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GERENCIALES\CHIP\4SIRECI\2023\F14.2 PLANES DE MEJORAMIENTO-ENTES TERRITORIALES\JULIO-DICIEMBRE\"/>
    </mc:Choice>
  </mc:AlternateContent>
  <bookViews>
    <workbookView xWindow="0" yWindow="0" windowWidth="20496" windowHeight="7452"/>
  </bookViews>
  <sheets>
    <sheet name="Sgmto diciembre 30 20222" sheetId="1" r:id="rId1"/>
  </sheets>
  <definedNames>
    <definedName name="_xlnm._FilterDatabase" localSheetId="0" hidden="1">'Sgmto diciembre 30 20222'!$A$10:$Q$10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4" i="1" l="1"/>
  <c r="H52" i="1"/>
  <c r="G49" i="1"/>
  <c r="F49" i="1"/>
  <c r="O23" i="1" l="1"/>
  <c r="O22" i="1"/>
  <c r="F48" i="1" l="1"/>
  <c r="H51" i="1" l="1"/>
  <c r="H48" i="1"/>
  <c r="H49" i="1"/>
  <c r="H50" i="1"/>
  <c r="F54" i="1" l="1"/>
  <c r="H47" i="1" l="1"/>
  <c r="H46" i="1"/>
  <c r="H54" i="1" l="1"/>
</calcChain>
</file>

<file path=xl/sharedStrings.xml><?xml version="1.0" encoding="utf-8"?>
<sst xmlns="http://schemas.openxmlformats.org/spreadsheetml/2006/main" count="323" uniqueCount="184">
  <si>
    <t>Tipo Modalidad</t>
  </si>
  <si>
    <t>M-3: PLAN DE MEJORAMIENTO</t>
  </si>
  <si>
    <t>Formulario</t>
  </si>
  <si>
    <t>F14.2: PLANES DE MEJORAMIENTO - ENTES TERRITORIALES</t>
  </si>
  <si>
    <t>Moneda Informe</t>
  </si>
  <si>
    <t>Entidad</t>
  </si>
  <si>
    <t>Fecha</t>
  </si>
  <si>
    <t>Periodicidad</t>
  </si>
  <si>
    <t>[1]</t>
  </si>
  <si>
    <t>0 SISTEMA GENERAL DE PARTICIPACIONES - SGP</t>
  </si>
  <si>
    <t>FORMULARIO CON INFORMACIÓN</t>
  </si>
  <si>
    <t>JUSTIFICACIÓN</t>
  </si>
  <si>
    <t>MODALIDAD DE REGISTRO</t>
  </si>
  <si>
    <t>CÓDIGO HALLAZGO</t>
  </si>
  <si>
    <t>DESCRIPCIÓN DEL HALLAZGO</t>
  </si>
  <si>
    <t>CAUSA DEL HALLAZGO</t>
  </si>
  <si>
    <t>ACCIÓN DE MEJORA</t>
  </si>
  <si>
    <t>ACTIVIDADES / DESCRIPCIÓN</t>
  </si>
  <si>
    <t>ACTIVIDADES / UNIDAD DE MEDIDA</t>
  </si>
  <si>
    <t>ACTIVIDADES / CANTIDADES UNIDAD DE MEDIDA</t>
  </si>
  <si>
    <t>ACTIVIDADES / FECHA DE INICIO</t>
  </si>
  <si>
    <t>ACTIVIDADES / FECHA DE TERMINACIÓN</t>
  </si>
  <si>
    <t>ACTIVIDADES / PLAZO EN SEMANAS</t>
  </si>
  <si>
    <t>ACTIVIDADES / AVANCE FÍSICO DE EJECUCIÓN</t>
  </si>
  <si>
    <t>OBSERVACIONES</t>
  </si>
  <si>
    <t>unidad</t>
  </si>
  <si>
    <t>Unidad</t>
  </si>
  <si>
    <t>SEMESTRAL</t>
  </si>
  <si>
    <t>1 SI</t>
  </si>
  <si>
    <t>2 AVANCE ó SEGUIMIENTO DEL PLAN DE MEJORAMIENTO</t>
  </si>
  <si>
    <t>Implementar mejora en la oportunidad de consecución de firmas y vistos buenos de los documentos que se generan durante el proceso contractual, desde el estudio previo hasta la liquidación del contrato.</t>
  </si>
  <si>
    <t>9.1.1 03</t>
  </si>
  <si>
    <t>Hallazgo N°3. Soportes de otros gastos indirectos del cálculo de AU contrato N°4600008127 Armenia - Alto del Chuscal.</t>
  </si>
  <si>
    <t>Se da la oportunidad al contratista de evadir la legalización de dichos gastos con lo cual se pone en alto riesgo el patrimonio público y según la interpretación dada por la gobernación de Antioquia la Contraloría General de la República no tendría facultades para  jercer el control fiscal de los dineros públicos asignados al componente Administración</t>
  </si>
  <si>
    <t>Llevar a cabo mesa de trabajo con el equipo de la secretaría.                           Elaborar informe con el equipo de la secretaría en aras de determinar el procedimiento para realizar el seguimiento a los costos indirectos de obra.                                                                     Solicitar mediante oficio a otras dependencias el apoyo para definir este tema</t>
  </si>
  <si>
    <t xml:space="preserve">Un (1) Oficio de consulta a otra dependencia                                                        un (1) Informe de la secretaría                                                  Un (1) Listado de asistencia                                                              </t>
  </si>
  <si>
    <t>9.1.1.2 1</t>
  </si>
  <si>
    <t>Hallazgo No. 01: Contrato Interadministrativo No. 4600009678, en el marco de ejecución del Proyecto BPIN 20181301010964, Vía Granada- San Carlos.</t>
  </si>
  <si>
    <t>Estos hechos permiten concluir que el Contrato Interadministrativo no era requerido en la ejecución del proyecto, porque con la contratación de éste se está pagando una actividad que ya estaba siendo llevada a cabo por la Interventoría</t>
  </si>
  <si>
    <t>Presentar ante el Comité Directivo el hallazgo del ente de control con el fin de que se sensibilice de las consecuencias de suscribir estos contratos, con las recomendaciones legales al respecto.</t>
  </si>
  <si>
    <t xml:space="preserve">Un (1) Acta de comité directivo que presente el hallazgo, con la socialización y las orientaciones en términos legales. </t>
  </si>
  <si>
    <t>9.1.1.2 3</t>
  </si>
  <si>
    <t>Hallazgo No. 03: Publicación en el sistema electrónico de contratación pública SECOP del Contrato Interadministrativo No. 4600009678 y el Contrato de Obra No. 4600009284, en el marco de ejecución del Proyecto BPIN 20181301010964, Vía Granada-San Carlos.</t>
  </si>
  <si>
    <t>Lo anterior, se origina por la inobservancia a las normas que rigen la materia y deficiencia en el control y seguimiento a los procesos de contratación por parte de la entidad, generando incumplimiento al principio de publicidad que le permite a la ciudadanía conocer cada una de las actuaciones de la administración pública en el desarrollo de los procesos de contratación estatal</t>
  </si>
  <si>
    <t>9.1.1.2 4</t>
  </si>
  <si>
    <t>Hallazgo N°4 Compra de maquinaria y equipo en el contrato de obra N°4600009284, en el marco de ejecución del Proyecto BPIN 20181301010964, Vía Granada-San Carlos.</t>
  </si>
  <si>
    <t>La inversión del anticipo se encontró dirigida al pago de actividades que aun estando relacionadas con el objeto del contrato, terminan beneficiando intereses particulares del contratista de obra y no intereses del proyecto, cuando  consecuentemente se incrementa el patrimonio del primero con la compra de la maquinaria especializada</t>
  </si>
  <si>
    <t xml:space="preserve">Se remitirá instructivo dando a conocer la directriz respecto de la importancia de la revisión del plan de inversión de anticipo, haciendo claridad en los conceptos que se pueden o no aprobar en el anticipo </t>
  </si>
  <si>
    <t>Una (1) instructivo                                                             Una (1) socialización a la supervisión e interventoría</t>
  </si>
  <si>
    <t>9.1.1.2 5</t>
  </si>
  <si>
    <t>Hallazgo N°5. Soportes de los costos indirectos presentados en la propuesta económica del contrato de obra de N°4600009284, en el marco de ejecución del Proyecto BPIN 20181301010964, Vía Granada-San Carlos.</t>
  </si>
  <si>
    <t>De conformidad con la respuesta previamente presentada, el equipo auditor se encuentra con que la Gobernación de Antioquia y la Interventoría no hicieron seguimiento a la ejecución de los Costos Indirectos del Contrato de Obra; lo anterior predicando la “Autonomía Administrativa” con la que contaba el Contratista de Obra</t>
  </si>
  <si>
    <t xml:space="preserve">Un (1) Oficio de consulta a otra dependencia                                                        un (1) Informe de la secretaría                                                  Un (1) Listado de asistencia                                                                  </t>
  </si>
  <si>
    <t>9.1.1.2 6</t>
  </si>
  <si>
    <t>Hallazgo No.06: Funcionalidad del sistema constructivo y ejercicio de la Supervisión del Contrato de Obra No. 4600009284, en el marco de ejecución del Proyecto BPIN 20181301010964, Vía Granada-San Carlos.</t>
  </si>
  <si>
    <t>Se evidencia que la Supervisión Delegada por parte de la Gobernación de Antioquia no adoptó una postura en cuanto a los incumplimientos en los que incurrió el contratista durante la ejecución del contrato, y que la Gobernación solo se pronunció hasta el inicio del Proceso Administrativo Sancionatorio</t>
  </si>
  <si>
    <t xml:space="preserve">Propender por la recuperación los recursos aportados por el Departamento, a traves del procedimiento administrativo sancionatorio y las garantias  a que haya lugar </t>
  </si>
  <si>
    <t>02 0121</t>
  </si>
  <si>
    <t>03 0121</t>
  </si>
  <si>
    <t>19 0121</t>
  </si>
  <si>
    <t>Para los recursos provenientes de la enajenación de ISAGEN S.A ESP, que derivó en el convenio 1234 de 2017, se apertura una cuenta principal y unas subcuentas en la que se evidenció que los rendimientos financieros generados durante el 2018 al 2020, no se transfirieron en su totalidad a la cuenta del Tesoro Nacional, los cuales debían ser consignados 10 días después de su causación</t>
  </si>
  <si>
    <t>Este hallazgo se realiza debido a que los recursos generados entre el 2018-2020 no se transfirieron en su totalidad a la cuenta principal del tesoro nacional, aunque realmente si se realizaron los tramites se realizaron a destiempo lo que hizo que no se cumplieracon la obligacion de consignar en los tiempos de la ley.</t>
  </si>
  <si>
    <t xml:space="preserve">Requerir a las Interventorías las evidencias y/o acciones para evidenciar el reintegro de rendimientos financieros.
Realizar la conciliación de la cuenta rendimientos, consolidando las espuestas y soportes existentes del reintegro de los rendimientos financieros de los contratos.
</t>
  </si>
  <si>
    <t xml:space="preserve">Un (1) Solicitudes a las Interventorías.
Una  (1) respuestas de las Interventorías.                                                                
Un (1) Informe de Conciliación de los rendimientos financieros de los contratos con los soportes.
</t>
  </si>
  <si>
    <t>Se evidenciaron debilidades e irregularidades en las actividades de la interventoría de control y vigilancia de la actividad contractual a cargo de la Entidad  contratante, por cuanto la obra se encuentra inconclusa y no presta la utilidad para la cual fue contratada, ni ofrece el beneficio para la comunidad</t>
  </si>
  <si>
    <t xml:space="preserve">El contrato de interventoría presentó deficiencias en el cumplimiento de sus obligaciones contractuales, falta de control y seguimiento del proyecto </t>
  </si>
  <si>
    <t xml:space="preserve">1. Elaborar informe de cuantificacion y analisis del recurso humano disponible de conformidad a lo establecido en el contrato.
2. Realizar los descuento a que de lugar al interventor en la instancia pertinente.
3. Concluir el análisis de los incumplimientos de la Interventoría para iniciar los procesos administrativos sancionatorios contractuales correspondientes
</t>
  </si>
  <si>
    <t>Se evidenció que no han sido recibidas a satisfacción las obras ejecutadas, a pesar de que el contrato, agotadas las suspensiones, finalizó el 3 de abril de 2021</t>
  </si>
  <si>
    <t>Se observa por parte del consultor, interventor, contratista de obra y la SIF, incumplimientos, re´procesos y retrocesos durante la ejecución de las actividaes del proyecto.</t>
  </si>
  <si>
    <t>1. Elaborar informe para cuantificar y determinar si lo hubiere, el posible daño patrimonial de acuerdo con las acciones ya emprendidas por la Secretaría
2. Gestionar las acciones tendientes a la reanudación de la obra
3. Finalizar proceso sancionatorio 
4. Liquidar el contrato</t>
  </si>
  <si>
    <t>Hallazgos</t>
  </si>
  <si>
    <t>Cierre Efectivos</t>
  </si>
  <si>
    <t>En Ejecución</t>
  </si>
  <si>
    <t xml:space="preserve">G.S.P.   </t>
  </si>
  <si>
    <t>Infraestructura Fisica</t>
  </si>
  <si>
    <t>Total</t>
  </si>
  <si>
    <t>S. Educación</t>
  </si>
  <si>
    <t>DAPARD</t>
  </si>
  <si>
    <t>AUDITORIA REGALIAS
En Tramite
Se modifica la fecha terminación, de la acción de Mejora</t>
  </si>
  <si>
    <t>AUDITORIA ISAGEN
Se ha avanzado en soportes de Rendimintos
Se modifica la fecha terminación, de la acción de Mejora</t>
  </si>
  <si>
    <t>07 01 21</t>
  </si>
  <si>
    <t>Liquidación convenio 2017-AS-20-0025 suscrito entre Gobernación de Antioquia - Instituto Departamental de Deportes de Antioquia.</t>
  </si>
  <si>
    <t>Este hallazgo se debió a la liquidación del convenio entre Indeportes y la Gobernacion sin haberse cumplido las obras y la terminación del contrato realizado entre Indeportes y el contratista para la ejecución de las obras.</t>
  </si>
  <si>
    <t>Presentar ante el comité directivo el hallazgo del ente de control con el fin de que establezca una directriz de orientaciones jurídicos para este tipo de  situaciones.</t>
  </si>
  <si>
    <t>Socializar acta de comité directivo que presente el hallazgo y se pueda establecer las orientaciones en términos legales. Solicitar mediante oficio a Indeportes el seguimiento del convenio por parte de Secretaria de Infraestructura el estado de cumplimento de pendientes  que están establecido en la liquidación del convenio y cronograma final de cumplimento.</t>
  </si>
  <si>
    <t>AUDITORIA CICLOINFRAESTRUCTURA
En Tramite
Se modifica la fecha terminación, de la acción de Mejora</t>
  </si>
  <si>
    <t>AUDITORIA TAMESIS
Se modifica el Acto Administrativo de sanción, puesto que en el marco del procedimiento administrativo sancionatorio el interventor demandó la entidad, por lo que el proceso se archivo y se demandó en reconvención al interventor, la sentencia se pronunciará respecto de la sanción 
En Proceso de Liquidación
Se modifica la fecha terminación, de la acción de Mejora</t>
  </si>
  <si>
    <t xml:space="preserve">AUDITORIA TAMESIS
Se efectúo la nueva contratación para la obra.
Se modifica la fecha terminación, de la acción de Mejora. Se esta adelanto proceso de contratación de  dictamen pericial ( cambio informe ) Se tiene acto administrativo de sanción al contratista de obra. La liquidación del contrato se llevará a cabo en sede judicial razón por la cual se modifica el entregable </t>
  </si>
  <si>
    <t>Infraestructura</t>
  </si>
  <si>
    <t>S. Salud</t>
  </si>
  <si>
    <t>FILA_10</t>
  </si>
  <si>
    <t>EDUCACION</t>
  </si>
  <si>
    <t>FILA_7</t>
  </si>
  <si>
    <t>FILA_8</t>
  </si>
  <si>
    <t>FILA_9</t>
  </si>
  <si>
    <t>05-1-2022</t>
  </si>
  <si>
    <t>Hallazgo N° 5. Equipos de cómputo del contrato - 4600012108 - 71431 - SELCOM INGENIERIA S.A.S.</t>
  </si>
  <si>
    <t>El Departamento de Antioquia y el contratista SELCOM INGENIERIA S.A.S suscribieron la orden de compra - OC 71431 – 4600012108, para la compra de 17.579 computadores portátiles,  se observó que varios computadores no han sido entregados a las I.E.</t>
  </si>
  <si>
    <t>13-1-2022</t>
  </si>
  <si>
    <t xml:space="preserve">Hallazgo N° 13. Contrato No 4600011660 - Orden de compra 64274 entre la Gobernación de Antioquia y INDUHOTEL S.A.S. </t>
  </si>
  <si>
    <t>En el contrato No 4600011660 - Orden de compra 64274, , se han recibido reclamos por parte de algunas IE, debido a que dichos lavamanos, , presentan alto grado de deterioro por oxidación.</t>
  </si>
  <si>
    <t>Requerir al Contratista</t>
  </si>
  <si>
    <t>Elaborar un oficio</t>
  </si>
  <si>
    <t>oficio</t>
  </si>
  <si>
    <t>14-1-2022</t>
  </si>
  <si>
    <t xml:space="preserve">Hallazgo N° 14. Contrato No 4600011660 - Orden de compra 64274 entre la Gobernación de Antioquia y INDUHOTEL S.A.S. </t>
  </si>
  <si>
    <t>En el contrato No 4600011660 - Orden de compra 64274, , se presenta una diferencia de $8.735.702,57 que se pagó demás según los comprobantes de egreso respecto a lo pactado en la orden de compra, a lo recibido y a lo facturado</t>
  </si>
  <si>
    <t>Requerir a la Secretaria de Hacienda de la Gobernación de Antioquia puesto que realizó el pago adicional para que elaboren la respectiva cuenta de cobro</t>
  </si>
  <si>
    <t>15-1-2022</t>
  </si>
  <si>
    <t xml:space="preserve">Hallazgo N° 15. Contrato No 4600011908 - Orden de compra 64274 entre la Gobernación de Antioquia y INDUHOTEL S.A.S. </t>
  </si>
  <si>
    <t xml:space="preserve">En el contrato No 4600011908 - Orden de compra 64274, se establecio la entrega de 1,999,144 de estos para la IE,sin embargo se observo que solo existen actas de entrega de 251,320 tapabocas, </t>
  </si>
  <si>
    <t>Diseñar formatos en programas o aplicaciones que permitan su facil cuantificación, ya que el contratista aporta evidencia de entrega en documentos o fotocopias de sus remisiones.</t>
  </si>
  <si>
    <t>Inclusión Social (PAE)</t>
  </si>
  <si>
    <t>1. Un (1)  Informe 
2. Un (1) Documento donde se evidencie el Descuento 
3. Un (1) Sentencia Judicial con pronunciamiento respecto del incumplimieno del interventor.</t>
  </si>
  <si>
    <t>1. Un (1)  Dictamen pericial 
2.  Un (1) Resolución de Apertura de Licitación.
3. Un (1)  Acto administrativo de terminación de Proceso   Sancionatorio 
4, Un (1) Acta de Liquidación</t>
  </si>
  <si>
    <r>
      <t xml:space="preserve">Considerando que son algunos alcaldes municipales quienes </t>
    </r>
    <r>
      <rPr>
        <b/>
        <i/>
        <sz val="11"/>
        <color theme="1"/>
        <rFont val="Arial"/>
        <family val="2"/>
      </rPr>
      <t xml:space="preserve">no han evidenciado </t>
    </r>
    <r>
      <rPr>
        <sz val="11"/>
        <color theme="1"/>
        <rFont val="Arial"/>
        <family val="2"/>
      </rPr>
      <t xml:space="preserve">la entrega de los equipos de cómputo a las instituciones educativas oficiales, y/o el ingreso de dichos equipos a los respectivos inventarios municipales, SEDUCA realizará un requerimiento final a los alcaldes, solicitando el cumplimiento de sus compromisos adquiridos mediante actas firmadas. </t>
    </r>
  </si>
  <si>
    <r>
      <rPr>
        <b/>
        <sz val="11"/>
        <color theme="1"/>
        <rFont val="Arial"/>
        <family val="2"/>
      </rPr>
      <t xml:space="preserve">1. Requerimiento Escrito: </t>
    </r>
    <r>
      <rPr>
        <sz val="11"/>
        <color theme="1"/>
        <rFont val="Arial"/>
        <family val="2"/>
      </rPr>
      <t xml:space="preserve"> SEDUCA solicitará a </t>
    </r>
    <r>
      <rPr>
        <b/>
        <i/>
        <sz val="11"/>
        <color theme="1"/>
        <rFont val="Arial"/>
        <family val="2"/>
      </rPr>
      <t>27</t>
    </r>
    <r>
      <rPr>
        <sz val="11"/>
        <color theme="1"/>
        <rFont val="Arial"/>
        <family val="2"/>
      </rPr>
      <t xml:space="preserve"> alcaldes enviar las evidencias que soporten la entrega de los equipos a las I.E. oficiales y el ingreso a los inventarios municipales. Se incluirá plazo perentorio y advertencia de denuncias correspondientes.
</t>
    </r>
    <r>
      <rPr>
        <b/>
        <sz val="11"/>
        <color theme="1"/>
        <rFont val="Arial"/>
        <family val="2"/>
      </rPr>
      <t xml:space="preserve">2. Visitas: </t>
    </r>
    <r>
      <rPr>
        <sz val="11"/>
        <color theme="1"/>
        <rFont val="Arial"/>
        <family val="2"/>
      </rPr>
      <t xml:space="preserve">SEDUCA visitará </t>
    </r>
    <r>
      <rPr>
        <b/>
        <i/>
        <sz val="11"/>
        <color theme="1"/>
        <rFont val="Arial"/>
        <family val="2"/>
      </rPr>
      <t xml:space="preserve">3 </t>
    </r>
    <r>
      <rPr>
        <sz val="11"/>
        <color theme="1"/>
        <rFont val="Arial"/>
        <family val="2"/>
      </rPr>
      <t>administraciones municipales que no hayan cumplido, para verificar la situación.</t>
    </r>
  </si>
  <si>
    <t>1. Se obtuvieron registros de todas la entregas de los computadores a los destinatarios finales y se elaboró informe, quedanso sólo pendiente los correspondientes a San Juan de Urabá
2. Se requirió al Alcalde  por no haber entregado los computadores a las I E.
3. Se informó a la CGR que el alcalde efectivamente si recibió los computadores, se comprometió a su distribución y no lo hizo.</t>
  </si>
  <si>
    <t>Se hicieron requerimientos al contratista y algunas vistas para verificar estado y que se hubise dado el correcto mantenimiento por parte de las Instituciones Educativas.  Pendiente informe final y posible reclamación al contratista</t>
  </si>
  <si>
    <t>Se estableció que la supervisión ordenó el pago de forma correcta por lo que se requirió a Hacienda por escrito para que adelante el cobro.  A espera de respuesta</t>
  </si>
  <si>
    <t>Se requirió al contratista, en espera de una respuesta efectiva para determinar procedencia o no de reclamación</t>
  </si>
  <si>
    <t>FILA_3</t>
  </si>
  <si>
    <t>AUDITORIA REGALIAS
En Tramite
Se modifica la fecha terminación de la acción de Mejora</t>
  </si>
  <si>
    <t>FILA_5</t>
  </si>
  <si>
    <t xml:space="preserve">Un (1) Acta de socialización al equipo de la secretaría                                                                       Un (1) obligación dentro de la minuta contractual alusiva al tema de publicidad.                                           
Un (1) Circular                                                                                    </t>
  </si>
  <si>
    <t xml:space="preserve">AUDITORIA REGALIAS
En Tramite
Se modifica la fecha terminación de la acción de Mejora, se cambia dentro la actividade un instructivo por una circular </t>
  </si>
  <si>
    <t xml:space="preserve">Un (1) acta de conciliación </t>
  </si>
  <si>
    <t>AUDITORIA REGALIAS
En Tramite
Se modifica la fecha de terminación de la acción de Mejora,  se modifica la actividad toda vez que el contratista presentó demanda y se realizó conciliación extrajudicial por las partes , la cual se encuentra pediente de aprobación por el comité de conciliación del Departamento.</t>
  </si>
  <si>
    <t>AUDITORIA TAMESIS
Se modifica el Acto Administrativo de sanción, puesto que en el marco del procedimiento administrativo sancionatorio el interventor demandó la entidad, por lo que el proceso se archivo y se demandó en reconvención al interventor, la sentencia se pronunciará respecto de la sanción 
En Proceso de Liquidación
Se modifica la fecha terminación de la acción de Mejora</t>
  </si>
  <si>
    <t xml:space="preserve">AUDITORIA TAMESIS
1. Se presentó dictamen
2.Se efectúo la nueva contratación para la obra  ET1  y se adjudica la ET2.
Se modifica la fecha terminación, de la acción de Mejora.
 3.Se tiene acto administrativo de sanción al contratista de obra. 
4.La liquidación del contrato se llevará a cabo en sede judicial razón por la cual se modifica el entregable.
Nota: Inspección y visita fiscal.
</t>
  </si>
  <si>
    <t>FILA_1</t>
  </si>
  <si>
    <t>FILA_2</t>
  </si>
  <si>
    <t>FILA_4</t>
  </si>
  <si>
    <t>FILA_6</t>
  </si>
  <si>
    <t>FILA_11</t>
  </si>
  <si>
    <t>FILA_12</t>
  </si>
  <si>
    <t>FILA_13</t>
  </si>
  <si>
    <t>FILA_14</t>
  </si>
  <si>
    <t>FILA_20</t>
  </si>
  <si>
    <r>
      <rPr>
        <b/>
        <sz val="11"/>
        <color indexed="8"/>
        <rFont val="Calibri"/>
        <family val="2"/>
        <scheme val="minor"/>
      </rPr>
      <t>IE Atanasio Girardot – Municipio Girardota</t>
    </r>
    <r>
      <rPr>
        <sz val="11"/>
        <color theme="1"/>
        <rFont val="Calibri"/>
        <family val="2"/>
        <scheme val="minor"/>
      </rPr>
      <t xml:space="preserve"> : Los estudios y diseños iniciales pagados al contratista de obra y suministrados por la UG FFIE a la CGR, no cumplen con la normativa vigente (NSR 10, RAS 2000, RETILAP, NTC 4595); lo que generó que se efectuasen reasignaciones contractuales del contratista de obra e interventoría.</t>
    </r>
  </si>
  <si>
    <t>Incumplimientos de obligaciones del contratista inicial, aunque  se reasignó  UG-FFIE no administró de manera eficiente los recursos (tiempo y dinero)</t>
  </si>
  <si>
    <t>Dar traslado al FFIE de los hallazgos, pues es la entidad responsable de la contratación y ejecución de las obras,  no hay ningún tipo de injerencia por parte de la Secretaría de Educación de la Gobernación de Antioquia como ente territorial certificado -ETC</t>
  </si>
  <si>
    <t>La Secretaría de Educación remitirá al FFIE oficio con los hallazgos</t>
  </si>
  <si>
    <t xml:space="preserve">Oficio </t>
  </si>
  <si>
    <t>se hace traslado del informe al Fondo de Financiamiento de la Infraestructura Educativa - FFIE, como entidad responsable de la ejecución de los contratos.</t>
  </si>
  <si>
    <t>FILA_21</t>
  </si>
  <si>
    <r>
      <rPr>
        <b/>
        <sz val="11"/>
        <color indexed="8"/>
        <rFont val="Calibri"/>
        <family val="2"/>
        <scheme val="minor"/>
      </rPr>
      <t>IE Juan Evangelista – Municipio Chigorodó</t>
    </r>
    <r>
      <rPr>
        <sz val="11"/>
        <color theme="1"/>
        <rFont val="Calibri"/>
        <family val="2"/>
        <scheme val="minor"/>
      </rPr>
      <t>: Los estudios y diseños iniciales pagados al contratista de obra y suministrados por la UG FFIE a la CGR, no cumplen con la normativa vigente (NSR 10, RAS 2000, RETILAP, NTC 4595); lo que generó que se efectuase reasignaciones contractuales del contratista de obra e interventoría.</t>
    </r>
  </si>
  <si>
    <t>FILA_22</t>
  </si>
  <si>
    <r>
      <rPr>
        <b/>
        <sz val="11"/>
        <color indexed="8"/>
        <rFont val="Calibri"/>
        <family val="2"/>
        <scheme val="minor"/>
      </rPr>
      <t>IE Eduardo Espitia Romero – Necoclí</t>
    </r>
    <r>
      <rPr>
        <sz val="11"/>
        <color theme="1"/>
        <rFont val="Calibri"/>
        <family val="2"/>
        <scheme val="minor"/>
      </rPr>
      <t>: En ejecución del proyecto nuevo y ampliado de infraestructura educativa IE Eduardo Espitia Romero en el municipio de Necoclí, Antioquia, se observó que se han realizado dos (2) reasignaciones contractuales de obra e interventoría, en las cuales se han generado pagos por reprocesos, por $1.397.090.521.</t>
    </r>
  </si>
  <si>
    <t>FILA_23</t>
  </si>
  <si>
    <r>
      <rPr>
        <b/>
        <sz val="11"/>
        <color indexed="8"/>
        <rFont val="Calibri"/>
        <family val="2"/>
        <scheme val="minor"/>
      </rPr>
      <t>IE Concejo Municipal – La Estrella:</t>
    </r>
    <r>
      <rPr>
        <sz val="11"/>
        <color theme="1"/>
        <rFont val="Calibri"/>
        <family val="2"/>
        <scheme val="minor"/>
      </rPr>
      <t xml:space="preserve"> En ejecución del proyecto nuevo y ampliado de infraestructura educativa IE Concejo Municipal en el municipio de La Estrella, Antioquia, se observó que se realizó una (1) reasignación contractual de obra e interventoría, en la cual se generaron pagos por reprocesos, en cuantía de $43.287.590.</t>
    </r>
  </si>
  <si>
    <t>FILA_24</t>
  </si>
  <si>
    <r>
      <rPr>
        <b/>
        <sz val="11"/>
        <color indexed="8"/>
        <rFont val="Calibri"/>
        <family val="2"/>
        <scheme val="minor"/>
      </rPr>
      <t>IE Salinas – Caldas:</t>
    </r>
    <r>
      <rPr>
        <sz val="11"/>
        <color theme="1"/>
        <rFont val="Calibri"/>
        <family val="2"/>
        <scheme val="minor"/>
      </rPr>
      <t xml:space="preserve"> En ejecución del proyecto nuevo y ampliado de infraestructura educativa IE Salinas en el municipio de Caldas, Antioquia, se observó que se han realizado dos (2) reasignaciones contractuales de obra e interventoría, en las cuales se han generado pagos por reprocesos, por $17.498.956.</t>
    </r>
  </si>
  <si>
    <t>FILA_25</t>
  </si>
  <si>
    <r>
      <rPr>
        <b/>
        <sz val="11"/>
        <color indexed="8"/>
        <rFont val="Calibri"/>
        <family val="2"/>
        <scheme val="minor"/>
      </rPr>
      <t xml:space="preserve">Instituciones Educativas en el Municipio de Gómez Plata </t>
    </r>
    <r>
      <rPr>
        <sz val="11"/>
        <color theme="1"/>
        <rFont val="Calibri"/>
        <family val="2"/>
        <scheme val="minor"/>
      </rPr>
      <t>(mejoramientos): En el municipio de Gómez Plata se intervinieron nueve (9) Instituciones Educativas, de las cuales las obras de cubiertas (techos) construidas y pagadas al contratista de obra, en la IE EL Salto y la IE Puente Porce-Vega Botero, no cumplen con las condiciones de calidad, estabilidad y funcionalidad.</t>
    </r>
  </si>
  <si>
    <r>
      <rPr>
        <b/>
        <sz val="11"/>
        <color indexed="8"/>
        <rFont val="Calibri"/>
        <family val="2"/>
        <scheme val="minor"/>
      </rPr>
      <t>IE Concejo Municipal de La Estrella:</t>
    </r>
    <r>
      <rPr>
        <sz val="11"/>
        <color theme="1"/>
        <rFont val="Calibri"/>
        <family val="2"/>
        <scheme val="minor"/>
      </rPr>
      <t xml:space="preserve"> En el Contrato No. 1380-1122-2020 suscrito entre el Patrimonio Autónomo Fondo de Financiamiento de Infraestructura Educativa (FFIE) y el Consorcio Construcciones Educativas para la construcción de la I.E. Concejo Municipal sede principal del municipio de La Estrella- departamento de Antioquia.</t>
    </r>
  </si>
  <si>
    <t>13 2023</t>
  </si>
  <si>
    <t>14 2023</t>
  </si>
  <si>
    <t>15 2023</t>
  </si>
  <si>
    <t>16 2023</t>
  </si>
  <si>
    <t>17 2023</t>
  </si>
  <si>
    <t>18 2023</t>
  </si>
  <si>
    <t>19 2023</t>
  </si>
  <si>
    <t>SUMINISTROS</t>
  </si>
  <si>
    <t>Se evidenció incumplimiento por parte de la entidad en cuanto a la meta de ahorro de energía eléctrica (15%) para el año 2020, así como en la asignación de recursos específicos y la realización de auditorías internas en materia de eficiencia energética</t>
  </si>
  <si>
    <t xml:space="preserve">La entidad no contaba con un plan de eficiencia energética con objetivos y metas de ahorro.
</t>
  </si>
  <si>
    <t xml:space="preserve">Formular el plan de eficiencia energética para el Centro Administrativo Departamental - CAD y realizar el seguimiento a su implementación. </t>
  </si>
  <si>
    <t>1. Formulación del plan de eficiencia energética del CAD. / Plan</t>
  </si>
  <si>
    <t xml:space="preserve">2. Elaborar el presupuesto requerido para la ejecución del plan de eficiencia energética en cada vigencia fiscal. / Presupuesto
</t>
  </si>
  <si>
    <t xml:space="preserve">3. Realizar seguimiento al cumplimiento de los objetivos y metas definidos en el plan de eficiencia energética. / Porcentaje de cumplimiento. </t>
  </si>
  <si>
    <t>4. Realizar acción de verificación sobre eficiencia energética por parte de la Gerencia de Auditoría Interna. / Acción de verificación.</t>
  </si>
  <si>
    <t>23,1 2023</t>
  </si>
  <si>
    <t>23,2 2023</t>
  </si>
  <si>
    <t>23,3 2023</t>
  </si>
  <si>
    <t>23,4 2023</t>
  </si>
  <si>
    <t>Durante el mes de diciembre de 2023, se llevó a cabo la auditoría sobre eficiencia energética del CAD, a partir de la cual, se definirá el plan de eficiencia energética de la entidad.}</t>
  </si>
  <si>
    <t>Para esta actividad se reportará avance una vez se tenga definido el plan de eficiencia energética</t>
  </si>
  <si>
    <t>FILA_15</t>
  </si>
  <si>
    <t>FILA_16</t>
  </si>
  <si>
    <t>FILA_17</t>
  </si>
  <si>
    <t>FILA_18</t>
  </si>
  <si>
    <t>FILA_19</t>
  </si>
  <si>
    <t>Consolidado de hallazgos P.M. 30122023</t>
  </si>
  <si>
    <t>S. Suministro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</si>
</sst>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14" x14ac:knownFonts="1">
    <font>
      <sz val="11"/>
      <color theme="1"/>
      <name val="Calibri"/>
      <family val="2"/>
      <scheme val="minor"/>
    </font>
    <font>
      <b/>
      <sz val="11"/>
      <name val="Arial"/>
      <family val="2"/>
    </font>
    <font>
      <sz val="11"/>
      <name val="Arial"/>
      <family val="2"/>
    </font>
    <font>
      <sz val="11"/>
      <color theme="1"/>
      <name val="Arial"/>
      <family val="2"/>
    </font>
    <font>
      <b/>
      <sz val="11"/>
      <color indexed="9"/>
      <name val="Arial"/>
      <family val="2"/>
    </font>
    <font>
      <b/>
      <sz val="11"/>
      <color indexed="8"/>
      <name val="Arial"/>
      <family val="2"/>
    </font>
    <font>
      <sz val="9"/>
      <color theme="1"/>
      <name val="Arial"/>
      <family val="2"/>
    </font>
    <font>
      <b/>
      <sz val="9"/>
      <color indexed="9"/>
      <name val="Arial"/>
      <family val="2"/>
    </font>
    <font>
      <b/>
      <sz val="11"/>
      <color theme="1"/>
      <name val="Arial"/>
      <family val="2"/>
    </font>
    <font>
      <b/>
      <sz val="10"/>
      <color indexed="9"/>
      <name val="Arial"/>
      <family val="2"/>
    </font>
    <font>
      <sz val="11"/>
      <color rgb="FF000000"/>
      <name val="Arial"/>
      <family val="2"/>
    </font>
    <font>
      <b/>
      <i/>
      <sz val="11"/>
      <color theme="1"/>
      <name val="Arial"/>
      <family val="2"/>
    </font>
    <font>
      <b/>
      <sz val="11"/>
      <color indexed="8"/>
      <name val="Calibri"/>
      <family val="2"/>
      <scheme val="minor"/>
    </font>
    <font>
      <sz val="11"/>
      <color indexed="8"/>
      <name val="Calibri"/>
      <family val="2"/>
      <scheme val="minor"/>
    </font>
  </fonts>
  <fills count="8">
    <fill>
      <patternFill patternType="none"/>
    </fill>
    <fill>
      <patternFill patternType="gray125"/>
    </fill>
    <fill>
      <patternFill patternType="solid">
        <fgColor indexed="54"/>
      </patternFill>
    </fill>
    <fill>
      <patternFill patternType="solid">
        <fgColor indexed="9"/>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4" tint="0.39997558519241921"/>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medium">
        <color auto="1"/>
      </left>
      <right style="medium">
        <color auto="1"/>
      </right>
      <top style="medium">
        <color auto="1"/>
      </top>
      <bottom/>
      <diagonal/>
    </border>
    <border>
      <left style="thin">
        <color auto="1"/>
      </left>
      <right style="thin">
        <color auto="1"/>
      </right>
      <top style="thin">
        <color auto="1"/>
      </top>
      <bottom/>
      <diagonal/>
    </border>
    <border>
      <left style="thin">
        <color indexed="8"/>
      </left>
      <right style="thin">
        <color auto="1"/>
      </right>
      <top style="thin">
        <color indexed="8"/>
      </top>
      <bottom/>
      <diagonal/>
    </border>
  </borders>
  <cellStyleXfs count="2">
    <xf numFmtId="0" fontId="0" fillId="0" borderId="0"/>
    <xf numFmtId="0" fontId="13" fillId="0" borderId="0"/>
  </cellStyleXfs>
  <cellXfs count="67">
    <xf numFmtId="0" fontId="0" fillId="0" borderId="0" xfId="0"/>
    <xf numFmtId="0" fontId="1" fillId="0" borderId="2" xfId="0" applyFont="1" applyBorder="1" applyAlignment="1" applyProtection="1"/>
    <xf numFmtId="0" fontId="2" fillId="0" borderId="0" xfId="0" applyFont="1" applyProtection="1"/>
    <xf numFmtId="0" fontId="1" fillId="0" borderId="0" xfId="0" applyFont="1" applyProtection="1"/>
    <xf numFmtId="0" fontId="3" fillId="0" borderId="0" xfId="0" applyFont="1" applyAlignment="1">
      <alignment vertical="center"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164" fontId="5" fillId="3" borderId="2"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3" fillId="0" borderId="2" xfId="0" applyFont="1" applyBorder="1" applyAlignment="1">
      <alignment vertical="center"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xf>
    <xf numFmtId="0" fontId="6" fillId="0" borderId="2" xfId="0" applyFont="1" applyBorder="1" applyAlignment="1">
      <alignment vertical="center" wrapText="1"/>
    </xf>
    <xf numFmtId="0" fontId="7" fillId="2" borderId="2" xfId="0" applyFont="1" applyFill="1" applyBorder="1" applyAlignment="1">
      <alignment horizontal="center" vertical="center" wrapText="1"/>
    </xf>
    <xf numFmtId="0" fontId="6" fillId="0" borderId="0" xfId="0" applyFont="1" applyAlignment="1">
      <alignment vertical="center" wrapText="1"/>
    </xf>
    <xf numFmtId="0" fontId="8" fillId="0" borderId="0" xfId="0" applyFont="1" applyAlignment="1">
      <alignment vertical="center" wrapText="1"/>
    </xf>
    <xf numFmtId="0" fontId="2" fillId="4" borderId="0" xfId="0" applyFont="1" applyFill="1"/>
    <xf numFmtId="0" fontId="3" fillId="0" borderId="0" xfId="0" applyFont="1" applyAlignment="1">
      <alignment vertical="center" wrapText="1"/>
    </xf>
    <xf numFmtId="0" fontId="2" fillId="5" borderId="4" xfId="0" applyFont="1" applyFill="1" applyBorder="1" applyAlignment="1" applyProtection="1">
      <alignment vertical="center"/>
      <protection locked="0"/>
    </xf>
    <xf numFmtId="0" fontId="2" fillId="5" borderId="5" xfId="0" applyFont="1" applyFill="1" applyBorder="1"/>
    <xf numFmtId="0" fontId="2" fillId="6" borderId="4" xfId="0" applyFont="1" applyFill="1" applyBorder="1" applyAlignment="1" applyProtection="1">
      <alignment vertical="center"/>
      <protection locked="0"/>
    </xf>
    <xf numFmtId="0" fontId="9" fillId="2" borderId="6" xfId="0" applyFont="1" applyFill="1" applyBorder="1" applyAlignment="1">
      <alignment horizontal="left" vertical="top"/>
    </xf>
    <xf numFmtId="0" fontId="0" fillId="3" borderId="4" xfId="0" applyFill="1" applyBorder="1" applyAlignment="1" applyProtection="1">
      <alignment vertical="center" wrapText="1"/>
      <protection locked="0"/>
    </xf>
    <xf numFmtId="164" fontId="0" fillId="3" borderId="4" xfId="0" applyNumberFormat="1"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3" fillId="4" borderId="2" xfId="0" applyFont="1" applyFill="1" applyBorder="1" applyAlignment="1" applyProtection="1">
      <alignment vertical="center"/>
      <protection locked="0"/>
    </xf>
    <xf numFmtId="0" fontId="3" fillId="4" borderId="5" xfId="0" applyFont="1" applyFill="1" applyBorder="1" applyAlignment="1" applyProtection="1">
      <alignment vertical="center"/>
      <protection locked="0"/>
    </xf>
    <xf numFmtId="0" fontId="2" fillId="4" borderId="4" xfId="0" applyFont="1" applyFill="1" applyBorder="1" applyAlignment="1" applyProtection="1">
      <alignment vertical="center"/>
      <protection locked="0"/>
    </xf>
    <xf numFmtId="49" fontId="3" fillId="4" borderId="5" xfId="0" applyNumberFormat="1" applyFont="1" applyFill="1" applyBorder="1" applyAlignment="1" applyProtection="1">
      <alignment horizontal="left" vertical="center"/>
      <protection locked="0"/>
    </xf>
    <xf numFmtId="0" fontId="3" fillId="4" borderId="5" xfId="0" applyFont="1" applyFill="1" applyBorder="1" applyAlignment="1">
      <alignment horizontal="center" vertical="center"/>
    </xf>
    <xf numFmtId="164" fontId="3" fillId="4" borderId="5" xfId="0" applyNumberFormat="1" applyFont="1" applyFill="1" applyBorder="1" applyAlignment="1" applyProtection="1">
      <alignment vertical="center"/>
      <protection locked="0"/>
    </xf>
    <xf numFmtId="164" fontId="3" fillId="4" borderId="5" xfId="0" applyNumberFormat="1" applyFont="1" applyFill="1" applyBorder="1" applyAlignment="1" applyProtection="1">
      <alignment horizontal="right" vertical="center"/>
      <protection locked="0"/>
    </xf>
    <xf numFmtId="0" fontId="10" fillId="4" borderId="5" xfId="0" applyFont="1" applyFill="1" applyBorder="1" applyAlignment="1">
      <alignment horizontal="left"/>
    </xf>
    <xf numFmtId="0" fontId="2" fillId="4" borderId="7" xfId="0" applyFont="1" applyFill="1" applyBorder="1" applyAlignment="1" applyProtection="1">
      <alignment vertical="center"/>
      <protection locked="0"/>
    </xf>
    <xf numFmtId="1" fontId="3" fillId="4" borderId="5" xfId="0" applyNumberFormat="1" applyFont="1" applyFill="1" applyBorder="1" applyAlignment="1" applyProtection="1">
      <alignment vertical="center"/>
      <protection locked="0"/>
    </xf>
    <xf numFmtId="0" fontId="2" fillId="4" borderId="5" xfId="0" applyFont="1" applyFill="1" applyBorder="1"/>
    <xf numFmtId="0" fontId="3" fillId="4" borderId="8" xfId="0" applyFont="1" applyFill="1" applyBorder="1" applyAlignment="1" applyProtection="1">
      <alignment vertical="center"/>
      <protection locked="0"/>
    </xf>
    <xf numFmtId="49" fontId="3" fillId="4" borderId="8" xfId="0" applyNumberFormat="1" applyFont="1" applyFill="1" applyBorder="1" applyAlignment="1" applyProtection="1">
      <alignment horizontal="left" vertical="center"/>
      <protection locked="0"/>
    </xf>
    <xf numFmtId="0" fontId="3" fillId="4" borderId="8" xfId="0" applyFont="1" applyFill="1" applyBorder="1" applyAlignment="1">
      <alignment horizontal="center" vertical="center"/>
    </xf>
    <xf numFmtId="164" fontId="3" fillId="4" borderId="8" xfId="0" applyNumberFormat="1" applyFont="1" applyFill="1" applyBorder="1" applyAlignment="1" applyProtection="1">
      <alignment vertical="center"/>
      <protection locked="0"/>
    </xf>
    <xf numFmtId="164" fontId="3" fillId="4" borderId="8" xfId="0" applyNumberFormat="1" applyFont="1" applyFill="1" applyBorder="1" applyAlignment="1" applyProtection="1">
      <alignment horizontal="right" vertical="center"/>
      <protection locked="0"/>
    </xf>
    <xf numFmtId="1" fontId="3" fillId="4" borderId="8" xfId="0" applyNumberFormat="1" applyFont="1" applyFill="1" applyBorder="1" applyAlignment="1" applyProtection="1">
      <alignment vertical="center"/>
      <protection locked="0"/>
    </xf>
    <xf numFmtId="0" fontId="10" fillId="4" borderId="8" xfId="0" applyFont="1" applyFill="1" applyBorder="1" applyAlignment="1">
      <alignment horizontal="left"/>
    </xf>
    <xf numFmtId="0" fontId="2" fillId="4" borderId="8" xfId="0" applyFont="1" applyFill="1" applyBorder="1"/>
    <xf numFmtId="0" fontId="9" fillId="2" borderId="9" xfId="0" applyFont="1" applyFill="1" applyBorder="1" applyAlignment="1">
      <alignment horizontal="left" vertical="top"/>
    </xf>
    <xf numFmtId="0" fontId="3" fillId="0" borderId="0" xfId="0" applyFont="1" applyAlignment="1">
      <alignment vertical="center" wrapText="1"/>
    </xf>
    <xf numFmtId="0" fontId="3" fillId="7" borderId="5" xfId="0" applyFont="1" applyFill="1" applyBorder="1" applyAlignment="1" applyProtection="1">
      <alignment vertical="center"/>
      <protection locked="0"/>
    </xf>
    <xf numFmtId="0" fontId="2" fillId="7" borderId="5" xfId="0" applyFont="1" applyFill="1" applyBorder="1"/>
    <xf numFmtId="49" fontId="3" fillId="7" borderId="5" xfId="0" applyNumberFormat="1" applyFont="1" applyFill="1" applyBorder="1" applyAlignment="1" applyProtection="1">
      <alignment horizontal="left" vertical="center"/>
      <protection locked="0"/>
    </xf>
    <xf numFmtId="0" fontId="3" fillId="7" borderId="5" xfId="0" applyFont="1" applyFill="1" applyBorder="1" applyAlignment="1">
      <alignment horizontal="center" vertical="center"/>
    </xf>
    <xf numFmtId="164" fontId="3" fillId="7" borderId="5" xfId="0" applyNumberFormat="1" applyFont="1" applyFill="1" applyBorder="1" applyAlignment="1" applyProtection="1">
      <alignment vertical="center"/>
      <protection locked="0"/>
    </xf>
    <xf numFmtId="164" fontId="3" fillId="7" borderId="5" xfId="0" applyNumberFormat="1" applyFont="1" applyFill="1" applyBorder="1" applyAlignment="1" applyProtection="1">
      <alignment horizontal="right" vertical="center"/>
      <protection locked="0"/>
    </xf>
    <xf numFmtId="1" fontId="3" fillId="7" borderId="5" xfId="0" applyNumberFormat="1" applyFont="1" applyFill="1" applyBorder="1" applyAlignment="1" applyProtection="1">
      <alignment vertical="center"/>
      <protection locked="0"/>
    </xf>
    <xf numFmtId="0" fontId="3" fillId="7" borderId="8" xfId="0" applyFont="1" applyFill="1" applyBorder="1" applyAlignment="1" applyProtection="1">
      <alignment vertical="center"/>
      <protection locked="0"/>
    </xf>
    <xf numFmtId="49" fontId="3" fillId="7" borderId="8" xfId="0" applyNumberFormat="1" applyFont="1" applyFill="1" applyBorder="1" applyAlignment="1" applyProtection="1">
      <alignment horizontal="left" vertical="center"/>
      <protection locked="0"/>
    </xf>
    <xf numFmtId="0" fontId="3" fillId="7" borderId="8" xfId="0" applyFont="1" applyFill="1" applyBorder="1" applyAlignment="1">
      <alignment horizontal="center" vertical="center"/>
    </xf>
    <xf numFmtId="164" fontId="3" fillId="7" borderId="8" xfId="0" applyNumberFormat="1" applyFont="1" applyFill="1" applyBorder="1" applyAlignment="1" applyProtection="1">
      <alignment vertical="center"/>
      <protection locked="0"/>
    </xf>
    <xf numFmtId="164" fontId="3" fillId="7" borderId="8" xfId="0" applyNumberFormat="1" applyFont="1" applyFill="1" applyBorder="1" applyAlignment="1" applyProtection="1">
      <alignment horizontal="right" vertical="center"/>
      <protection locked="0"/>
    </xf>
    <xf numFmtId="1" fontId="3" fillId="7" borderId="8" xfId="0" applyNumberFormat="1" applyFont="1" applyFill="1" applyBorder="1" applyAlignment="1" applyProtection="1">
      <alignment vertical="center"/>
      <protection locked="0"/>
    </xf>
    <xf numFmtId="0" fontId="2" fillId="7" borderId="8" xfId="0" applyFont="1" applyFill="1" applyBorder="1"/>
    <xf numFmtId="0" fontId="3" fillId="0" borderId="2" xfId="0" applyFont="1" applyFill="1" applyBorder="1" applyAlignment="1">
      <alignment vertical="center"/>
    </xf>
    <xf numFmtId="0" fontId="3" fillId="0" borderId="8" xfId="0" applyFont="1" applyFill="1" applyBorder="1" applyAlignment="1">
      <alignment vertical="center"/>
    </xf>
    <xf numFmtId="0" fontId="3" fillId="0" borderId="5" xfId="0" applyFont="1" applyFill="1" applyBorder="1" applyAlignment="1">
      <alignment vertical="center"/>
    </xf>
    <xf numFmtId="0" fontId="3" fillId="0" borderId="0" xfId="0" applyFont="1" applyAlignment="1">
      <alignment vertical="center" wrapText="1"/>
    </xf>
    <xf numFmtId="0" fontId="4" fillId="2" borderId="3" xfId="0" applyFont="1" applyFill="1" applyBorder="1" applyAlignment="1">
      <alignment horizontal="center" vertical="center" wrapText="1"/>
    </xf>
    <xf numFmtId="0" fontId="3" fillId="0" borderId="0" xfId="0" applyFont="1" applyAlignment="1">
      <alignment vertical="center" wrapText="1"/>
    </xf>
    <xf numFmtId="0" fontId="3" fillId="4" borderId="5" xfId="0" applyFont="1" applyFill="1" applyBorder="1" applyAlignment="1" applyProtection="1">
      <alignment horizontal="right" vertical="center"/>
      <protection locked="0"/>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609709</xdr:colOff>
      <xdr:row>1</xdr:row>
      <xdr:rowOff>361993</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0" y="0"/>
          <a:ext cx="609709" cy="57154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tabSelected="1" zoomScale="60" zoomScaleNormal="60" workbookViewId="0">
      <selection activeCell="G22" sqref="G22"/>
    </sheetView>
  </sheetViews>
  <sheetFormatPr baseColWidth="10" defaultColWidth="10.88671875" defaultRowHeight="13.8" x14ac:dyDescent="0.3"/>
  <cols>
    <col min="1" max="1" width="10.88671875" style="4" customWidth="1"/>
    <col min="2" max="2" width="16.6640625" style="4" customWidth="1"/>
    <col min="3" max="3" width="16.33203125" style="4" customWidth="1"/>
    <col min="4" max="4" width="30.6640625" style="4" customWidth="1"/>
    <col min="5" max="5" width="59" style="4" customWidth="1"/>
    <col min="6" max="6" width="21" style="4" customWidth="1"/>
    <col min="7" max="7" width="48.88671875" style="4" customWidth="1"/>
    <col min="8" max="8" width="48.44140625" style="4" customWidth="1"/>
    <col min="9" max="9" width="46.33203125" style="4" customWidth="1"/>
    <col min="10" max="10" width="42" style="4" customWidth="1"/>
    <col min="11" max="11" width="10.88671875" style="4" customWidth="1"/>
    <col min="12" max="12" width="13.6640625" style="4" customWidth="1"/>
    <col min="13" max="13" width="15.44140625" style="4" customWidth="1"/>
    <col min="14" max="14" width="17.109375" style="4" customWidth="1"/>
    <col min="15" max="15" width="16" style="4" customWidth="1"/>
    <col min="16" max="16" width="17.6640625" style="4" customWidth="1"/>
    <col min="17" max="17" width="43.33203125" style="4" customWidth="1"/>
    <col min="18" max="18" width="24.109375" style="4" hidden="1" customWidth="1"/>
    <col min="19" max="19" width="30.6640625" style="4" hidden="1" customWidth="1"/>
    <col min="20" max="20" width="0" style="4" hidden="1" customWidth="1"/>
    <col min="21" max="16384" width="10.88671875" style="4"/>
  </cols>
  <sheetData>
    <row r="1" spans="1:18" ht="27.6" x14ac:dyDescent="0.3">
      <c r="B1" s="5" t="s">
        <v>0</v>
      </c>
      <c r="C1" s="6">
        <v>53</v>
      </c>
      <c r="D1" s="5" t="s">
        <v>1</v>
      </c>
    </row>
    <row r="2" spans="1:18" ht="41.4" x14ac:dyDescent="0.3">
      <c r="B2" s="5" t="s">
        <v>2</v>
      </c>
      <c r="C2" s="6">
        <v>401</v>
      </c>
      <c r="D2" s="5" t="s">
        <v>3</v>
      </c>
    </row>
    <row r="3" spans="1:18" ht="27.6" x14ac:dyDescent="0.3">
      <c r="B3" s="5" t="s">
        <v>4</v>
      </c>
      <c r="C3" s="6">
        <v>1</v>
      </c>
    </row>
    <row r="4" spans="1:18" x14ac:dyDescent="0.3">
      <c r="B4" s="5" t="s">
        <v>5</v>
      </c>
      <c r="C4" s="6">
        <v>4717</v>
      </c>
    </row>
    <row r="5" spans="1:18" x14ac:dyDescent="0.3">
      <c r="B5" s="5" t="s">
        <v>6</v>
      </c>
      <c r="C5" s="7">
        <v>45291</v>
      </c>
    </row>
    <row r="6" spans="1:18" x14ac:dyDescent="0.3">
      <c r="B6" s="5" t="s">
        <v>7</v>
      </c>
      <c r="C6" s="5">
        <v>6</v>
      </c>
      <c r="D6" s="5" t="s">
        <v>27</v>
      </c>
    </row>
    <row r="8" spans="1:18" x14ac:dyDescent="0.3">
      <c r="A8" s="8" t="s">
        <v>8</v>
      </c>
      <c r="B8" s="64" t="s">
        <v>9</v>
      </c>
      <c r="C8" s="65"/>
      <c r="D8" s="65"/>
      <c r="E8" s="65"/>
      <c r="F8" s="65"/>
      <c r="G8" s="65"/>
      <c r="H8" s="65"/>
      <c r="I8" s="65"/>
      <c r="J8" s="65"/>
      <c r="K8" s="65"/>
      <c r="L8" s="65"/>
      <c r="M8" s="65"/>
      <c r="N8" s="65"/>
      <c r="O8" s="65"/>
      <c r="P8" s="65"/>
      <c r="Q8" s="65"/>
    </row>
    <row r="9" spans="1:18" x14ac:dyDescent="0.3">
      <c r="A9" s="9"/>
      <c r="B9" s="9"/>
      <c r="C9" s="10">
        <v>2</v>
      </c>
      <c r="D9" s="10">
        <v>3</v>
      </c>
      <c r="E9" s="10">
        <v>4</v>
      </c>
      <c r="F9" s="10">
        <v>8</v>
      </c>
      <c r="G9" s="10">
        <v>12</v>
      </c>
      <c r="H9" s="10">
        <v>16</v>
      </c>
      <c r="I9" s="10">
        <v>20</v>
      </c>
      <c r="J9" s="10">
        <v>24</v>
      </c>
      <c r="K9" s="10">
        <v>28</v>
      </c>
      <c r="L9" s="10">
        <v>31</v>
      </c>
      <c r="M9" s="10">
        <v>32</v>
      </c>
      <c r="N9" s="10">
        <v>36</v>
      </c>
      <c r="O9" s="10">
        <v>40</v>
      </c>
      <c r="P9" s="10">
        <v>44</v>
      </c>
      <c r="Q9" s="10">
        <v>48</v>
      </c>
    </row>
    <row r="10" spans="1:18" s="14" customFormat="1" ht="48.6" thickBot="1" x14ac:dyDescent="0.35">
      <c r="A10" s="11"/>
      <c r="B10" s="12"/>
      <c r="C10" s="13" t="s">
        <v>10</v>
      </c>
      <c r="D10" s="13" t="s">
        <v>11</v>
      </c>
      <c r="E10" s="13" t="s">
        <v>12</v>
      </c>
      <c r="F10" s="13" t="s">
        <v>13</v>
      </c>
      <c r="G10" s="13" t="s">
        <v>14</v>
      </c>
      <c r="H10" s="13" t="s">
        <v>15</v>
      </c>
      <c r="I10" s="13" t="s">
        <v>16</v>
      </c>
      <c r="J10" s="13" t="s">
        <v>17</v>
      </c>
      <c r="K10" s="13" t="s">
        <v>18</v>
      </c>
      <c r="L10" s="13" t="s">
        <v>19</v>
      </c>
      <c r="M10" s="13" t="s">
        <v>20</v>
      </c>
      <c r="N10" s="13" t="s">
        <v>21</v>
      </c>
      <c r="O10" s="13" t="s">
        <v>22</v>
      </c>
      <c r="P10" s="13" t="s">
        <v>23</v>
      </c>
      <c r="Q10" s="13" t="s">
        <v>24</v>
      </c>
    </row>
    <row r="11" spans="1:18" s="16" customFormat="1" ht="20.25" customHeight="1" thickBot="1" x14ac:dyDescent="0.3">
      <c r="A11" s="21">
        <v>1</v>
      </c>
      <c r="B11" s="19" t="s">
        <v>130</v>
      </c>
      <c r="C11" s="24" t="s">
        <v>28</v>
      </c>
      <c r="D11" s="20" t="s">
        <v>88</v>
      </c>
      <c r="E11" s="20" t="s">
        <v>29</v>
      </c>
      <c r="F11" s="22" t="s">
        <v>31</v>
      </c>
      <c r="G11" s="18" t="s">
        <v>32</v>
      </c>
      <c r="H11" s="18" t="s">
        <v>33</v>
      </c>
      <c r="I11" s="18" t="s">
        <v>34</v>
      </c>
      <c r="J11" s="18" t="s">
        <v>35</v>
      </c>
      <c r="K11" s="22" t="s">
        <v>26</v>
      </c>
      <c r="L11" s="22">
        <v>4</v>
      </c>
      <c r="M11" s="23">
        <v>44581</v>
      </c>
      <c r="N11" s="23">
        <v>45657</v>
      </c>
      <c r="O11" s="22">
        <v>51</v>
      </c>
      <c r="P11" s="22">
        <v>0</v>
      </c>
      <c r="Q11" s="18" t="s">
        <v>122</v>
      </c>
      <c r="R11" s="16" t="s">
        <v>78</v>
      </c>
    </row>
    <row r="12" spans="1:18" s="16" customFormat="1" ht="20.25" customHeight="1" thickBot="1" x14ac:dyDescent="0.3">
      <c r="A12" s="21">
        <v>2</v>
      </c>
      <c r="B12" s="19" t="s">
        <v>131</v>
      </c>
      <c r="C12" s="24" t="s">
        <v>28</v>
      </c>
      <c r="D12" s="20" t="s">
        <v>88</v>
      </c>
      <c r="E12" s="20" t="s">
        <v>29</v>
      </c>
      <c r="F12" s="22" t="s">
        <v>36</v>
      </c>
      <c r="G12" s="18" t="s">
        <v>37</v>
      </c>
      <c r="H12" s="18" t="s">
        <v>38</v>
      </c>
      <c r="I12" s="18" t="s">
        <v>39</v>
      </c>
      <c r="J12" s="18" t="s">
        <v>40</v>
      </c>
      <c r="K12" s="22" t="s">
        <v>26</v>
      </c>
      <c r="L12" s="22">
        <v>1</v>
      </c>
      <c r="M12" s="23">
        <v>44581</v>
      </c>
      <c r="N12" s="23">
        <v>45657</v>
      </c>
      <c r="O12" s="22">
        <v>51</v>
      </c>
      <c r="P12" s="22">
        <v>0</v>
      </c>
      <c r="Q12" s="18" t="s">
        <v>122</v>
      </c>
      <c r="R12" s="16" t="s">
        <v>78</v>
      </c>
    </row>
    <row r="13" spans="1:18" s="16" customFormat="1" ht="20.25" customHeight="1" thickBot="1" x14ac:dyDescent="0.3">
      <c r="A13" s="21">
        <v>3</v>
      </c>
      <c r="B13" s="19" t="s">
        <v>121</v>
      </c>
      <c r="C13" s="24" t="s">
        <v>28</v>
      </c>
      <c r="D13" s="20" t="s">
        <v>88</v>
      </c>
      <c r="E13" s="20" t="s">
        <v>29</v>
      </c>
      <c r="F13" s="22" t="s">
        <v>41</v>
      </c>
      <c r="G13" s="18" t="s">
        <v>42</v>
      </c>
      <c r="H13" s="18" t="s">
        <v>43</v>
      </c>
      <c r="I13" s="18" t="s">
        <v>30</v>
      </c>
      <c r="J13" s="18" t="s">
        <v>124</v>
      </c>
      <c r="K13" s="22" t="s">
        <v>26</v>
      </c>
      <c r="L13" s="22">
        <v>3</v>
      </c>
      <c r="M13" s="23">
        <v>44581</v>
      </c>
      <c r="N13" s="23">
        <v>45657</v>
      </c>
      <c r="O13" s="22">
        <v>51</v>
      </c>
      <c r="P13" s="22">
        <v>0.33329999999999999</v>
      </c>
      <c r="Q13" s="18" t="s">
        <v>125</v>
      </c>
      <c r="R13" s="16" t="s">
        <v>78</v>
      </c>
    </row>
    <row r="14" spans="1:18" s="16" customFormat="1" ht="20.25" customHeight="1" thickBot="1" x14ac:dyDescent="0.3">
      <c r="A14" s="21">
        <v>4</v>
      </c>
      <c r="B14" s="19" t="s">
        <v>132</v>
      </c>
      <c r="C14" s="24" t="s">
        <v>28</v>
      </c>
      <c r="D14" s="20" t="s">
        <v>88</v>
      </c>
      <c r="E14" s="20" t="s">
        <v>29</v>
      </c>
      <c r="F14" s="22" t="s">
        <v>44</v>
      </c>
      <c r="G14" s="18" t="s">
        <v>45</v>
      </c>
      <c r="H14" s="18" t="s">
        <v>46</v>
      </c>
      <c r="I14" s="18" t="s">
        <v>47</v>
      </c>
      <c r="J14" s="18" t="s">
        <v>48</v>
      </c>
      <c r="K14" s="22" t="s">
        <v>26</v>
      </c>
      <c r="L14" s="22">
        <v>2</v>
      </c>
      <c r="M14" s="23">
        <v>44581</v>
      </c>
      <c r="N14" s="23">
        <v>45657</v>
      </c>
      <c r="O14" s="22">
        <v>51</v>
      </c>
      <c r="P14" s="22">
        <v>0</v>
      </c>
      <c r="Q14" s="18" t="s">
        <v>78</v>
      </c>
      <c r="R14" s="16" t="s">
        <v>78</v>
      </c>
    </row>
    <row r="15" spans="1:18" s="16" customFormat="1" ht="20.25" customHeight="1" thickBot="1" x14ac:dyDescent="0.3">
      <c r="A15" s="21">
        <v>5</v>
      </c>
      <c r="B15" s="19" t="s">
        <v>123</v>
      </c>
      <c r="C15" s="24" t="s">
        <v>28</v>
      </c>
      <c r="D15" s="20" t="s">
        <v>88</v>
      </c>
      <c r="E15" s="20" t="s">
        <v>29</v>
      </c>
      <c r="F15" s="22" t="s">
        <v>49</v>
      </c>
      <c r="G15" s="18" t="s">
        <v>50</v>
      </c>
      <c r="H15" s="18" t="s">
        <v>51</v>
      </c>
      <c r="I15" s="18" t="s">
        <v>34</v>
      </c>
      <c r="J15" s="18" t="s">
        <v>52</v>
      </c>
      <c r="K15" s="22" t="s">
        <v>26</v>
      </c>
      <c r="L15" s="22">
        <v>4</v>
      </c>
      <c r="M15" s="23">
        <v>44581</v>
      </c>
      <c r="N15" s="23">
        <v>45657</v>
      </c>
      <c r="O15" s="22">
        <v>51</v>
      </c>
      <c r="P15" s="22">
        <v>0</v>
      </c>
      <c r="Q15" s="18" t="s">
        <v>78</v>
      </c>
      <c r="R15" s="16" t="s">
        <v>78</v>
      </c>
    </row>
    <row r="16" spans="1:18" s="16" customFormat="1" ht="20.25" customHeight="1" thickBot="1" x14ac:dyDescent="0.3">
      <c r="A16" s="21">
        <v>6</v>
      </c>
      <c r="B16" s="19" t="s">
        <v>133</v>
      </c>
      <c r="C16" s="24" t="s">
        <v>28</v>
      </c>
      <c r="D16" s="20" t="s">
        <v>88</v>
      </c>
      <c r="E16" s="20" t="s">
        <v>29</v>
      </c>
      <c r="F16" s="22" t="s">
        <v>53</v>
      </c>
      <c r="G16" s="18" t="s">
        <v>54</v>
      </c>
      <c r="H16" s="18" t="s">
        <v>55</v>
      </c>
      <c r="I16" s="18" t="s">
        <v>56</v>
      </c>
      <c r="J16" s="18" t="s">
        <v>126</v>
      </c>
      <c r="K16" s="22" t="s">
        <v>26</v>
      </c>
      <c r="L16" s="22">
        <v>1</v>
      </c>
      <c r="M16" s="23">
        <v>44581</v>
      </c>
      <c r="N16" s="23">
        <v>45657</v>
      </c>
      <c r="O16" s="22">
        <v>51</v>
      </c>
      <c r="P16" s="22">
        <v>0.7</v>
      </c>
      <c r="Q16" s="18" t="s">
        <v>127</v>
      </c>
      <c r="R16" s="16" t="s">
        <v>78</v>
      </c>
    </row>
    <row r="17" spans="1:18" s="16" customFormat="1" ht="20.25" customHeight="1" thickBot="1" x14ac:dyDescent="0.3">
      <c r="A17" s="21">
        <v>7</v>
      </c>
      <c r="B17" s="19" t="s">
        <v>92</v>
      </c>
      <c r="C17" s="24" t="s">
        <v>28</v>
      </c>
      <c r="D17" s="20" t="s">
        <v>88</v>
      </c>
      <c r="E17" s="20" t="s">
        <v>29</v>
      </c>
      <c r="F17" s="22" t="s">
        <v>59</v>
      </c>
      <c r="G17" s="18" t="s">
        <v>60</v>
      </c>
      <c r="H17" s="18" t="s">
        <v>61</v>
      </c>
      <c r="I17" s="18" t="s">
        <v>62</v>
      </c>
      <c r="J17" s="18" t="s">
        <v>63</v>
      </c>
      <c r="K17" s="22" t="s">
        <v>25</v>
      </c>
      <c r="L17" s="22">
        <v>3</v>
      </c>
      <c r="M17" s="23">
        <v>44545</v>
      </c>
      <c r="N17" s="23">
        <v>45657</v>
      </c>
      <c r="O17" s="22">
        <v>54</v>
      </c>
      <c r="P17" s="22">
        <v>0.7</v>
      </c>
      <c r="Q17" s="18" t="s">
        <v>79</v>
      </c>
      <c r="R17" s="16" t="s">
        <v>79</v>
      </c>
    </row>
    <row r="18" spans="1:18" s="16" customFormat="1" ht="20.25" customHeight="1" thickBot="1" x14ac:dyDescent="0.3">
      <c r="A18" s="21">
        <v>8</v>
      </c>
      <c r="B18" s="19" t="s">
        <v>93</v>
      </c>
      <c r="C18" s="24" t="s">
        <v>28</v>
      </c>
      <c r="D18" s="20" t="s">
        <v>88</v>
      </c>
      <c r="E18" s="20" t="s">
        <v>29</v>
      </c>
      <c r="F18" s="22" t="s">
        <v>80</v>
      </c>
      <c r="G18" s="18" t="s">
        <v>81</v>
      </c>
      <c r="H18" s="18" t="s">
        <v>82</v>
      </c>
      <c r="I18" s="18" t="s">
        <v>83</v>
      </c>
      <c r="J18" s="18" t="s">
        <v>84</v>
      </c>
      <c r="K18" s="22" t="s">
        <v>25</v>
      </c>
      <c r="L18" s="22">
        <v>1</v>
      </c>
      <c r="M18" s="23">
        <v>44383</v>
      </c>
      <c r="N18" s="23">
        <v>45657</v>
      </c>
      <c r="O18" s="22">
        <v>77.569999999999993</v>
      </c>
      <c r="P18" s="22">
        <v>0.5</v>
      </c>
      <c r="Q18" s="18" t="s">
        <v>85</v>
      </c>
      <c r="R18" s="16" t="s">
        <v>85</v>
      </c>
    </row>
    <row r="19" spans="1:18" s="16" customFormat="1" ht="20.25" customHeight="1" thickBot="1" x14ac:dyDescent="0.3">
      <c r="A19" s="21">
        <v>9</v>
      </c>
      <c r="B19" s="19" t="s">
        <v>94</v>
      </c>
      <c r="C19" s="24" t="s">
        <v>28</v>
      </c>
      <c r="D19" s="20" t="s">
        <v>88</v>
      </c>
      <c r="E19" s="20" t="s">
        <v>29</v>
      </c>
      <c r="F19" s="22" t="s">
        <v>57</v>
      </c>
      <c r="G19" s="18" t="s">
        <v>64</v>
      </c>
      <c r="H19" s="18" t="s">
        <v>65</v>
      </c>
      <c r="I19" s="18" t="s">
        <v>66</v>
      </c>
      <c r="J19" s="18" t="s">
        <v>113</v>
      </c>
      <c r="K19" s="22" t="s">
        <v>26</v>
      </c>
      <c r="L19" s="22">
        <v>3</v>
      </c>
      <c r="M19" s="23">
        <v>44568</v>
      </c>
      <c r="N19" s="23">
        <v>45657</v>
      </c>
      <c r="O19" s="22">
        <v>53</v>
      </c>
      <c r="P19" s="22">
        <v>0.33</v>
      </c>
      <c r="Q19" s="18" t="s">
        <v>128</v>
      </c>
      <c r="R19" s="16" t="s">
        <v>86</v>
      </c>
    </row>
    <row r="20" spans="1:18" s="16" customFormat="1" ht="20.25" customHeight="1" thickBot="1" x14ac:dyDescent="0.3">
      <c r="A20" s="21">
        <v>10</v>
      </c>
      <c r="B20" s="19" t="s">
        <v>90</v>
      </c>
      <c r="C20" s="24" t="s">
        <v>28</v>
      </c>
      <c r="D20" s="20" t="s">
        <v>88</v>
      </c>
      <c r="E20" s="20" t="s">
        <v>29</v>
      </c>
      <c r="F20" s="22" t="s">
        <v>58</v>
      </c>
      <c r="G20" s="18" t="s">
        <v>67</v>
      </c>
      <c r="H20" s="18" t="s">
        <v>68</v>
      </c>
      <c r="I20" s="18" t="s">
        <v>69</v>
      </c>
      <c r="J20" s="18" t="s">
        <v>114</v>
      </c>
      <c r="K20" s="22" t="s">
        <v>26</v>
      </c>
      <c r="L20" s="22">
        <v>4</v>
      </c>
      <c r="M20" s="23">
        <v>44545</v>
      </c>
      <c r="N20" s="23">
        <v>45657</v>
      </c>
      <c r="O20" s="22">
        <v>53</v>
      </c>
      <c r="P20" s="22">
        <v>0.75</v>
      </c>
      <c r="Q20" s="18" t="s">
        <v>129</v>
      </c>
      <c r="R20" s="16" t="s">
        <v>87</v>
      </c>
    </row>
    <row r="21" spans="1:18" s="16" customFormat="1" ht="23.25" customHeight="1" thickBot="1" x14ac:dyDescent="0.3">
      <c r="A21" s="21">
        <v>11</v>
      </c>
      <c r="B21" s="60" t="s">
        <v>134</v>
      </c>
      <c r="C21" s="25" t="s">
        <v>28</v>
      </c>
      <c r="D21" s="26" t="s">
        <v>91</v>
      </c>
      <c r="E21" s="27" t="s">
        <v>29</v>
      </c>
      <c r="F21" s="28" t="s">
        <v>95</v>
      </c>
      <c r="G21" s="29" t="s">
        <v>96</v>
      </c>
      <c r="H21" s="29" t="s">
        <v>97</v>
      </c>
      <c r="I21" s="29" t="s">
        <v>115</v>
      </c>
      <c r="J21" s="29" t="s">
        <v>116</v>
      </c>
      <c r="K21" s="22" t="s">
        <v>26</v>
      </c>
      <c r="L21" s="66">
        <v>100</v>
      </c>
      <c r="M21" s="30">
        <v>44944</v>
      </c>
      <c r="N21" s="31">
        <v>45286</v>
      </c>
      <c r="O21" s="26">
        <v>4</v>
      </c>
      <c r="P21" s="26">
        <v>3</v>
      </c>
      <c r="Q21" s="32" t="s">
        <v>117</v>
      </c>
    </row>
    <row r="22" spans="1:18" s="35" customFormat="1" ht="23.25" customHeight="1" thickBot="1" x14ac:dyDescent="0.3">
      <c r="A22" s="21">
        <v>12</v>
      </c>
      <c r="B22" s="60" t="s">
        <v>135</v>
      </c>
      <c r="C22" s="25" t="s">
        <v>28</v>
      </c>
      <c r="D22" s="26" t="s">
        <v>91</v>
      </c>
      <c r="E22" s="33" t="s">
        <v>29</v>
      </c>
      <c r="F22" s="28" t="s">
        <v>98</v>
      </c>
      <c r="G22" s="29" t="s">
        <v>99</v>
      </c>
      <c r="H22" s="29" t="s">
        <v>100</v>
      </c>
      <c r="I22" s="29" t="s">
        <v>101</v>
      </c>
      <c r="J22" s="29" t="s">
        <v>102</v>
      </c>
      <c r="K22" s="26" t="s">
        <v>103</v>
      </c>
      <c r="L22" s="26">
        <v>1</v>
      </c>
      <c r="M22" s="30">
        <v>44900</v>
      </c>
      <c r="N22" s="31">
        <v>45288</v>
      </c>
      <c r="O22" s="34">
        <f>+(N22-M22)/7</f>
        <v>55.428571428571431</v>
      </c>
      <c r="P22" s="26">
        <v>2</v>
      </c>
      <c r="Q22" s="32" t="s">
        <v>118</v>
      </c>
    </row>
    <row r="23" spans="1:18" s="35" customFormat="1" ht="23.25" customHeight="1" thickBot="1" x14ac:dyDescent="0.3">
      <c r="A23" s="21">
        <v>13</v>
      </c>
      <c r="B23" s="60" t="s">
        <v>136</v>
      </c>
      <c r="C23" s="25" t="s">
        <v>28</v>
      </c>
      <c r="D23" s="26" t="s">
        <v>91</v>
      </c>
      <c r="E23" s="33" t="s">
        <v>29</v>
      </c>
      <c r="F23" s="28" t="s">
        <v>104</v>
      </c>
      <c r="G23" s="29" t="s">
        <v>105</v>
      </c>
      <c r="H23" s="29" t="s">
        <v>106</v>
      </c>
      <c r="I23" s="29" t="s">
        <v>107</v>
      </c>
      <c r="J23" s="29" t="s">
        <v>102</v>
      </c>
      <c r="K23" s="26" t="s">
        <v>103</v>
      </c>
      <c r="L23" s="26">
        <v>1</v>
      </c>
      <c r="M23" s="30">
        <v>44900</v>
      </c>
      <c r="N23" s="31">
        <v>45289</v>
      </c>
      <c r="O23" s="34">
        <f>+(N23-M23)/7</f>
        <v>55.571428571428569</v>
      </c>
      <c r="P23" s="26">
        <v>2</v>
      </c>
      <c r="Q23" s="32" t="s">
        <v>119</v>
      </c>
    </row>
    <row r="24" spans="1:18" s="43" customFormat="1" ht="23.25" customHeight="1" thickBot="1" x14ac:dyDescent="0.3">
      <c r="A24" s="44">
        <v>14</v>
      </c>
      <c r="B24" s="61" t="s">
        <v>137</v>
      </c>
      <c r="C24" s="36" t="s">
        <v>28</v>
      </c>
      <c r="D24" s="36" t="s">
        <v>91</v>
      </c>
      <c r="E24" s="33" t="s">
        <v>29</v>
      </c>
      <c r="F24" s="37" t="s">
        <v>108</v>
      </c>
      <c r="G24" s="38" t="s">
        <v>109</v>
      </c>
      <c r="H24" s="38" t="s">
        <v>110</v>
      </c>
      <c r="I24" s="38" t="s">
        <v>101</v>
      </c>
      <c r="J24" s="38" t="s">
        <v>111</v>
      </c>
      <c r="K24" s="36" t="s">
        <v>25</v>
      </c>
      <c r="L24" s="36">
        <v>1</v>
      </c>
      <c r="M24" s="39">
        <v>44928</v>
      </c>
      <c r="N24" s="40">
        <v>45290</v>
      </c>
      <c r="O24" s="41">
        <v>13</v>
      </c>
      <c r="P24" s="36">
        <v>1</v>
      </c>
      <c r="Q24" s="42" t="s">
        <v>120</v>
      </c>
    </row>
    <row r="25" spans="1:18" s="43" customFormat="1" ht="23.25" customHeight="1" thickBot="1" x14ac:dyDescent="0.3">
      <c r="A25" s="44">
        <v>15</v>
      </c>
      <c r="B25" s="61" t="s">
        <v>177</v>
      </c>
      <c r="C25" s="36" t="s">
        <v>28</v>
      </c>
      <c r="D25" s="36" t="s">
        <v>91</v>
      </c>
      <c r="E25" s="33" t="s">
        <v>29</v>
      </c>
      <c r="F25" s="37" t="s">
        <v>156</v>
      </c>
      <c r="G25" s="38" t="s">
        <v>139</v>
      </c>
      <c r="H25" s="38" t="s">
        <v>140</v>
      </c>
      <c r="I25" s="38" t="s">
        <v>141</v>
      </c>
      <c r="J25" s="38" t="s">
        <v>142</v>
      </c>
      <c r="K25" s="36" t="s">
        <v>143</v>
      </c>
      <c r="L25" s="36">
        <v>1</v>
      </c>
      <c r="M25" s="39">
        <v>45119</v>
      </c>
      <c r="N25" s="40">
        <v>45657</v>
      </c>
      <c r="O25" s="41">
        <v>19</v>
      </c>
      <c r="P25" s="36">
        <v>0</v>
      </c>
      <c r="Q25" s="42" t="s">
        <v>144</v>
      </c>
    </row>
    <row r="26" spans="1:18" s="43" customFormat="1" ht="23.25" customHeight="1" thickBot="1" x14ac:dyDescent="0.3">
      <c r="A26" s="44">
        <v>16</v>
      </c>
      <c r="B26" s="61" t="s">
        <v>178</v>
      </c>
      <c r="C26" s="36" t="s">
        <v>28</v>
      </c>
      <c r="D26" s="36" t="s">
        <v>91</v>
      </c>
      <c r="E26" s="33" t="s">
        <v>29</v>
      </c>
      <c r="F26" s="37" t="s">
        <v>157</v>
      </c>
      <c r="G26" s="38" t="s">
        <v>146</v>
      </c>
      <c r="H26" s="38" t="s">
        <v>140</v>
      </c>
      <c r="I26" s="38" t="s">
        <v>141</v>
      </c>
      <c r="J26" s="38" t="s">
        <v>142</v>
      </c>
      <c r="K26" s="36" t="s">
        <v>143</v>
      </c>
      <c r="L26" s="36">
        <v>1</v>
      </c>
      <c r="M26" s="39">
        <v>45119</v>
      </c>
      <c r="N26" s="40">
        <v>45657</v>
      </c>
      <c r="O26" s="41">
        <v>19</v>
      </c>
      <c r="P26" s="36">
        <v>0</v>
      </c>
      <c r="Q26" s="42" t="s">
        <v>144</v>
      </c>
    </row>
    <row r="27" spans="1:18" s="43" customFormat="1" ht="23.25" customHeight="1" thickBot="1" x14ac:dyDescent="0.3">
      <c r="A27" s="44">
        <v>17</v>
      </c>
      <c r="B27" s="61" t="s">
        <v>179</v>
      </c>
      <c r="C27" s="36" t="s">
        <v>28</v>
      </c>
      <c r="D27" s="36" t="s">
        <v>91</v>
      </c>
      <c r="E27" s="33" t="s">
        <v>29</v>
      </c>
      <c r="F27" s="37" t="s">
        <v>158</v>
      </c>
      <c r="G27" s="38" t="s">
        <v>148</v>
      </c>
      <c r="H27" s="38" t="s">
        <v>140</v>
      </c>
      <c r="I27" s="38" t="s">
        <v>141</v>
      </c>
      <c r="J27" s="38" t="s">
        <v>142</v>
      </c>
      <c r="K27" s="36" t="s">
        <v>143</v>
      </c>
      <c r="L27" s="36">
        <v>1</v>
      </c>
      <c r="M27" s="39">
        <v>45119</v>
      </c>
      <c r="N27" s="40">
        <v>45657</v>
      </c>
      <c r="O27" s="41">
        <v>19</v>
      </c>
      <c r="P27" s="36">
        <v>0</v>
      </c>
      <c r="Q27" s="42" t="s">
        <v>144</v>
      </c>
    </row>
    <row r="28" spans="1:18" s="43" customFormat="1" ht="23.25" customHeight="1" thickBot="1" x14ac:dyDescent="0.3">
      <c r="A28" s="44">
        <v>18</v>
      </c>
      <c r="B28" s="61" t="s">
        <v>180</v>
      </c>
      <c r="C28" s="36" t="s">
        <v>28</v>
      </c>
      <c r="D28" s="36" t="s">
        <v>91</v>
      </c>
      <c r="E28" s="33" t="s">
        <v>29</v>
      </c>
      <c r="F28" s="37" t="s">
        <v>159</v>
      </c>
      <c r="G28" s="38" t="s">
        <v>150</v>
      </c>
      <c r="H28" s="38" t="s">
        <v>140</v>
      </c>
      <c r="I28" s="38" t="s">
        <v>141</v>
      </c>
      <c r="J28" s="38" t="s">
        <v>142</v>
      </c>
      <c r="K28" s="36" t="s">
        <v>143</v>
      </c>
      <c r="L28" s="36">
        <v>1</v>
      </c>
      <c r="M28" s="39">
        <v>45119</v>
      </c>
      <c r="N28" s="40">
        <v>45657</v>
      </c>
      <c r="O28" s="41">
        <v>19</v>
      </c>
      <c r="P28" s="36">
        <v>0</v>
      </c>
      <c r="Q28" s="42" t="s">
        <v>144</v>
      </c>
    </row>
    <row r="29" spans="1:18" s="43" customFormat="1" ht="23.25" customHeight="1" thickBot="1" x14ac:dyDescent="0.3">
      <c r="A29" s="44">
        <v>19</v>
      </c>
      <c r="B29" s="61" t="s">
        <v>181</v>
      </c>
      <c r="C29" s="36" t="s">
        <v>28</v>
      </c>
      <c r="D29" s="36" t="s">
        <v>91</v>
      </c>
      <c r="E29" s="33" t="s">
        <v>29</v>
      </c>
      <c r="F29" s="37" t="s">
        <v>160</v>
      </c>
      <c r="G29" s="38" t="s">
        <v>152</v>
      </c>
      <c r="H29" s="38" t="s">
        <v>140</v>
      </c>
      <c r="I29" s="38" t="s">
        <v>141</v>
      </c>
      <c r="J29" s="38" t="s">
        <v>142</v>
      </c>
      <c r="K29" s="36" t="s">
        <v>143</v>
      </c>
      <c r="L29" s="36">
        <v>1</v>
      </c>
      <c r="M29" s="39">
        <v>45119</v>
      </c>
      <c r="N29" s="40">
        <v>45657</v>
      </c>
      <c r="O29" s="41">
        <v>19</v>
      </c>
      <c r="P29" s="36">
        <v>0</v>
      </c>
      <c r="Q29" s="42" t="s">
        <v>144</v>
      </c>
    </row>
    <row r="30" spans="1:18" s="43" customFormat="1" ht="23.25" customHeight="1" thickBot="1" x14ac:dyDescent="0.3">
      <c r="A30" s="44">
        <v>20</v>
      </c>
      <c r="B30" s="61" t="s">
        <v>138</v>
      </c>
      <c r="C30" s="36" t="s">
        <v>28</v>
      </c>
      <c r="D30" s="36" t="s">
        <v>91</v>
      </c>
      <c r="E30" s="33" t="s">
        <v>29</v>
      </c>
      <c r="F30" s="37" t="s">
        <v>161</v>
      </c>
      <c r="G30" s="38" t="s">
        <v>154</v>
      </c>
      <c r="H30" s="38" t="s">
        <v>140</v>
      </c>
      <c r="I30" s="38" t="s">
        <v>141</v>
      </c>
      <c r="J30" s="38" t="s">
        <v>142</v>
      </c>
      <c r="K30" s="36" t="s">
        <v>143</v>
      </c>
      <c r="L30" s="36">
        <v>1</v>
      </c>
      <c r="M30" s="39">
        <v>45119</v>
      </c>
      <c r="N30" s="40">
        <v>45657</v>
      </c>
      <c r="O30" s="41">
        <v>19</v>
      </c>
      <c r="P30" s="36">
        <v>0</v>
      </c>
      <c r="Q30" s="42" t="s">
        <v>144</v>
      </c>
    </row>
    <row r="31" spans="1:18" s="43" customFormat="1" ht="23.25" customHeight="1" thickBot="1" x14ac:dyDescent="0.3">
      <c r="A31" s="44">
        <v>21</v>
      </c>
      <c r="B31" s="61" t="s">
        <v>145</v>
      </c>
      <c r="C31" s="36" t="s">
        <v>28</v>
      </c>
      <c r="D31" s="36" t="s">
        <v>91</v>
      </c>
      <c r="E31" s="33" t="s">
        <v>29</v>
      </c>
      <c r="F31" s="37" t="s">
        <v>162</v>
      </c>
      <c r="G31" s="38" t="s">
        <v>155</v>
      </c>
      <c r="H31" s="38" t="s">
        <v>140</v>
      </c>
      <c r="I31" s="38" t="s">
        <v>141</v>
      </c>
      <c r="J31" s="38" t="s">
        <v>142</v>
      </c>
      <c r="K31" s="36" t="s">
        <v>143</v>
      </c>
      <c r="L31" s="36">
        <v>1</v>
      </c>
      <c r="M31" s="39">
        <v>45119</v>
      </c>
      <c r="N31" s="40">
        <v>45657</v>
      </c>
      <c r="O31" s="41">
        <v>19</v>
      </c>
      <c r="P31" s="36">
        <v>0</v>
      </c>
      <c r="Q31" s="42" t="s">
        <v>144</v>
      </c>
    </row>
    <row r="32" spans="1:18" s="59" customFormat="1" ht="23.25" customHeight="1" thickBot="1" x14ac:dyDescent="0.3">
      <c r="A32" s="44">
        <v>22</v>
      </c>
      <c r="B32" s="61" t="s">
        <v>147</v>
      </c>
      <c r="C32" s="53" t="s">
        <v>28</v>
      </c>
      <c r="D32" s="53" t="s">
        <v>163</v>
      </c>
      <c r="E32" s="33" t="s">
        <v>29</v>
      </c>
      <c r="F32" s="54" t="s">
        <v>171</v>
      </c>
      <c r="G32" s="55" t="s">
        <v>164</v>
      </c>
      <c r="H32" s="55" t="s">
        <v>165</v>
      </c>
      <c r="I32" s="55" t="s">
        <v>166</v>
      </c>
      <c r="J32" s="55" t="s">
        <v>166</v>
      </c>
      <c r="K32" s="53" t="s">
        <v>167</v>
      </c>
      <c r="L32" s="53">
        <v>1</v>
      </c>
      <c r="M32" s="56">
        <v>45140</v>
      </c>
      <c r="N32" s="57">
        <v>45473</v>
      </c>
      <c r="O32" s="58">
        <v>12</v>
      </c>
      <c r="P32" s="53">
        <v>0</v>
      </c>
      <c r="Q32" s="55" t="s">
        <v>175</v>
      </c>
    </row>
    <row r="33" spans="1:17" s="59" customFormat="1" ht="23.25" customHeight="1" thickBot="1" x14ac:dyDescent="0.3">
      <c r="A33" s="44">
        <v>23</v>
      </c>
      <c r="B33" s="61" t="s">
        <v>149</v>
      </c>
      <c r="C33" s="53" t="s">
        <v>28</v>
      </c>
      <c r="D33" s="53" t="s">
        <v>163</v>
      </c>
      <c r="E33" s="33" t="s">
        <v>29</v>
      </c>
      <c r="F33" s="54" t="s">
        <v>172</v>
      </c>
      <c r="G33" s="55" t="s">
        <v>164</v>
      </c>
      <c r="H33" s="55" t="s">
        <v>165</v>
      </c>
      <c r="I33" s="55" t="s">
        <v>166</v>
      </c>
      <c r="J33" s="55" t="s">
        <v>166</v>
      </c>
      <c r="K33" s="53" t="s">
        <v>168</v>
      </c>
      <c r="L33" s="53">
        <v>1</v>
      </c>
      <c r="M33" s="56">
        <v>45140</v>
      </c>
      <c r="N33" s="57">
        <v>45473</v>
      </c>
      <c r="O33" s="58">
        <v>12</v>
      </c>
      <c r="P33" s="53">
        <v>0</v>
      </c>
      <c r="Q33" s="55" t="s">
        <v>176</v>
      </c>
    </row>
    <row r="34" spans="1:17" s="59" customFormat="1" ht="23.25" customHeight="1" thickBot="1" x14ac:dyDescent="0.3">
      <c r="A34" s="44">
        <v>24</v>
      </c>
      <c r="B34" s="61" t="s">
        <v>151</v>
      </c>
      <c r="C34" s="53" t="s">
        <v>28</v>
      </c>
      <c r="D34" s="53" t="s">
        <v>163</v>
      </c>
      <c r="E34" s="33" t="s">
        <v>29</v>
      </c>
      <c r="F34" s="54" t="s">
        <v>173</v>
      </c>
      <c r="G34" s="55" t="s">
        <v>164</v>
      </c>
      <c r="H34" s="55" t="s">
        <v>165</v>
      </c>
      <c r="I34" s="55" t="s">
        <v>166</v>
      </c>
      <c r="J34" s="55" t="s">
        <v>166</v>
      </c>
      <c r="K34" s="53" t="s">
        <v>169</v>
      </c>
      <c r="L34" s="53">
        <v>50</v>
      </c>
      <c r="M34" s="56">
        <v>45140</v>
      </c>
      <c r="N34" s="57">
        <v>45657</v>
      </c>
      <c r="O34" s="58">
        <v>20</v>
      </c>
      <c r="P34" s="53">
        <v>0</v>
      </c>
      <c r="Q34" s="55" t="s">
        <v>176</v>
      </c>
    </row>
    <row r="35" spans="1:17" s="47" customFormat="1" ht="23.25" customHeight="1" x14ac:dyDescent="0.25">
      <c r="A35" s="44">
        <v>25</v>
      </c>
      <c r="B35" s="62" t="s">
        <v>153</v>
      </c>
      <c r="C35" s="46" t="s">
        <v>28</v>
      </c>
      <c r="D35" s="46" t="s">
        <v>163</v>
      </c>
      <c r="E35" s="33" t="s">
        <v>29</v>
      </c>
      <c r="F35" s="48" t="s">
        <v>174</v>
      </c>
      <c r="G35" s="49" t="s">
        <v>164</v>
      </c>
      <c r="H35" s="49" t="s">
        <v>165</v>
      </c>
      <c r="I35" s="49" t="s">
        <v>166</v>
      </c>
      <c r="J35" s="49" t="s">
        <v>166</v>
      </c>
      <c r="K35" s="46" t="s">
        <v>170</v>
      </c>
      <c r="L35" s="46">
        <v>1</v>
      </c>
      <c r="M35" s="50">
        <v>45231</v>
      </c>
      <c r="N35" s="51">
        <v>45657</v>
      </c>
      <c r="O35" s="52">
        <v>8</v>
      </c>
      <c r="P35" s="46">
        <v>0</v>
      </c>
      <c r="Q35" s="55" t="s">
        <v>176</v>
      </c>
    </row>
    <row r="39" spans="1:17" s="63" customFormat="1" x14ac:dyDescent="0.3"/>
    <row r="40" spans="1:17" s="63" customFormat="1" x14ac:dyDescent="0.3"/>
    <row r="41" spans="1:17" s="63" customFormat="1" x14ac:dyDescent="0.3"/>
    <row r="42" spans="1:17" s="63" customFormat="1" x14ac:dyDescent="0.3"/>
    <row r="44" spans="1:17" x14ac:dyDescent="0.25">
      <c r="E44" s="1" t="s">
        <v>182</v>
      </c>
      <c r="F44" s="1" t="s">
        <v>70</v>
      </c>
      <c r="G44" s="1" t="s">
        <v>71</v>
      </c>
      <c r="H44" s="1" t="s">
        <v>72</v>
      </c>
    </row>
    <row r="45" spans="1:17" x14ac:dyDescent="0.25">
      <c r="E45" s="2"/>
      <c r="F45" s="2"/>
      <c r="G45" s="2"/>
      <c r="H45" s="2"/>
    </row>
    <row r="46" spans="1:17" x14ac:dyDescent="0.25">
      <c r="E46" s="3" t="s">
        <v>73</v>
      </c>
      <c r="F46" s="2">
        <v>16</v>
      </c>
      <c r="G46" s="2">
        <v>16</v>
      </c>
      <c r="H46" s="2">
        <f>(F46-G46)</f>
        <v>0</v>
      </c>
    </row>
    <row r="47" spans="1:17" x14ac:dyDescent="0.25">
      <c r="E47" s="3" t="s">
        <v>74</v>
      </c>
      <c r="F47" s="2">
        <v>39</v>
      </c>
      <c r="G47" s="2">
        <v>29</v>
      </c>
      <c r="H47" s="2">
        <f>(F47-G47)</f>
        <v>10</v>
      </c>
    </row>
    <row r="48" spans="1:17" x14ac:dyDescent="0.25">
      <c r="E48" s="3" t="s">
        <v>112</v>
      </c>
      <c r="F48" s="2">
        <f>13+7</f>
        <v>20</v>
      </c>
      <c r="G48" s="2">
        <v>20</v>
      </c>
      <c r="H48" s="2">
        <f t="shared" ref="H48:H52" si="0">(F48-G48)</f>
        <v>0</v>
      </c>
    </row>
    <row r="49" spans="5:8" x14ac:dyDescent="0.25">
      <c r="E49" s="3" t="s">
        <v>76</v>
      </c>
      <c r="F49" s="2">
        <f>12+16+10</f>
        <v>38</v>
      </c>
      <c r="G49" s="2">
        <f>24+3</f>
        <v>27</v>
      </c>
      <c r="H49" s="2">
        <f t="shared" si="0"/>
        <v>11</v>
      </c>
    </row>
    <row r="50" spans="5:8" x14ac:dyDescent="0.25">
      <c r="E50" s="15" t="s">
        <v>77</v>
      </c>
      <c r="F50" s="2">
        <v>6</v>
      </c>
      <c r="G50" s="2">
        <v>6</v>
      </c>
      <c r="H50" s="2">
        <f t="shared" si="0"/>
        <v>0</v>
      </c>
    </row>
    <row r="51" spans="5:8" s="17" customFormat="1" x14ac:dyDescent="0.25">
      <c r="E51" s="15" t="s">
        <v>89</v>
      </c>
      <c r="F51" s="2">
        <v>67</v>
      </c>
      <c r="G51" s="2">
        <v>67</v>
      </c>
      <c r="H51" s="2">
        <f t="shared" si="0"/>
        <v>0</v>
      </c>
    </row>
    <row r="52" spans="5:8" s="45" customFormat="1" x14ac:dyDescent="0.25">
      <c r="E52" s="15" t="s">
        <v>183</v>
      </c>
      <c r="F52" s="2">
        <v>4</v>
      </c>
      <c r="G52" s="2">
        <v>0</v>
      </c>
      <c r="H52" s="2">
        <f t="shared" si="0"/>
        <v>4</v>
      </c>
    </row>
    <row r="53" spans="5:8" x14ac:dyDescent="0.25">
      <c r="E53" s="2"/>
      <c r="F53" s="2"/>
      <c r="G53" s="2"/>
      <c r="H53" s="2"/>
    </row>
    <row r="54" spans="5:8" x14ac:dyDescent="0.25">
      <c r="E54" s="3" t="s">
        <v>75</v>
      </c>
      <c r="F54" s="3">
        <f>SUM(F46:F53)</f>
        <v>190</v>
      </c>
      <c r="G54" s="3">
        <f>SUM(G46:G52)</f>
        <v>165</v>
      </c>
      <c r="H54" s="3">
        <f>SUM(H46:H52)</f>
        <v>25</v>
      </c>
    </row>
  </sheetData>
  <mergeCells count="1">
    <mergeCell ref="B8:Q8"/>
  </mergeCells>
  <dataValidations xWindow="1076" yWindow="539" count="29">
    <dataValidation type="textLength" allowBlank="1" showInputMessage="1" showErrorMessage="1" errorTitle="Entrada no válida" error="Escriba un texto  Maximo 390 Caracteres" promptTitle="Cualquier contenido Maximo 390 Caracteres" prompt=" Registre aspectos importantes a considerar. (MÁX. 390 CARACTERES)" sqref="Q11:R18 Q21:Q35">
      <formula1>0</formula1>
      <formula2>390</formula2>
    </dataValidation>
    <dataValidation type="decimal" allowBlank="1" showInputMessage="1" showErrorMessage="1" errorTitle="Entrada no válida" error="Por favor escriba un número" promptTitle="Escriba un número en esta casilla" prompt=" Registre EN NÚMERO la cantidad de actividades realizadas a la fecha de corte del informe." sqref="P21:P35">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el HALLAZGO contenido en el Plan de Mejoramiento ya suscrito. SI SUPERA 390 CARACTERES, RESÚMALO. Inserte tantas filas y copie la descripción en ellas como ACTIVIDADES tenga el hallazgo." sqref="G18 G11:G16">
      <formula1>0</formula1>
      <formula2>390</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N21:N31 N34:N35">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M21:M35 N32:N33">
      <formula1>1900/1/1</formula1>
      <formula2>3000/1/1</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J18:J21 Q19:R20 J11:J16 J25:K31">
      <formula1>0</formula1>
      <formula2>390</formula2>
    </dataValidation>
    <dataValidation type="textLength" allowBlank="1" showInputMessage="1" showErrorMessage="1" errorTitle="Entrada no válida" error="Escriba un texto  Maximo 390 Caracteres" promptTitle="Cualquier contenido Maximo 390 Caracteres" prompt=" Registre acción de mejora q adopta la Entidad p/ subsanar causa q genera hallazgo (MÁX. 390 CARACTERES) Inserte tantas filas y copie la acción en ellas como ACTIVIDADES tenga el hallazgo" sqref="I21 I25:I35 J32:J35">
      <formula1>0</formula1>
      <formula2>390</formula2>
    </dataValidation>
    <dataValidation type="textLength" allowBlank="1" showInputMessage="1" showErrorMessage="1" errorTitle="Entrada no válida" error="Escriba un texto  Maximo 390 Caracteres" promptTitle="Cualquier contenido Maximo 390 Caracteres" prompt=" Registre la CAUSA contenida en el Plan de Mejoramiento ya suscrito. SI SUPERA 390 CARACTERES, RESÚMALA. Inserte tantas filas y copie la causa en ellas como ACTIVIDADES tenga el hallazgo." sqref="H21 H32:H35">
      <formula1>0</formula1>
      <formula2>390</formula2>
    </dataValidation>
    <dataValidation type="decimal" allowBlank="1" showInputMessage="1" showErrorMessage="1" errorTitle="Entrada no válida" error="Por favor escriba un número" promptTitle="Escriba un número en esta casilla" prompt=" Registre EN NÚMERO el avance fisico a la fecha de corte del informe, respecto a las cantidades de las unidades de medida." sqref="P11:P16 P18:P20">
      <formula1>-9223372036854770000</formula1>
      <formula2>9223372036854770000</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i no tiene info, REGISTRE 1900/01/02" sqref="N11:N16">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i no tiene info, REGISTRE 1900/01/01" sqref="M18 M11:M16">
      <formula1>1900/1/1</formula1>
      <formula2>3000/1/1</formula2>
    </dataValidation>
    <dataValidation type="textLength" allowBlank="1" showInputMessage="1" showErrorMessage="1" errorTitle="Entrada no válida" error="Escriba un texto  Maximo 390 Caracteres" promptTitle="Cualquier contenido Maximo 390 Caracteres" prompt=" Registre acción de mejora q adopta la Entidad p/ subsanar causa q genera hallazgo Inserte tantas filas y copie la acción en ellas como ACTIVIDADES tenga el hallazgo (MÁX. 390 CARACTERES)" sqref="I11:I16 I18:I20">
      <formula1>0</formula1>
      <formula2>390</formula2>
    </dataValidation>
    <dataValidation type="textLength" allowBlank="1" showInputMessage="1" showErrorMessage="1" errorTitle="Entrada no válida" error="Escriba un texto  Maximo 390 Caracteres" promptTitle="Cualquier contenido Maximo 390 Caracteres" prompt=" Registre CAUSA contenida en Plan de Mejoram ya suscrito. SI SUPERA 390 CARACTERES, RESÚMALA. Inserte tantas filas y copie la causa en ellas como ACTIVIDADES tenga el hallazgo." sqref="H11:H16 H18">
      <formula1>0</formula1>
      <formula2>390</formula2>
    </dataValidation>
    <dataValidation type="textLength" allowBlank="1" showInputMessage="1" showErrorMessage="1" errorTitle="Entrada no válida" error="Escriba un texto  Maximo 9 Caracteres" promptTitle="Cualquier contenido Maximo 9 Caracteres" prompt=" Registre CÓDIGO contenido en Plan de Mejoram. Inserte tantas filas y copie código en ellas como ACTIVIDADES tenga el hallazgo. Ej: 11 01 001(Con espacios) Si no tiene info, DEJE EN BLANCO ESTA CELDA." sqref="F11:F16 F21:F35">
      <formula1>0</formula1>
      <formula2>9</formula2>
    </dataValidation>
    <dataValidation type="decimal" allowBlank="1" showInputMessage="1" showErrorMessage="1" errorTitle="Entrada no válida" error="Por favor escriba un número" promptTitle="Escriba un número en esta casilla" prompt=" Registre EN NÚMERO la cantidad, olumen o tamaño de la actividad (en unidades o porcentajes).  Ej.: Si en col. 28 registró INFORMES y son 5 inf, aquí se registra el número 5. (No registre símbolo %)" sqref="L17:L20">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 aquí se registra el número 5. (No registre símbolo %)" sqref="L11:L16 L21:L35">
      <formula1>-9223372036854770000</formula1>
      <formula2>9223372036854770000</formula2>
    </dataValidation>
    <dataValidation type="textLength" allowBlank="1" showInputMessage="1" showErrorMessage="1" errorTitle="Entrada no válida" error="Escriba un texto  Maximo 9 Caracteres" promptTitle="Cualquier contenido Maximo 9 Caracteres" prompt=" Registre CÓDIGO contenido en Plan de Mejoram. Inserte tantas filas y copie código en ellas como ACTIVIDADES tenga el hallazgo. Ej: 11 01 001(Con espacios) Si no tiene info, DEJE EN BLANCO ESTA CELDA" sqref="F18">
      <formula1>0</formula1>
      <formula2>9</formula2>
    </dataValidation>
    <dataValidation type="list" allowBlank="1" showInputMessage="1" showErrorMessage="1" errorTitle="Entrada no válida" error="Por favor seleccione un elemento de la lista" promptTitle="Seleccione un elemento de la lista" prompt=" Seleccione de la lista si registra la SUSCRIPCIÓN, ó el AVANCE (SEGUIMIENTO) del Plan de Mejoramiento, o si no tiene información de Plan de Mejoramiento para REGALÍAS." sqref="E11:E20">
      <formula1>$B$350974:$B$350977</formula1>
    </dataValidation>
    <dataValidation type="list" allowBlank="1" showInputMessage="1" showErrorMessage="1" errorTitle="Entrada no válida" error="Por favor seleccione un elemento de la lista" promptTitle="Seleccione un elemento de la lista" prompt=" Unicamente seleccione NO, cuando no diligencie este form para este período. Complete formulario así: Número o caracter DIGITE CERO (0). Lista FORMULARIO SIN INFO Fecha LEA LA AYUDA DE LA CELDA." sqref="C11:C16">
      <formula1>$A$350974:$A$350976</formula1>
    </dataValidation>
    <dataValidation type="list" allowBlank="1" showInputMessage="1" showErrorMessage="1" errorTitle="Entrada no válida" error="Por favor seleccione un elemento de la lista" promptTitle="Seleccione un elemento de la lista" prompt=" Unicamente seleccione NO, cuando no diligencie este form para este período. Complete formulario así: Número o caracter DIGITE CERO (0). Lista FORMULARIO SIN INFO Fecha LEA LA AYUDA DE LA CELDA." sqref="C18">
      <formula1>$A$350964:$A$350966</formula1>
    </dataValidation>
    <dataValidation type="list" allowBlank="1" showInputMessage="1" showErrorMessage="1" errorTitle="Entrada no válida" error="Por favor seleccione un elemento de la lista" promptTitle="Seleccione un elemento de la lista" prompt=" Unicamente seleccione NO, cuando no diligencie este form para este período. Complete formulario así: Número o caracter DIGITE CERO (0). Lista FORMULARIO SIN INFO Fecha LEA LA AYUDA DE LA CELDA." sqref="C17">
      <formula1>$A$350975:$A$350977</formula1>
    </dataValidation>
    <dataValidation type="list" allowBlank="1" showInputMessage="1" showErrorMessage="1" errorTitle="Entrada no válida" error="Por favor seleccione un elemento de la lista" promptTitle="Seleccione un elemento de la lista" prompt=" Unicamente seleccione NO, cuando no diligencie este form para este período. Complete formulario así: Número o caracter DIGITE CERO (0). Lista FORMULARIO SIN INFO Fecha LEA LA AYUDA DE LA CELDA." sqref="C19:C20">
      <formula1>$A$350941:$A$350943</formula1>
    </dataValidation>
    <dataValidation type="list" allowBlank="1" showInputMessage="1" showErrorMessage="1" errorTitle="Entrada no válida" error="Por favor seleccione un elemento de la lista" promptTitle="Seleccione un elemento de la lista" prompt=" Unicamente seleccione NO, cuando no diligencie este form para este período. Complete formulario así: Número o caracter DIGITE CERO (0). Lista FORMULARIO SIN INFO Fecha LEA LA AYUDA DE LA CELDA." sqref="C21:C24">
      <formula1>$A$350935:$A$350937</formula1>
    </dataValidation>
    <dataValidation type="list" allowBlank="1" showInputMessage="1" showErrorMessage="1" errorTitle="Entrada no válida" error="Por favor seleccione un elemento de la lista" promptTitle="Seleccione un elemento de la lista" prompt=" Seleccione de la lista si registra la SUSCRIPCIÓN, ó el AVANCE (SEGUIMIENTO) del Plan de Mejoramiento, o si no tiene información de Plan de Mejoramiento para REGALÍAS." sqref="E21:E35">
      <formula1>$B$350961:$B$350964</formula1>
    </dataValidation>
    <dataValidation type="textLength" allowBlank="1" showInputMessage="1" showErrorMessage="1" errorTitle="Entrada no válida" error="Escriba un texto  Maximo 290 Caracteres" promptTitle="Cualquier contenido Maximo 290 Caracteres" prompt=" Si selecciónó la opción NO  de la columna anterior, describa brevemente las razones por las cuales NO se diligencia este formulario en este período de reporte." sqref="D11:D35">
      <formula1>0</formula1>
      <formula2>290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K11:K24 K32:K35">
      <formula1>0</formula1>
      <formula2>390</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O11:O35">
      <formula1>-9223372036854770000</formula1>
      <formula2>9223372036854770000</formula2>
    </dataValidation>
    <dataValidation type="list" allowBlank="1" showInputMessage="1" showErrorMessage="1" errorTitle="Entrada no válida" error="Por favor seleccione un elemento de la lista" promptTitle="Seleccione un elemento de la lista" prompt=" Unicamente seleccione NO, cuando no diligencie este form para este período. Complete formulario así: Número o caracter DIGITE CERO (0). Lista FORMULARIO SIN INFO Fecha LEA LA AYUDA DE LA CELDA." sqref="C25:C31">
      <formula1>$A$351006:$A$351008</formula1>
    </dataValidation>
    <dataValidation type="list" allowBlank="1" showInputMessage="1" showErrorMessage="1" errorTitle="Entrada no válida" error="Por favor seleccione un elemento de la lista" promptTitle="Seleccione un elemento de la lista" prompt=" Unicamente seleccione NO, cuando no diligencie este form para este período. Complete formulario así: Número o caracter DIGITE CERO (0). Lista FORMULARIO SIN INFO Fecha LEA LA AYUDA DE LA CELDA." sqref="C32:C35">
      <formula1>$A$351004:$A$351006</formula1>
    </dataValidation>
  </dataValidation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Sgmto diciembre 30 20222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GILBERTO ALEXANDER GARRIDO HENAO</dc:creator>
  <cp:lastModifiedBy>ALEXANDER ARRIETA JIMENEZ</cp:lastModifiedBy>
  <dcterms:created xsi:type="dcterms:W3CDTF">2021-05-13T14:46:05Z</dcterms:created>
  <dcterms:modified xsi:type="dcterms:W3CDTF">2024-01-12T14:13:55Z</dcterms:modified>
</cp:coreProperties>
</file>