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Info Gobernación\Ciclo viabilidad y aprobacion Nuevo SGR\Ajustes\Regionales\2021058370010 - Ajuste N°3 Pavimenta tu Barrio Turbo\Documentos aprobación ajuste N°3 - 2021058370010\Anexos ajuste N°3 - 2021058370010\"/>
    </mc:Choice>
  </mc:AlternateContent>
  <xr:revisionPtr revIDLastSave="0" documentId="8_{404B8698-FD50-481B-AFFD-4F11A4BF4A12}" xr6:coauthVersionLast="47" xr6:coauthVersionMax="47" xr10:uidLastSave="{00000000-0000-0000-0000-000000000000}"/>
  <bookViews>
    <workbookView xWindow="-108" yWindow="-108" windowWidth="23256" windowHeight="12456" xr2:uid="{DF3A90D5-FC53-4770-BE76-DE95BC4DBC0F}"/>
  </bookViews>
  <sheets>
    <sheet name="Hoja2" sheetId="2" r:id="rId1"/>
  </sheets>
  <definedNames>
    <definedName name="_xlnm.Print_Area" localSheetId="0">Hoja2!$A$1:$L$45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2" l="1"/>
  <c r="K13" i="2" s="1"/>
  <c r="I6" i="2"/>
  <c r="K6" i="2" s="1"/>
  <c r="I8" i="2"/>
  <c r="K8" i="2" s="1"/>
  <c r="I10" i="2"/>
  <c r="K10" i="2" s="1"/>
  <c r="I11" i="2"/>
  <c r="K11" i="2" s="1"/>
  <c r="I4" i="2"/>
  <c r="K4" i="2" s="1"/>
  <c r="I20" i="2"/>
  <c r="K20" i="2" s="1"/>
  <c r="I21" i="2"/>
  <c r="K21" i="2" s="1"/>
  <c r="I18" i="2"/>
  <c r="K18" i="2" s="1"/>
  <c r="I16" i="2"/>
  <c r="K16" i="2" s="1"/>
  <c r="K28" i="2"/>
  <c r="K26" i="2"/>
  <c r="K14" i="2" l="1"/>
  <c r="K22" i="2"/>
  <c r="K23" i="2" l="1"/>
  <c r="K30" i="2" s="1"/>
  <c r="K32" i="2" s="1"/>
  <c r="K34" i="2" s="1"/>
</calcChain>
</file>

<file path=xl/sharedStrings.xml><?xml version="1.0" encoding="utf-8"?>
<sst xmlns="http://schemas.openxmlformats.org/spreadsheetml/2006/main" count="63" uniqueCount="47">
  <si>
    <t>SALARIO HORA</t>
  </si>
  <si>
    <t>NUM HORAS</t>
  </si>
  <si>
    <t>FACTOR MULTIPLICADOR</t>
  </si>
  <si>
    <t>CAN HOMBRE</t>
  </si>
  <si>
    <t>VALOR MES</t>
  </si>
  <si>
    <t>CANT MESES</t>
  </si>
  <si>
    <t>TOTAL MES</t>
  </si>
  <si>
    <t>INSUMO</t>
  </si>
  <si>
    <t>CÓDIGO</t>
  </si>
  <si>
    <t>DESCRIPCIÓN</t>
  </si>
  <si>
    <t>MDEOAD</t>
  </si>
  <si>
    <t>MO001</t>
  </si>
  <si>
    <t>ING DIRECTOR</t>
  </si>
  <si>
    <t>MO003</t>
  </si>
  <si>
    <t>ING. RESIDENTE</t>
  </si>
  <si>
    <t>MO004</t>
  </si>
  <si>
    <t>AUXILIAR TECNICO</t>
  </si>
  <si>
    <t>INSPECTOR DE INTERVENTORIA</t>
  </si>
  <si>
    <t>MO010</t>
  </si>
  <si>
    <t>ING SISOMA</t>
  </si>
  <si>
    <t>SECRETARIA AUXILIAR CONTABLE</t>
  </si>
  <si>
    <t>VALOR TOTAL</t>
  </si>
  <si>
    <t>DESCRIPCION</t>
  </si>
  <si>
    <t>UNIDAD</t>
  </si>
  <si>
    <t>CANTIDAD</t>
  </si>
  <si>
    <t>FRENTE</t>
  </si>
  <si>
    <t>VALOR UNITARIO</t>
  </si>
  <si>
    <t>TIEMPO MES</t>
  </si>
  <si>
    <t>ENSAYOS DE LABORATORIO DENSIDAD</t>
  </si>
  <si>
    <t>ENSAYOS DE LABORATORIO RESISITENCIA A LA FELXION</t>
  </si>
  <si>
    <t>EQUIPO COMPLETO DE TOPOGRAFIA ( PROFESIONALES)INCLUYE ESTACION, NIVEL Y ELEMENTOS COMPLEMENTARIOS</t>
  </si>
  <si>
    <t>ALQUILER DE OFICINA Y EQUIPO DE OFICINA PARA USO DEL PROYECTO EQUIPO DE COMPUTO, PLANES TELEFONICOS MUEBLES Y ENCERES.</t>
  </si>
  <si>
    <t>SUB TOTAL</t>
  </si>
  <si>
    <t>VALOR</t>
  </si>
  <si>
    <t>%</t>
  </si>
  <si>
    <t>POLIZAS Y SEGUROS</t>
  </si>
  <si>
    <t>ESTAMPILLAS</t>
  </si>
  <si>
    <t>-</t>
  </si>
  <si>
    <t>IVA 19%</t>
  </si>
  <si>
    <t>CRISTIAN ARTURO MEDRANO RAMOS</t>
  </si>
  <si>
    <t>JHOANA ANDREA CARDENAS VASCO</t>
  </si>
  <si>
    <t>GERENTE DE EMPRESA DE DESARROLLO URBANO Y HABITAT SOSTENIBLE DEL DISTRITO DE TURBO</t>
  </si>
  <si>
    <t>REPRESENTANTE LEGAL</t>
  </si>
  <si>
    <t>CONSORCIO INTERVENTORIA 2019</t>
  </si>
  <si>
    <t>SUPERVISOR</t>
  </si>
  <si>
    <t>INTERVENTORA</t>
  </si>
  <si>
    <t>ENTIDAD EJECUTORA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</si>
</sst>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\ #,##0;[Red]\-&quot;$&quot;\ #,##0"/>
    <numFmt numFmtId="44" formatCode="_-&quot;$&quot;\ * #,##0.00_-;\-&quot;$&quot;\ * #,##0.00_-;_-&quot;$&quot;\ * &quot;-&quot;??_-;_-@_-"/>
    <numFmt numFmtId="164" formatCode="_-&quot;$&quot;* #,##0.00_-;\-&quot;$&quot;* #,##0.00_-;_-&quot;$&quot;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8EA9DB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0">
    <xf numFmtId="0" fontId="0" fillId="0" borderId="0" xfId="0"/>
    <xf numFmtId="3" fontId="0" fillId="0" borderId="0" xfId="0" applyNumberFormat="1"/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 inden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3" fontId="5" fillId="0" borderId="12" xfId="0" applyNumberFormat="1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0" fontId="5" fillId="3" borderId="5" xfId="0" applyFont="1" applyFill="1" applyBorder="1" applyAlignment="1">
      <alignment vertical="center" wrapText="1"/>
    </xf>
    <xf numFmtId="3" fontId="5" fillId="3" borderId="5" xfId="0" applyNumberFormat="1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left" vertical="center" wrapText="1" indent="2"/>
    </xf>
    <xf numFmtId="0" fontId="5" fillId="0" borderId="12" xfId="0" applyFont="1" applyBorder="1" applyAlignment="1">
      <alignment horizontal="left" vertical="center" wrapText="1" indent="1"/>
    </xf>
    <xf numFmtId="3" fontId="5" fillId="3" borderId="3" xfId="0" applyNumberFormat="1" applyFont="1" applyFill="1" applyBorder="1" applyAlignment="1">
      <alignment horizontal="right" vertical="center" wrapText="1"/>
    </xf>
    <xf numFmtId="6" fontId="5" fillId="3" borderId="7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right" vertical="center" wrapText="1"/>
    </xf>
    <xf numFmtId="6" fontId="2" fillId="0" borderId="0" xfId="0" applyNumberFormat="1" applyFont="1" applyAlignment="1">
      <alignment vertical="center" wrapText="1"/>
    </xf>
    <xf numFmtId="44" fontId="2" fillId="0" borderId="0" xfId="1" applyFont="1" applyAlignment="1">
      <alignment vertical="center" wrapText="1"/>
    </xf>
    <xf numFmtId="164" fontId="6" fillId="0" borderId="0" xfId="2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3" fontId="5" fillId="0" borderId="8" xfId="0" applyNumberFormat="1" applyFont="1" applyBorder="1" applyAlignment="1">
      <alignment horizontal="right" vertical="center" wrapText="1"/>
    </xf>
    <xf numFmtId="3" fontId="5" fillId="0" borderId="9" xfId="0" applyNumberFormat="1" applyFont="1" applyBorder="1" applyAlignment="1">
      <alignment horizontal="right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10" fontId="5" fillId="0" borderId="8" xfId="0" applyNumberFormat="1" applyFont="1" applyBorder="1" applyAlignment="1">
      <alignment horizontal="right" vertical="center" wrapText="1"/>
    </xf>
    <xf numFmtId="10" fontId="5" fillId="0" borderId="9" xfId="0" applyNumberFormat="1" applyFont="1" applyBorder="1" applyAlignment="1">
      <alignment horizontal="right" vertical="center" wrapText="1"/>
    </xf>
    <xf numFmtId="0" fontId="5" fillId="3" borderId="20" xfId="0" applyFont="1" applyFill="1" applyBorder="1" applyAlignment="1">
      <alignment vertical="center" wrapText="1"/>
    </xf>
    <xf numFmtId="0" fontId="5" fillId="3" borderId="21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4" fillId="2" borderId="30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0" fontId="5" fillId="0" borderId="26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8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 inden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3" fontId="5" fillId="0" borderId="19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 indent="1"/>
    </xf>
    <xf numFmtId="0" fontId="4" fillId="2" borderId="18" xfId="0" applyFont="1" applyFill="1" applyBorder="1" applyAlignment="1">
      <alignment horizontal="left" vertical="center" wrapText="1" indent="1"/>
    </xf>
  </cellXfs>
  <cellStyles count="3">
    <cellStyle name="Moneda" xfId="1" builtinId="4"/>
    <cellStyle name="Moneda 2" xfId="2" xr:uid="{AA93600A-61AE-4032-A63A-DD81A766DB2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8889D-F885-4B89-AD8A-273764D2FD2C}">
  <dimension ref="B1:M44"/>
  <sheetViews>
    <sheetView tabSelected="1" view="pageBreakPreview" zoomScale="60" zoomScaleNormal="100" workbookViewId="0">
      <selection activeCell="Q33" sqref="Q33"/>
    </sheetView>
  </sheetViews>
  <sheetFormatPr baseColWidth="10" defaultRowHeight="13.8" x14ac:dyDescent="0.25"/>
  <cols>
    <col min="12" max="12" width="15.8984375" bestFit="1" customWidth="1"/>
  </cols>
  <sheetData>
    <row r="1" spans="2:13" ht="14.4" thickBot="1" x14ac:dyDescent="0.3"/>
    <row r="2" spans="2:13" ht="15.6" x14ac:dyDescent="0.25">
      <c r="B2" s="2"/>
      <c r="C2" s="3"/>
      <c r="D2" s="3"/>
      <c r="E2" s="76" t="s">
        <v>0</v>
      </c>
      <c r="F2" s="76" t="s">
        <v>1</v>
      </c>
      <c r="G2" s="76" t="s">
        <v>2</v>
      </c>
      <c r="H2" s="78" t="s">
        <v>3</v>
      </c>
      <c r="I2" s="76" t="s">
        <v>4</v>
      </c>
      <c r="J2" s="76" t="s">
        <v>5</v>
      </c>
      <c r="K2" s="74" t="s">
        <v>6</v>
      </c>
      <c r="L2" s="4"/>
      <c r="M2" s="6"/>
    </row>
    <row r="3" spans="2:13" ht="16.2" thickBot="1" x14ac:dyDescent="0.3">
      <c r="B3" s="7" t="s">
        <v>7</v>
      </c>
      <c r="C3" s="8" t="s">
        <v>8</v>
      </c>
      <c r="D3" s="9" t="s">
        <v>9</v>
      </c>
      <c r="E3" s="77"/>
      <c r="F3" s="77"/>
      <c r="G3" s="77"/>
      <c r="H3" s="79"/>
      <c r="I3" s="77"/>
      <c r="J3" s="77"/>
      <c r="K3" s="75"/>
      <c r="L3" s="4"/>
      <c r="M3" s="6"/>
    </row>
    <row r="4" spans="2:13" ht="15.6" x14ac:dyDescent="0.25">
      <c r="B4" s="37" t="s">
        <v>10</v>
      </c>
      <c r="C4" s="37" t="s">
        <v>11</v>
      </c>
      <c r="D4" s="39" t="s">
        <v>12</v>
      </c>
      <c r="E4" s="41">
        <v>18500</v>
      </c>
      <c r="F4" s="57">
        <v>206</v>
      </c>
      <c r="G4" s="57">
        <v>2.0550000000000002</v>
      </c>
      <c r="H4" s="57">
        <v>1</v>
      </c>
      <c r="I4" s="43">
        <f>E4*F4*G4</f>
        <v>7831605.0000000009</v>
      </c>
      <c r="J4" s="57">
        <v>2</v>
      </c>
      <c r="K4" s="73">
        <f>I4*J4</f>
        <v>15663210.000000002</v>
      </c>
      <c r="L4" s="4"/>
      <c r="M4" s="6"/>
    </row>
    <row r="5" spans="2:13" ht="15" thickBot="1" x14ac:dyDescent="0.35">
      <c r="B5" s="38"/>
      <c r="C5" s="38"/>
      <c r="D5" s="40"/>
      <c r="E5" s="42"/>
      <c r="F5" s="58"/>
      <c r="G5" s="58"/>
      <c r="H5" s="58"/>
      <c r="I5" s="44"/>
      <c r="J5" s="58"/>
      <c r="K5" s="44"/>
      <c r="L5" s="5"/>
      <c r="M5" s="6"/>
    </row>
    <row r="6" spans="2:13" ht="14.4" x14ac:dyDescent="0.25">
      <c r="B6" s="37" t="s">
        <v>10</v>
      </c>
      <c r="C6" s="37" t="s">
        <v>13</v>
      </c>
      <c r="D6" s="39" t="s">
        <v>14</v>
      </c>
      <c r="E6" s="41">
        <v>16558.624500000002</v>
      </c>
      <c r="F6" s="57">
        <v>206</v>
      </c>
      <c r="G6" s="57">
        <v>2.0550000000000002</v>
      </c>
      <c r="H6" s="57">
        <v>2</v>
      </c>
      <c r="I6" s="43">
        <f>E6*F6*G6*H6</f>
        <v>14019525.019170003</v>
      </c>
      <c r="J6" s="57">
        <v>2</v>
      </c>
      <c r="K6" s="73">
        <f>I6*J6</f>
        <v>28039050.038340006</v>
      </c>
      <c r="L6" s="6"/>
      <c r="M6" s="6"/>
    </row>
    <row r="7" spans="2:13" ht="15" thickBot="1" x14ac:dyDescent="0.35">
      <c r="B7" s="38"/>
      <c r="C7" s="38"/>
      <c r="D7" s="40"/>
      <c r="E7" s="42"/>
      <c r="F7" s="58"/>
      <c r="G7" s="58"/>
      <c r="H7" s="58"/>
      <c r="I7" s="44"/>
      <c r="J7" s="58"/>
      <c r="K7" s="44"/>
      <c r="L7" s="5"/>
      <c r="M7" s="6"/>
    </row>
    <row r="8" spans="2:13" ht="14.4" x14ac:dyDescent="0.25">
      <c r="B8" s="37" t="s">
        <v>10</v>
      </c>
      <c r="C8" s="37" t="s">
        <v>15</v>
      </c>
      <c r="D8" s="39" t="s">
        <v>16</v>
      </c>
      <c r="E8" s="41">
        <v>9200</v>
      </c>
      <c r="F8" s="57">
        <v>206</v>
      </c>
      <c r="G8" s="57">
        <v>2.0550000000000002</v>
      </c>
      <c r="H8" s="57">
        <v>2</v>
      </c>
      <c r="I8" s="43">
        <f>E8*F8*G8*H8</f>
        <v>7789272.0000000009</v>
      </c>
      <c r="J8" s="57">
        <v>2</v>
      </c>
      <c r="K8" s="73">
        <f>I8*J8</f>
        <v>15578544.000000002</v>
      </c>
      <c r="L8" s="6"/>
      <c r="M8" s="6"/>
    </row>
    <row r="9" spans="2:13" ht="15" thickBot="1" x14ac:dyDescent="0.35">
      <c r="B9" s="38"/>
      <c r="C9" s="38"/>
      <c r="D9" s="40"/>
      <c r="E9" s="42"/>
      <c r="F9" s="58"/>
      <c r="G9" s="58"/>
      <c r="H9" s="58"/>
      <c r="I9" s="44"/>
      <c r="J9" s="58"/>
      <c r="K9" s="44"/>
      <c r="L9" s="5"/>
      <c r="M9" s="6"/>
    </row>
    <row r="10" spans="2:13" ht="21" thickBot="1" x14ac:dyDescent="0.3">
      <c r="B10" s="10"/>
      <c r="C10" s="11"/>
      <c r="D10" s="12" t="s">
        <v>17</v>
      </c>
      <c r="E10" s="13">
        <v>6700</v>
      </c>
      <c r="F10" s="14">
        <v>206</v>
      </c>
      <c r="G10" s="14">
        <v>2.0550000000000002</v>
      </c>
      <c r="H10" s="14">
        <v>2</v>
      </c>
      <c r="I10" s="15">
        <f>+E10*F10*G10*H10</f>
        <v>5672622</v>
      </c>
      <c r="J10" s="14">
        <v>2</v>
      </c>
      <c r="K10" s="15">
        <f>I10*J10</f>
        <v>11345244</v>
      </c>
      <c r="L10" s="6"/>
      <c r="M10" s="6"/>
    </row>
    <row r="11" spans="2:13" ht="14.4" x14ac:dyDescent="0.25">
      <c r="B11" s="37" t="s">
        <v>10</v>
      </c>
      <c r="C11" s="37" t="s">
        <v>18</v>
      </c>
      <c r="D11" s="39" t="s">
        <v>19</v>
      </c>
      <c r="E11" s="41">
        <v>11900</v>
      </c>
      <c r="F11" s="57">
        <v>206</v>
      </c>
      <c r="G11" s="57">
        <v>2.0550000000000002</v>
      </c>
      <c r="H11" s="57">
        <v>1</v>
      </c>
      <c r="I11" s="43">
        <f>+E11*F11*G11</f>
        <v>5037627</v>
      </c>
      <c r="J11" s="57">
        <v>2</v>
      </c>
      <c r="K11" s="43">
        <f>I11*J11</f>
        <v>10075254</v>
      </c>
      <c r="L11" s="6"/>
      <c r="M11" s="6"/>
    </row>
    <row r="12" spans="2:13" ht="15" thickBot="1" x14ac:dyDescent="0.35">
      <c r="B12" s="38"/>
      <c r="C12" s="38"/>
      <c r="D12" s="40"/>
      <c r="E12" s="42"/>
      <c r="F12" s="58"/>
      <c r="G12" s="58"/>
      <c r="H12" s="58"/>
      <c r="I12" s="44"/>
      <c r="J12" s="58"/>
      <c r="K12" s="44"/>
      <c r="L12" s="5"/>
      <c r="M12" s="6"/>
    </row>
    <row r="13" spans="2:13" ht="31.2" thickBot="1" x14ac:dyDescent="0.3">
      <c r="B13" s="10"/>
      <c r="C13" s="11"/>
      <c r="D13" s="12" t="s">
        <v>20</v>
      </c>
      <c r="E13" s="13">
        <v>6800</v>
      </c>
      <c r="F13" s="14">
        <v>206</v>
      </c>
      <c r="G13" s="14">
        <v>2.0550000000000002</v>
      </c>
      <c r="H13" s="14">
        <v>1</v>
      </c>
      <c r="I13" s="15">
        <f>+E13*F13*G13</f>
        <v>2878644</v>
      </c>
      <c r="J13" s="14">
        <v>2</v>
      </c>
      <c r="K13" s="15">
        <f>I13*J13</f>
        <v>5757288</v>
      </c>
      <c r="L13" s="6"/>
      <c r="M13" s="6"/>
    </row>
    <row r="14" spans="2:13" ht="15" thickBot="1" x14ac:dyDescent="0.3">
      <c r="B14" s="47" t="s">
        <v>21</v>
      </c>
      <c r="C14" s="48"/>
      <c r="D14" s="49"/>
      <c r="E14" s="16"/>
      <c r="F14" s="16"/>
      <c r="G14" s="16"/>
      <c r="H14" s="16"/>
      <c r="I14" s="16"/>
      <c r="J14" s="16"/>
      <c r="K14" s="17">
        <f>+SUM(K4:K13)</f>
        <v>86458590.038340002</v>
      </c>
      <c r="L14" s="6"/>
      <c r="M14" s="6"/>
    </row>
    <row r="15" spans="2:13" ht="15" thickBot="1" x14ac:dyDescent="0.3">
      <c r="B15" s="70" t="s">
        <v>22</v>
      </c>
      <c r="C15" s="71"/>
      <c r="D15" s="72"/>
      <c r="E15" s="18" t="s">
        <v>23</v>
      </c>
      <c r="F15" s="19" t="s">
        <v>24</v>
      </c>
      <c r="G15" s="20" t="s">
        <v>25</v>
      </c>
      <c r="H15" s="18" t="s">
        <v>26</v>
      </c>
      <c r="I15" s="20" t="s">
        <v>4</v>
      </c>
      <c r="J15" s="9" t="s">
        <v>27</v>
      </c>
      <c r="K15" s="19" t="s">
        <v>21</v>
      </c>
      <c r="L15" s="6"/>
      <c r="M15" s="6"/>
    </row>
    <row r="16" spans="2:13" ht="14.4" x14ac:dyDescent="0.25">
      <c r="B16" s="62" t="s">
        <v>28</v>
      </c>
      <c r="C16" s="63"/>
      <c r="D16" s="64"/>
      <c r="E16" s="68" t="s">
        <v>23</v>
      </c>
      <c r="F16" s="57">
        <v>36</v>
      </c>
      <c r="G16" s="57">
        <v>1</v>
      </c>
      <c r="H16" s="43">
        <v>80000</v>
      </c>
      <c r="I16" s="43">
        <f>F16*H16</f>
        <v>2880000</v>
      </c>
      <c r="J16" s="57">
        <v>1</v>
      </c>
      <c r="K16" s="41">
        <f>I16*J16</f>
        <v>2880000</v>
      </c>
      <c r="L16" s="6"/>
      <c r="M16" s="6"/>
    </row>
    <row r="17" spans="2:13" ht="15" thickBot="1" x14ac:dyDescent="0.35">
      <c r="B17" s="65"/>
      <c r="C17" s="66"/>
      <c r="D17" s="67"/>
      <c r="E17" s="69"/>
      <c r="F17" s="58"/>
      <c r="G17" s="58"/>
      <c r="H17" s="44"/>
      <c r="I17" s="44"/>
      <c r="J17" s="58"/>
      <c r="K17" s="42"/>
      <c r="L17" s="5"/>
      <c r="M17" s="6"/>
    </row>
    <row r="18" spans="2:13" ht="14.4" x14ac:dyDescent="0.25">
      <c r="B18" s="62" t="s">
        <v>29</v>
      </c>
      <c r="C18" s="63"/>
      <c r="D18" s="64"/>
      <c r="E18" s="68" t="s">
        <v>23</v>
      </c>
      <c r="F18" s="57">
        <v>100</v>
      </c>
      <c r="G18" s="57">
        <v>1</v>
      </c>
      <c r="H18" s="43">
        <v>80000</v>
      </c>
      <c r="I18" s="43">
        <f>F18*H18</f>
        <v>8000000</v>
      </c>
      <c r="J18" s="57">
        <v>1</v>
      </c>
      <c r="K18" s="41">
        <f>I18*J18</f>
        <v>8000000</v>
      </c>
      <c r="L18" s="6"/>
      <c r="M18" s="6"/>
    </row>
    <row r="19" spans="2:13" ht="15" thickBot="1" x14ac:dyDescent="0.35">
      <c r="B19" s="65"/>
      <c r="C19" s="66"/>
      <c r="D19" s="67"/>
      <c r="E19" s="69"/>
      <c r="F19" s="58"/>
      <c r="G19" s="58"/>
      <c r="H19" s="44"/>
      <c r="I19" s="44"/>
      <c r="J19" s="58"/>
      <c r="K19" s="42"/>
      <c r="L19" s="5"/>
      <c r="M19" s="6"/>
    </row>
    <row r="20" spans="2:13" ht="30.6" customHeight="1" thickBot="1" x14ac:dyDescent="0.3">
      <c r="B20" s="59" t="s">
        <v>30</v>
      </c>
      <c r="C20" s="60"/>
      <c r="D20" s="61"/>
      <c r="E20" s="21" t="s">
        <v>23</v>
      </c>
      <c r="F20" s="14">
        <v>70</v>
      </c>
      <c r="G20" s="14">
        <v>1</v>
      </c>
      <c r="H20" s="13">
        <v>250000</v>
      </c>
      <c r="I20" s="13">
        <f>+H20*F20</f>
        <v>17500000</v>
      </c>
      <c r="J20" s="14">
        <v>2</v>
      </c>
      <c r="K20" s="13">
        <f>+I20*J20</f>
        <v>35000000</v>
      </c>
      <c r="L20" s="6"/>
      <c r="M20" s="6"/>
    </row>
    <row r="21" spans="2:13" ht="30.6" customHeight="1" thickBot="1" x14ac:dyDescent="0.3">
      <c r="B21" s="59" t="s">
        <v>31</v>
      </c>
      <c r="C21" s="60"/>
      <c r="D21" s="61"/>
      <c r="E21" s="21" t="s">
        <v>23</v>
      </c>
      <c r="F21" s="14">
        <v>1</v>
      </c>
      <c r="G21" s="14">
        <v>1</v>
      </c>
      <c r="H21" s="13">
        <v>780000</v>
      </c>
      <c r="I21" s="13">
        <f>+H21*F21</f>
        <v>780000</v>
      </c>
      <c r="J21" s="14">
        <v>2</v>
      </c>
      <c r="K21" s="13">
        <f>+I21*J21</f>
        <v>1560000</v>
      </c>
      <c r="L21" s="6"/>
      <c r="M21" s="6"/>
    </row>
    <row r="22" spans="2:13" ht="15" thickBot="1" x14ac:dyDescent="0.3">
      <c r="B22" s="47" t="s">
        <v>21</v>
      </c>
      <c r="C22" s="48"/>
      <c r="D22" s="49"/>
      <c r="E22" s="16"/>
      <c r="F22" s="16"/>
      <c r="G22" s="16"/>
      <c r="H22" s="16"/>
      <c r="I22" s="16"/>
      <c r="J22" s="16"/>
      <c r="K22" s="22">
        <f>+SUM(K16:K21)</f>
        <v>47440000</v>
      </c>
      <c r="L22" s="6"/>
      <c r="M22" s="6"/>
    </row>
    <row r="23" spans="2:13" ht="15" thickBot="1" x14ac:dyDescent="0.3">
      <c r="B23" s="50" t="s">
        <v>32</v>
      </c>
      <c r="C23" s="50"/>
      <c r="D23" s="50"/>
      <c r="E23" s="50"/>
      <c r="F23" s="50"/>
      <c r="G23" s="50"/>
      <c r="H23" s="50"/>
      <c r="I23" s="50"/>
      <c r="J23" s="51"/>
      <c r="K23" s="23">
        <f>K14+K22</f>
        <v>133898590.03834</v>
      </c>
      <c r="L23" s="6"/>
      <c r="M23" s="6"/>
    </row>
    <row r="24" spans="2:13" ht="15" thickBot="1" x14ac:dyDescent="0.3">
      <c r="B24" s="52" t="s">
        <v>22</v>
      </c>
      <c r="C24" s="53"/>
      <c r="D24" s="53"/>
      <c r="E24" s="53"/>
      <c r="F24" s="53"/>
      <c r="G24" s="54"/>
      <c r="H24" s="55" t="s">
        <v>33</v>
      </c>
      <c r="I24" s="56"/>
      <c r="J24" s="24" t="s">
        <v>34</v>
      </c>
      <c r="K24" s="25" t="s">
        <v>21</v>
      </c>
      <c r="L24" s="6"/>
      <c r="M24" s="6"/>
    </row>
    <row r="25" spans="2:13" ht="15" thickBot="1" x14ac:dyDescent="0.35">
      <c r="B25" s="5"/>
      <c r="C25" s="5"/>
      <c r="D25" s="5"/>
      <c r="E25" s="5"/>
      <c r="F25" s="5"/>
      <c r="G25" s="5"/>
      <c r="H25" s="5"/>
      <c r="I25" s="5"/>
      <c r="J25" s="5"/>
      <c r="K25" s="5"/>
      <c r="L25" s="6"/>
      <c r="M25" s="6"/>
    </row>
    <row r="26" spans="2:13" ht="14.4" x14ac:dyDescent="0.25">
      <c r="B26" s="31" t="s">
        <v>35</v>
      </c>
      <c r="C26" s="32"/>
      <c r="D26" s="32"/>
      <c r="E26" s="32"/>
      <c r="F26" s="32"/>
      <c r="G26" s="32"/>
      <c r="H26" s="33"/>
      <c r="I26" s="43">
        <v>186921452</v>
      </c>
      <c r="J26" s="45">
        <v>4.0000000000000001E-3</v>
      </c>
      <c r="K26" s="41">
        <f>I26*J26</f>
        <v>747685.80799999996</v>
      </c>
      <c r="L26" s="6"/>
      <c r="M26" s="6"/>
    </row>
    <row r="27" spans="2:13" ht="15" thickBot="1" x14ac:dyDescent="0.35">
      <c r="B27" s="34"/>
      <c r="C27" s="35"/>
      <c r="D27" s="35"/>
      <c r="E27" s="35"/>
      <c r="F27" s="35"/>
      <c r="G27" s="35"/>
      <c r="H27" s="36"/>
      <c r="I27" s="44"/>
      <c r="J27" s="46"/>
      <c r="K27" s="42"/>
      <c r="L27" s="5"/>
      <c r="M27" s="6"/>
    </row>
    <row r="28" spans="2:13" ht="14.4" x14ac:dyDescent="0.25">
      <c r="B28" s="31" t="s">
        <v>36</v>
      </c>
      <c r="C28" s="32"/>
      <c r="D28" s="32"/>
      <c r="E28" s="32"/>
      <c r="F28" s="32"/>
      <c r="G28" s="32"/>
      <c r="H28" s="33"/>
      <c r="I28" s="43">
        <v>186921452</v>
      </c>
      <c r="J28" s="45">
        <v>0.12</v>
      </c>
      <c r="K28" s="41">
        <f>I26*J28</f>
        <v>22430574.239999998</v>
      </c>
      <c r="L28" s="6"/>
      <c r="M28" s="6"/>
    </row>
    <row r="29" spans="2:13" ht="15" thickBot="1" x14ac:dyDescent="0.35">
      <c r="B29" s="34"/>
      <c r="C29" s="35"/>
      <c r="D29" s="35"/>
      <c r="E29" s="35"/>
      <c r="F29" s="35"/>
      <c r="G29" s="35"/>
      <c r="H29" s="36"/>
      <c r="I29" s="44"/>
      <c r="J29" s="46"/>
      <c r="K29" s="42"/>
      <c r="L29" s="5"/>
      <c r="M29" s="6"/>
    </row>
    <row r="30" spans="2:13" ht="14.4" x14ac:dyDescent="0.25">
      <c r="B30" s="31" t="s">
        <v>21</v>
      </c>
      <c r="C30" s="32"/>
      <c r="D30" s="32"/>
      <c r="E30" s="32"/>
      <c r="F30" s="32"/>
      <c r="G30" s="32"/>
      <c r="H30" s="33"/>
      <c r="I30" s="37" t="s">
        <v>37</v>
      </c>
      <c r="J30" s="39"/>
      <c r="K30" s="41">
        <f>+K23+K26+K28</f>
        <v>157076850.08634001</v>
      </c>
      <c r="L30" s="26"/>
      <c r="M30" s="6"/>
    </row>
    <row r="31" spans="2:13" ht="15" thickBot="1" x14ac:dyDescent="0.35">
      <c r="B31" s="34"/>
      <c r="C31" s="35"/>
      <c r="D31" s="35"/>
      <c r="E31" s="35"/>
      <c r="F31" s="35"/>
      <c r="G31" s="35"/>
      <c r="H31" s="36"/>
      <c r="I31" s="38"/>
      <c r="J31" s="40"/>
      <c r="K31" s="42"/>
      <c r="L31" s="5"/>
      <c r="M31" s="6"/>
    </row>
    <row r="32" spans="2:13" ht="14.4" x14ac:dyDescent="0.25">
      <c r="B32" s="31" t="s">
        <v>38</v>
      </c>
      <c r="C32" s="32"/>
      <c r="D32" s="32"/>
      <c r="E32" s="32"/>
      <c r="F32" s="32"/>
      <c r="G32" s="32"/>
      <c r="H32" s="33"/>
      <c r="I32" s="37" t="s">
        <v>37</v>
      </c>
      <c r="J32" s="39"/>
      <c r="K32" s="41">
        <f>+K30*0.19</f>
        <v>29844601.516404603</v>
      </c>
      <c r="L32" s="6"/>
      <c r="M32" s="6"/>
    </row>
    <row r="33" spans="2:13" ht="15" thickBot="1" x14ac:dyDescent="0.35">
      <c r="B33" s="34"/>
      <c r="C33" s="35"/>
      <c r="D33" s="35"/>
      <c r="E33" s="35"/>
      <c r="F33" s="35"/>
      <c r="G33" s="35"/>
      <c r="H33" s="36"/>
      <c r="I33" s="38"/>
      <c r="J33" s="40"/>
      <c r="K33" s="42"/>
      <c r="L33" s="5"/>
      <c r="M33" s="6"/>
    </row>
    <row r="34" spans="2:13" ht="14.4" x14ac:dyDescent="0.25">
      <c r="B34" s="31" t="s">
        <v>21</v>
      </c>
      <c r="C34" s="32"/>
      <c r="D34" s="32"/>
      <c r="E34" s="32"/>
      <c r="F34" s="32"/>
      <c r="G34" s="32"/>
      <c r="H34" s="33"/>
      <c r="I34" s="37" t="s">
        <v>37</v>
      </c>
      <c r="J34" s="39"/>
      <c r="K34" s="41">
        <f>+K30+K32</f>
        <v>186921451.60274461</v>
      </c>
      <c r="L34" s="27"/>
      <c r="M34" s="6"/>
    </row>
    <row r="35" spans="2:13" ht="15" thickBot="1" x14ac:dyDescent="0.35">
      <c r="B35" s="34"/>
      <c r="C35" s="35"/>
      <c r="D35" s="35"/>
      <c r="E35" s="35"/>
      <c r="F35" s="35"/>
      <c r="G35" s="35"/>
      <c r="H35" s="36"/>
      <c r="I35" s="38"/>
      <c r="J35" s="40"/>
      <c r="K35" s="42"/>
      <c r="L35" s="5"/>
      <c r="M35" s="6"/>
    </row>
    <row r="36" spans="2:13" x14ac:dyDescent="0.25">
      <c r="L36" s="1"/>
    </row>
    <row r="39" spans="2:13" x14ac:dyDescent="0.25">
      <c r="C39" s="28"/>
    </row>
    <row r="40" spans="2:13" x14ac:dyDescent="0.25">
      <c r="C40" t="s">
        <v>39</v>
      </c>
      <c r="G40" t="s">
        <v>40</v>
      </c>
    </row>
    <row r="41" spans="2:13" ht="14.4" customHeight="1" x14ac:dyDescent="0.25">
      <c r="C41" s="30" t="s">
        <v>41</v>
      </c>
      <c r="D41" s="30"/>
      <c r="E41" s="30"/>
      <c r="G41" t="s">
        <v>42</v>
      </c>
    </row>
    <row r="42" spans="2:13" x14ac:dyDescent="0.25">
      <c r="C42" s="30"/>
      <c r="D42" s="30"/>
      <c r="E42" s="30"/>
      <c r="G42" t="s">
        <v>43</v>
      </c>
    </row>
    <row r="43" spans="2:13" ht="27.6" x14ac:dyDescent="0.25">
      <c r="C43" s="29" t="s">
        <v>44</v>
      </c>
      <c r="D43" s="29"/>
      <c r="E43" s="29"/>
      <c r="G43" t="s">
        <v>45</v>
      </c>
    </row>
    <row r="44" spans="2:13" x14ac:dyDescent="0.25">
      <c r="C44" t="s">
        <v>46</v>
      </c>
    </row>
  </sheetData>
  <mergeCells count="92">
    <mergeCell ref="K2:K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E2:E3"/>
    <mergeCell ref="F2:F3"/>
    <mergeCell ref="G2:G3"/>
    <mergeCell ref="H2:H3"/>
    <mergeCell ref="I2:I3"/>
    <mergeCell ref="J2:J3"/>
    <mergeCell ref="K4:K5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B14:D14"/>
    <mergeCell ref="B15:D15"/>
    <mergeCell ref="B16:D17"/>
    <mergeCell ref="E16:E17"/>
    <mergeCell ref="F16:F17"/>
    <mergeCell ref="G16:G17"/>
    <mergeCell ref="H16:H17"/>
    <mergeCell ref="I16:I17"/>
    <mergeCell ref="J16:J17"/>
    <mergeCell ref="K16:K17"/>
    <mergeCell ref="I18:I19"/>
    <mergeCell ref="J18:J19"/>
    <mergeCell ref="K18:K19"/>
    <mergeCell ref="B20:D20"/>
    <mergeCell ref="B21:D21"/>
    <mergeCell ref="B18:D19"/>
    <mergeCell ref="E18:E19"/>
    <mergeCell ref="F18:F19"/>
    <mergeCell ref="G18:G19"/>
    <mergeCell ref="H18:H19"/>
    <mergeCell ref="B22:D22"/>
    <mergeCell ref="B23:J23"/>
    <mergeCell ref="B24:G24"/>
    <mergeCell ref="H24:I24"/>
    <mergeCell ref="B26:H27"/>
    <mergeCell ref="I26:I27"/>
    <mergeCell ref="J26:J27"/>
    <mergeCell ref="K26:K27"/>
    <mergeCell ref="B28:H29"/>
    <mergeCell ref="I28:I29"/>
    <mergeCell ref="J28:J29"/>
    <mergeCell ref="K28:K29"/>
    <mergeCell ref="B30:H31"/>
    <mergeCell ref="I30:I31"/>
    <mergeCell ref="J30:J31"/>
    <mergeCell ref="K30:K31"/>
    <mergeCell ref="B32:H33"/>
    <mergeCell ref="I32:I33"/>
    <mergeCell ref="J32:J33"/>
    <mergeCell ref="K32:K33"/>
    <mergeCell ref="C41:E42"/>
    <mergeCell ref="B34:H35"/>
    <mergeCell ref="I34:I35"/>
    <mergeCell ref="J34:J35"/>
    <mergeCell ref="K34:K35"/>
  </mergeCells>
  <pageMargins left="0.7" right="0.7" top="0.75" bottom="0.75" header="0.3" footer="0.3"/>
  <pageSetup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ROSAURA DEL CARMEN CORDOBA MATURANA</dc:creator>
  <cp:lastModifiedBy>Secretaría Técnica Antioquia OCAD SGR</cp:lastModifiedBy>
  <cp:lastPrinted>2024-12-05T20:41:47Z</cp:lastPrinted>
  <dcterms:created xsi:type="dcterms:W3CDTF">2024-08-01T17:12:21Z</dcterms:created>
  <dcterms:modified xsi:type="dcterms:W3CDTF">2025-03-12T20:57:33Z</dcterms:modified>
</cp:coreProperties>
</file>