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Documentos aprobación ajuste N°2 - 2018000040029\Anexos ajuste N°2 - 2018000040029\"/>
    </mc:Choice>
  </mc:AlternateContent>
  <xr:revisionPtr revIDLastSave="0" documentId="8_{64DA93D1-043D-465C-BB0B-1AA70CEA8BB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</sheets>
  <definedNames>
    <definedName name="_xlnm.Print_Area" localSheetId="0">Hoja1!$B$1:$Q$67</definedName>
    <definedName name="_xlnm.Print_Titles" localSheetId="0">Hoja1!$10:$12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Q36" i="1" l="1"/>
  <c r="K40" i="1"/>
  <c r="K39" i="1"/>
  <c r="Q42" i="1" l="1"/>
  <c r="Q37" i="1"/>
  <c r="Q38" i="1"/>
  <c r="Q41" i="1" l="1"/>
  <c r="Q47" i="1" s="1"/>
  <c r="Q50" i="1" s="1"/>
  <c r="N36" i="1" l="1"/>
  <c r="K36" i="1" l="1"/>
  <c r="N38" i="1"/>
  <c r="N37" i="1"/>
  <c r="K37" i="1" l="1"/>
  <c r="K38" i="1"/>
  <c r="N41" i="1"/>
  <c r="K41" i="1" l="1"/>
  <c r="K47" i="1" s="1"/>
  <c r="N47" i="1"/>
  <c r="N48" i="1" l="1"/>
  <c r="N49" i="1" s="1"/>
  <c r="N52" i="1" s="1"/>
  <c r="K49" i="1"/>
  <c r="K52" i="1" s="1"/>
  <c r="N53" i="1" l="1"/>
  <c r="N54" i="1" s="1"/>
</calcChain>
</file>

<file path=xl/sharedStrings.xml><?xml version="1.0" encoding="utf-8"?>
<sst xmlns="http://schemas.openxmlformats.org/spreadsheetml/2006/main" count="114" uniqueCount="88">
  <si>
    <t>ITEMS</t>
  </si>
  <si>
    <t>CONDICIONES ORIGINALES</t>
  </si>
  <si>
    <t>DESCRIPCIÓN</t>
  </si>
  <si>
    <t>UND</t>
  </si>
  <si>
    <t>CANT</t>
  </si>
  <si>
    <t>VR. UNITARIO</t>
  </si>
  <si>
    <t>VR. TOTAL</t>
  </si>
  <si>
    <t>CANT.</t>
  </si>
  <si>
    <t>GRUPO 1-OBRAS DE EXPLANACIÓN</t>
  </si>
  <si>
    <t>Desmonte y limpieza.</t>
  </si>
  <si>
    <t>m2</t>
  </si>
  <si>
    <t>Excavación en material común de la explanación, canales y prestamos. Incluye la disposición final del material, en caso de requerirse.</t>
  </si>
  <si>
    <t>m3</t>
  </si>
  <si>
    <t>Localización, trazado y replanteo</t>
  </si>
  <si>
    <t>día</t>
  </si>
  <si>
    <t>TOTAL GRUPO 1</t>
  </si>
  <si>
    <t>GRUPO 2-AFIRMADO, SUB-BASE Y BASE GRANULAR</t>
  </si>
  <si>
    <t>Suministro y colocación de Ripio de cantera</t>
  </si>
  <si>
    <t>Suministro y colocación de escollera de 200 kg</t>
  </si>
  <si>
    <t>Suministro y colocación de escollera de 250 kg</t>
  </si>
  <si>
    <t>Suministro y colocación de escollera de 400 kg</t>
  </si>
  <si>
    <t>Suministro y colocación de escollera de 800 kg</t>
  </si>
  <si>
    <t>Suministro y colocación de escollera de 1,2 Ton</t>
  </si>
  <si>
    <t>Suministro y colocación de arena</t>
  </si>
  <si>
    <t>TOTAL GRUPO 2</t>
  </si>
  <si>
    <t>GRUPO 3-TRANSPORTE DE MATERIAL</t>
  </si>
  <si>
    <t>Transporte de ripio de cantera</t>
  </si>
  <si>
    <t>Transporte de escolleras</t>
  </si>
  <si>
    <t>Transporte de material arena</t>
  </si>
  <si>
    <t>Transporte de material sobrante</t>
  </si>
  <si>
    <t>TOTAL GRUPO 3</t>
  </si>
  <si>
    <t>GRUPO 8: PAVIMENTACIÓN CON ASFALTO, PINTURAS, GEOTEXTILES Y NEOPRENOS</t>
  </si>
  <si>
    <t>Suministro, transporte e instalación de Geotextil NT 2500 o similar</t>
  </si>
  <si>
    <t>TOTAL GRUPO 8</t>
  </si>
  <si>
    <t xml:space="preserve">COSTO DIRECTO DE LA OBRA </t>
  </si>
  <si>
    <t>ADMINISTRACIÓN</t>
  </si>
  <si>
    <t>UTILIDAD</t>
  </si>
  <si>
    <t xml:space="preserve">COSTO TOTAL DE LA OBRA </t>
  </si>
  <si>
    <t>IMPREVISTOS</t>
  </si>
  <si>
    <t>INTERVENTORIA</t>
  </si>
  <si>
    <t xml:space="preserve">ING.TELMO ALEXANDER CASTILLO FAJARDO </t>
  </si>
  <si>
    <t xml:space="preserve">ING. DANIEL EDUARDO ARIAS </t>
  </si>
  <si>
    <t>ARQ. ÁNGELA DUQUE RAMÍREZ</t>
  </si>
  <si>
    <t xml:space="preserve">R/L CONSORCIO TOMBOLOS ARTIFICIALES </t>
  </si>
  <si>
    <t>R/L CONSORCIO ARBOLETES 2019</t>
  </si>
  <si>
    <t>Contratista de Obra</t>
  </si>
  <si>
    <t>Contratista de Interventoría</t>
  </si>
  <si>
    <t>Supervisor</t>
  </si>
  <si>
    <t>VOBO: JGCT</t>
  </si>
  <si>
    <t>VALOR INICIAL FINANCIACIÓN SGR</t>
  </si>
  <si>
    <t>VALOR FINAL FINANCIACIÓN SGR</t>
  </si>
  <si>
    <t>GEOL. JUANA MARIA OSSA ISAZA</t>
  </si>
  <si>
    <t>"CONTROL DE EROSIÓN EN LA ZONA SUR-OESTE DEL VOLCAN DE LODO UBICADO EN EL MUNICIPIO DE ARBOLETES EN EL DEPARTAMENTO DE ANTIOQUIA"</t>
  </si>
  <si>
    <t>VALOR INICIAL PROYECTO APROBADO OCAD</t>
  </si>
  <si>
    <t>VALOR TOTAL ADICIÓN AJUSTE</t>
  </si>
  <si>
    <t>ADICION INTERVENTORIA +REAJUSTE</t>
  </si>
  <si>
    <t>ADICIÓN OBRA+ REAJUSTE ICCP</t>
  </si>
  <si>
    <t>PAGA</t>
  </si>
  <si>
    <t>PMT</t>
  </si>
  <si>
    <t>SEGUIMIENTO, ATENCIÓN Y REQUERIMIENTOS LICENCIA AMBIENTAL CONCEDIDA POR LA ANLA</t>
  </si>
  <si>
    <t>ADICIÓN OBRA</t>
  </si>
  <si>
    <t>DAGRAN</t>
  </si>
  <si>
    <t>REAJUSTE ADICION ICCP DANE 2021 ESPOLÓN</t>
  </si>
  <si>
    <t>VALOR AJUSTE 2 TÓMBOLO CON RECURSOS PROPIOS</t>
  </si>
  <si>
    <t>ADICIÓN OBRA+ REAJUSTES</t>
  </si>
  <si>
    <t>REPUBLICA DE COLOMBIA</t>
  </si>
  <si>
    <t>FECHA INCIO :</t>
  </si>
  <si>
    <t>BALANCE DE OBRA SOLICITUD DE AJUSTE</t>
  </si>
  <si>
    <t>GOBERNACIÓN DE ANTIOQUIA</t>
  </si>
  <si>
    <t>PLAZO INCIAL:</t>
  </si>
  <si>
    <t>DEPARTAMENTO ADMINISTRATIVO DE  GESTIÓN DEL RIESGO DE DESASTRES DE ANTIOQUIA -DAGRAN -</t>
  </si>
  <si>
    <t>FECHA TERMINACIÓN INICIAL:</t>
  </si>
  <si>
    <t>26 DE MAYO 2020</t>
  </si>
  <si>
    <t>Contrato N°:</t>
  </si>
  <si>
    <t>No. 4600010148</t>
  </si>
  <si>
    <t xml:space="preserve">Modificación N°2  </t>
  </si>
  <si>
    <t xml:space="preserve">30 días </t>
  </si>
  <si>
    <t>Contratista:</t>
  </si>
  <si>
    <t xml:space="preserve">CONSORCIO TOMBOLOS ARTIFICIALES </t>
  </si>
  <si>
    <t>Modificación N°3</t>
  </si>
  <si>
    <t>No. 4600010162</t>
  </si>
  <si>
    <t xml:space="preserve">FECHA TERMINACIÓN FINAL </t>
  </si>
  <si>
    <t>Interventoría:</t>
  </si>
  <si>
    <t>CONSORCIO ARBOLETES 2019</t>
  </si>
  <si>
    <t>VALOR TOTAL ADICIÓN AJUSTE RECURSOS PROPIOS</t>
  </si>
  <si>
    <t>PORCENTAJE DEL VALOR A AJUSTAR SOBRE EL VALOR APROBADO EN OCAD:</t>
  </si>
  <si>
    <t>PORCENTAJE DEL VALOR AJUSTADO EN 2021 SOBRE EL VALOR APROBADO EN OCAD:</t>
  </si>
  <si>
    <t>VALOR AJUSTE 1 (ESPOLON) CON RECURSOS SGR 
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</si>
</sst>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_-[$$-80A]* #,##0_-;\-[$$-80A]* #,##0_-;_-[$$-80A]* &quot;-&quot;??_-;_-@_-"/>
    <numFmt numFmtId="167" formatCode="_(&quot;$&quot;\ * #,##0_);_(&quot;$&quot;\ * \(#,##0\);_(&quot;$&quot;\ * &quot;-&quot;??_);_(@_)"/>
    <numFmt numFmtId="168" formatCode="&quot;$&quot;\ #,##0.00"/>
    <numFmt numFmtId="169" formatCode="0.0"/>
    <numFmt numFmtId="170" formatCode="_-* #,##0.00\ &quot;€&quot;_-;\-* #,##0.00\ &quot;€&quot;_-;_-* &quot;-&quot;??\ &quot;€&quot;_-;_-@_-"/>
    <numFmt numFmtId="171" formatCode="_-&quot;$&quot;* #,##0.00_-;\-&quot;$&quot;* #,##0.00_-;_-&quot;$&quot;* &quot;-&quot;??_-;_-@_-"/>
    <numFmt numFmtId="172" formatCode="_ * #,##0.00_ ;_ * \-#,##0.00_ ;_ * &quot;-&quot;??_ ;_ @_ "/>
    <numFmt numFmtId="173" formatCode="_-&quot;$&quot;* #,##0_-;\-&quot;$&quot;* #,##0_-;_-&quot;$&quot;* &quot;-&quot;_-;_-@_-"/>
    <numFmt numFmtId="174" formatCode="_ &quot;$&quot;\ * #,##0.00_ ;_ &quot;$&quot;\ * \-#,##0.00_ ;_ &quot;$&quot;\ * &quot;-&quot;??_ ;_ @_ "/>
    <numFmt numFmtId="175" formatCode="_-* #,##0_-;\-* #,##0_-;_-* &quot;-&quot;????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Graphite Light ATT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3" fontId="12" fillId="0" borderId="0" applyFont="0" applyFill="0" applyBorder="0" applyAlignment="0" applyProtection="0"/>
    <xf numFmtId="0" fontId="3" fillId="0" borderId="0"/>
    <xf numFmtId="174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1" fontId="3" fillId="0" borderId="0" applyFont="0" applyFill="0" applyBorder="0" applyAlignment="0" applyProtection="0"/>
  </cellStyleXfs>
  <cellXfs count="196">
    <xf numFmtId="0" fontId="0" fillId="0" borderId="0" xfId="0"/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1" fontId="2" fillId="0" borderId="10" xfId="1" applyFont="1" applyBorder="1" applyAlignment="1">
      <alignment vertical="center"/>
    </xf>
    <xf numFmtId="41" fontId="2" fillId="0" borderId="10" xfId="3" applyNumberFormat="1" applyFont="1" applyBorder="1" applyAlignment="1">
      <alignment vertical="center"/>
    </xf>
    <xf numFmtId="42" fontId="2" fillId="0" borderId="10" xfId="3" applyFont="1" applyBorder="1" applyAlignment="1">
      <alignment vertical="center"/>
    </xf>
    <xf numFmtId="164" fontId="5" fillId="0" borderId="13" xfId="7" applyFont="1" applyFill="1" applyBorder="1" applyAlignment="1">
      <alignment vertical="center"/>
    </xf>
    <xf numFmtId="42" fontId="2" fillId="0" borderId="12" xfId="3" applyFont="1" applyBorder="1" applyAlignment="1">
      <alignment vertical="center"/>
    </xf>
    <xf numFmtId="41" fontId="2" fillId="2" borderId="10" xfId="1" applyFont="1" applyFill="1" applyBorder="1" applyAlignment="1">
      <alignment vertical="center"/>
    </xf>
    <xf numFmtId="41" fontId="2" fillId="2" borderId="10" xfId="3" applyNumberFormat="1" applyFont="1" applyFill="1" applyBorder="1" applyAlignment="1">
      <alignment vertical="center"/>
    </xf>
    <xf numFmtId="41" fontId="2" fillId="2" borderId="12" xfId="0" applyNumberFormat="1" applyFont="1" applyFill="1" applyBorder="1" applyAlignment="1">
      <alignment vertical="center"/>
    </xf>
    <xf numFmtId="166" fontId="8" fillId="0" borderId="10" xfId="2" applyNumberFormat="1" applyFont="1" applyFill="1" applyBorder="1" applyAlignment="1">
      <alignment vertical="center" wrapText="1"/>
    </xf>
    <xf numFmtId="4" fontId="5" fillId="0" borderId="14" xfId="5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1" fontId="2" fillId="0" borderId="10" xfId="1" applyFont="1" applyFill="1" applyBorder="1" applyAlignment="1">
      <alignment vertical="center"/>
    </xf>
    <xf numFmtId="41" fontId="2" fillId="0" borderId="10" xfId="3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164" fontId="7" fillId="0" borderId="13" xfId="7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4" fillId="0" borderId="16" xfId="5" applyFont="1" applyBorder="1" applyAlignment="1">
      <alignment vertical="center"/>
    </xf>
    <xf numFmtId="0" fontId="4" fillId="0" borderId="17" xfId="5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167" fontId="4" fillId="0" borderId="9" xfId="5" applyNumberFormat="1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167" fontId="4" fillId="0" borderId="5" xfId="5" applyNumberFormat="1" applyFont="1" applyBorder="1" applyAlignment="1">
      <alignment horizontal="center" vertical="center"/>
    </xf>
    <xf numFmtId="10" fontId="4" fillId="0" borderId="17" xfId="5" applyNumberFormat="1" applyFont="1" applyBorder="1" applyAlignment="1">
      <alignment vertical="center"/>
    </xf>
    <xf numFmtId="0" fontId="4" fillId="0" borderId="0" xfId="5" applyFont="1" applyAlignment="1">
      <alignment horizontal="center" vertical="center"/>
    </xf>
    <xf numFmtId="167" fontId="4" fillId="0" borderId="9" xfId="7" applyNumberFormat="1" applyFont="1" applyFill="1" applyBorder="1" applyAlignment="1">
      <alignment horizontal="center" vertical="center"/>
    </xf>
    <xf numFmtId="167" fontId="8" fillId="0" borderId="0" xfId="7" applyNumberFormat="1" applyFont="1" applyFill="1" applyBorder="1" applyAlignment="1">
      <alignment vertical="center"/>
    </xf>
    <xf numFmtId="164" fontId="8" fillId="0" borderId="0" xfId="7" applyFont="1" applyFill="1" applyBorder="1" applyAlignment="1">
      <alignment vertical="center"/>
    </xf>
    <xf numFmtId="164" fontId="9" fillId="0" borderId="0" xfId="7" applyFont="1" applyBorder="1" applyAlignment="1">
      <alignment vertical="center"/>
    </xf>
    <xf numFmtId="0" fontId="4" fillId="0" borderId="0" xfId="5" applyFont="1" applyAlignment="1">
      <alignment horizontal="left" vertical="center"/>
    </xf>
    <xf numFmtId="0" fontId="8" fillId="0" borderId="0" xfId="5" applyFont="1" applyAlignment="1">
      <alignment horizontal="right" vertical="center"/>
    </xf>
    <xf numFmtId="0" fontId="4" fillId="0" borderId="16" xfId="5" applyFont="1" applyBorder="1" applyAlignment="1">
      <alignment horizontal="left" vertical="center"/>
    </xf>
    <xf numFmtId="0" fontId="9" fillId="0" borderId="0" xfId="5" applyFont="1" applyAlignment="1">
      <alignment vertical="center"/>
    </xf>
    <xf numFmtId="10" fontId="7" fillId="0" borderId="0" xfId="4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168" fontId="0" fillId="0" borderId="0" xfId="0" applyNumberFormat="1" applyAlignment="1">
      <alignment vertical="center"/>
    </xf>
    <xf numFmtId="3" fontId="11" fillId="0" borderId="0" xfId="0" applyNumberFormat="1" applyFont="1"/>
    <xf numFmtId="0" fontId="7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164" fontId="9" fillId="0" borderId="0" xfId="7" applyFont="1" applyBorder="1" applyAlignment="1">
      <alignment horizontal="center" vertical="center"/>
    </xf>
    <xf numFmtId="0" fontId="9" fillId="0" borderId="7" xfId="5" applyFont="1" applyBorder="1" applyAlignment="1">
      <alignment vertical="center"/>
    </xf>
    <xf numFmtId="0" fontId="10" fillId="0" borderId="7" xfId="5" applyFont="1" applyBorder="1" applyAlignment="1">
      <alignment horizontal="center" vertical="center"/>
    </xf>
    <xf numFmtId="164" fontId="9" fillId="0" borderId="7" xfId="7" applyFont="1" applyBorder="1" applyAlignment="1">
      <alignment horizontal="center" vertical="center"/>
    </xf>
    <xf numFmtId="0" fontId="9" fillId="0" borderId="7" xfId="5" applyFont="1" applyBorder="1" applyAlignment="1">
      <alignment horizontal="right" vertical="center"/>
    </xf>
    <xf numFmtId="0" fontId="0" fillId="0" borderId="6" xfId="0" applyBorder="1"/>
    <xf numFmtId="0" fontId="8" fillId="0" borderId="7" xfId="5" applyFont="1" applyBorder="1" applyAlignment="1">
      <alignment horizontal="right" vertical="center"/>
    </xf>
    <xf numFmtId="0" fontId="0" fillId="2" borderId="10" xfId="0" applyFill="1" applyBorder="1" applyAlignment="1">
      <alignment vertical="center"/>
    </xf>
    <xf numFmtId="3" fontId="0" fillId="2" borderId="10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2" fontId="0" fillId="0" borderId="10" xfId="3" applyFont="1" applyFill="1" applyBorder="1" applyAlignment="1">
      <alignment vertical="center"/>
    </xf>
    <xf numFmtId="42" fontId="0" fillId="0" borderId="10" xfId="3" applyFont="1" applyBorder="1" applyAlignment="1">
      <alignment vertical="center"/>
    </xf>
    <xf numFmtId="41" fontId="0" fillId="0" borderId="10" xfId="3" applyNumberFormat="1" applyFont="1" applyBorder="1" applyAlignment="1">
      <alignment vertical="center"/>
    </xf>
    <xf numFmtId="0" fontId="0" fillId="0" borderId="10" xfId="0" applyBorder="1" applyAlignment="1">
      <alignment vertical="center" wrapText="1"/>
    </xf>
    <xf numFmtId="4" fontId="0" fillId="0" borderId="10" xfId="1" applyNumberFormat="1" applyFont="1" applyFill="1" applyBorder="1" applyAlignment="1">
      <alignment horizontal="right" vertical="center"/>
    </xf>
    <xf numFmtId="166" fontId="0" fillId="0" borderId="10" xfId="2" applyNumberFormat="1" applyFont="1" applyFill="1" applyBorder="1" applyAlignment="1">
      <alignment vertical="center" wrapText="1"/>
    </xf>
    <xf numFmtId="166" fontId="0" fillId="0" borderId="13" xfId="2" applyNumberFormat="1" applyFont="1" applyFill="1" applyBorder="1" applyAlignment="1">
      <alignment vertical="center" wrapText="1"/>
    </xf>
    <xf numFmtId="4" fontId="0" fillId="0" borderId="15" xfId="1" applyNumberFormat="1" applyFont="1" applyFill="1" applyBorder="1" applyAlignment="1">
      <alignment horizontal="right" vertical="center"/>
    </xf>
    <xf numFmtId="166" fontId="0" fillId="0" borderId="13" xfId="2" applyNumberFormat="1" applyFont="1" applyBorder="1" applyAlignment="1">
      <alignment vertical="center" wrapText="1"/>
    </xf>
    <xf numFmtId="164" fontId="0" fillId="0" borderId="0" xfId="7" applyFont="1" applyFill="1" applyBorder="1" applyAlignment="1">
      <alignment vertical="center"/>
    </xf>
    <xf numFmtId="167" fontId="4" fillId="0" borderId="0" xfId="5" applyNumberFormat="1" applyFont="1" applyAlignment="1">
      <alignment horizontal="center" vertical="center"/>
    </xf>
    <xf numFmtId="0" fontId="0" fillId="0" borderId="0" xfId="0" applyAlignment="1">
      <alignment horizontal="center"/>
    </xf>
    <xf numFmtId="10" fontId="7" fillId="0" borderId="9" xfId="4" applyNumberFormat="1" applyFont="1" applyBorder="1" applyAlignment="1">
      <alignment horizontal="center" vertical="center" wrapText="1"/>
    </xf>
    <xf numFmtId="167" fontId="7" fillId="0" borderId="0" xfId="4" applyNumberFormat="1" applyFont="1" applyBorder="1" applyAlignment="1">
      <alignment horizontal="center" vertical="center" wrapText="1"/>
    </xf>
    <xf numFmtId="167" fontId="7" fillId="0" borderId="0" xfId="5" applyNumberFormat="1" applyFont="1" applyAlignment="1">
      <alignment vertical="center" wrapText="1"/>
    </xf>
    <xf numFmtId="0" fontId="4" fillId="0" borderId="18" xfId="5" applyFont="1" applyBorder="1" applyAlignment="1">
      <alignment vertical="center"/>
    </xf>
    <xf numFmtId="0" fontId="4" fillId="0" borderId="1" xfId="5" applyFont="1" applyBorder="1" applyAlignment="1">
      <alignment horizontal="left" vertical="center"/>
    </xf>
    <xf numFmtId="0" fontId="4" fillId="0" borderId="2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left" vertical="center" wrapText="1"/>
    </xf>
    <xf numFmtId="175" fontId="0" fillId="0" borderId="0" xfId="0" applyNumberFormat="1"/>
    <xf numFmtId="167" fontId="0" fillId="0" borderId="0" xfId="0" applyNumberFormat="1"/>
    <xf numFmtId="169" fontId="1" fillId="0" borderId="15" xfId="1" applyNumberFormat="1" applyFont="1" applyBorder="1" applyAlignment="1">
      <alignment horizontal="center" vertical="center"/>
    </xf>
    <xf numFmtId="0" fontId="4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horizontal="left" vertical="center"/>
    </xf>
    <xf numFmtId="10" fontId="4" fillId="0" borderId="0" xfId="5" applyNumberFormat="1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7" fontId="4" fillId="0" borderId="0" xfId="7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5" fillId="3" borderId="22" xfId="5" applyFont="1" applyFill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2" fillId="2" borderId="15" xfId="0" applyFont="1" applyFill="1" applyBorder="1" applyAlignment="1">
      <alignment vertical="center" wrapText="1"/>
    </xf>
    <xf numFmtId="0" fontId="7" fillId="0" borderId="22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center" vertical="center"/>
    </xf>
    <xf numFmtId="0" fontId="5" fillId="3" borderId="20" xfId="5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42" fontId="2" fillId="0" borderId="0" xfId="3" applyFont="1" applyBorder="1" applyAlignment="1">
      <alignment vertical="center"/>
    </xf>
    <xf numFmtId="41" fontId="2" fillId="2" borderId="13" xfId="3" applyNumberFormat="1" applyFont="1" applyFill="1" applyBorder="1" applyAlignment="1">
      <alignment vertical="center"/>
    </xf>
    <xf numFmtId="41" fontId="2" fillId="0" borderId="15" xfId="3" applyNumberFormat="1" applyFont="1" applyBorder="1" applyAlignment="1">
      <alignment vertical="center"/>
    </xf>
    <xf numFmtId="42" fontId="2" fillId="0" borderId="15" xfId="3" applyFont="1" applyBorder="1" applyAlignment="1">
      <alignment vertical="center"/>
    </xf>
    <xf numFmtId="41" fontId="0" fillId="0" borderId="13" xfId="3" applyNumberFormat="1" applyFont="1" applyBorder="1" applyAlignment="1">
      <alignment vertical="center"/>
    </xf>
    <xf numFmtId="42" fontId="2" fillId="0" borderId="13" xfId="3" applyFont="1" applyBorder="1" applyAlignment="1">
      <alignment vertical="center"/>
    </xf>
    <xf numFmtId="164" fontId="5" fillId="0" borderId="26" xfId="7" applyFont="1" applyFill="1" applyBorder="1" applyAlignment="1">
      <alignment vertical="center"/>
    </xf>
    <xf numFmtId="169" fontId="1" fillId="0" borderId="10" xfId="1" applyNumberFormat="1" applyFont="1" applyBorder="1" applyAlignment="1">
      <alignment horizontal="center" vertical="center"/>
    </xf>
    <xf numFmtId="4" fontId="5" fillId="0" borderId="10" xfId="5" applyNumberFormat="1" applyFont="1" applyBorder="1" applyAlignment="1">
      <alignment horizontal="center" vertical="center"/>
    </xf>
    <xf numFmtId="166" fontId="0" fillId="0" borderId="27" xfId="2" applyNumberFormat="1" applyFont="1" applyBorder="1" applyAlignment="1">
      <alignment vertical="center" wrapText="1"/>
    </xf>
    <xf numFmtId="42" fontId="2" fillId="0" borderId="9" xfId="3" applyFont="1" applyBorder="1" applyAlignment="1">
      <alignment vertical="center"/>
    </xf>
    <xf numFmtId="167" fontId="4" fillId="4" borderId="9" xfId="5" applyNumberFormat="1" applyFont="1" applyFill="1" applyBorder="1" applyAlignment="1">
      <alignment horizontal="center" vertical="center"/>
    </xf>
    <xf numFmtId="44" fontId="9" fillId="0" borderId="0" xfId="5" applyNumberFormat="1" applyFont="1" applyAlignment="1">
      <alignment vertical="center"/>
    </xf>
    <xf numFmtId="42" fontId="8" fillId="0" borderId="0" xfId="5" applyNumberFormat="1" applyFont="1" applyAlignment="1">
      <alignment vertical="center"/>
    </xf>
    <xf numFmtId="167" fontId="4" fillId="5" borderId="9" xfId="5" applyNumberFormat="1" applyFont="1" applyFill="1" applyBorder="1" applyAlignment="1">
      <alignment horizontal="center" vertical="center"/>
    </xf>
    <xf numFmtId="42" fontId="2" fillId="6" borderId="9" xfId="3" applyFont="1" applyFill="1" applyBorder="1" applyAlignment="1">
      <alignment vertical="center"/>
    </xf>
    <xf numFmtId="167" fontId="4" fillId="6" borderId="9" xfId="5" applyNumberFormat="1" applyFont="1" applyFill="1" applyBorder="1" applyAlignment="1">
      <alignment horizontal="center" vertical="center"/>
    </xf>
    <xf numFmtId="42" fontId="2" fillId="7" borderId="9" xfId="3" applyFont="1" applyFill="1" applyBorder="1" applyAlignment="1">
      <alignment vertical="center"/>
    </xf>
    <xf numFmtId="167" fontId="4" fillId="7" borderId="9" xfId="5" applyNumberFormat="1" applyFont="1" applyFill="1" applyBorder="1" applyAlignment="1">
      <alignment horizontal="center" vertical="center"/>
    </xf>
    <xf numFmtId="167" fontId="4" fillId="8" borderId="5" xfId="5" applyNumberFormat="1" applyFont="1" applyFill="1" applyBorder="1" applyAlignment="1">
      <alignment horizontal="center" vertical="center"/>
    </xf>
    <xf numFmtId="42" fontId="2" fillId="8" borderId="9" xfId="3" applyFont="1" applyFill="1" applyBorder="1" applyAlignment="1">
      <alignment vertical="center"/>
    </xf>
    <xf numFmtId="167" fontId="4" fillId="9" borderId="9" xfId="5" applyNumberFormat="1" applyFont="1" applyFill="1" applyBorder="1" applyAlignment="1">
      <alignment horizontal="center" vertical="center"/>
    </xf>
    <xf numFmtId="49" fontId="10" fillId="0" borderId="1" xfId="5" applyNumberFormat="1" applyFont="1" applyBorder="1" applyAlignment="1">
      <alignment vertical="center"/>
    </xf>
    <xf numFmtId="49" fontId="10" fillId="0" borderId="2" xfId="5" applyNumberFormat="1" applyFont="1" applyBorder="1" applyAlignment="1">
      <alignment vertical="center"/>
    </xf>
    <xf numFmtId="164" fontId="9" fillId="0" borderId="2" xfId="7" applyFont="1" applyBorder="1" applyAlignment="1">
      <alignment vertical="center"/>
    </xf>
    <xf numFmtId="49" fontId="10" fillId="0" borderId="28" xfId="5" applyNumberFormat="1" applyFont="1" applyBorder="1" applyAlignment="1">
      <alignment vertical="center"/>
    </xf>
    <xf numFmtId="49" fontId="10" fillId="0" borderId="0" xfId="5" applyNumberFormat="1" applyFont="1" applyAlignment="1">
      <alignment vertical="center"/>
    </xf>
    <xf numFmtId="49" fontId="10" fillId="0" borderId="16" xfId="12" applyNumberFormat="1" applyFont="1" applyBorder="1" applyAlignment="1">
      <alignment horizontal="left" vertical="center" wrapText="1"/>
    </xf>
    <xf numFmtId="49" fontId="10" fillId="0" borderId="17" xfId="12" applyNumberFormat="1" applyFont="1" applyBorder="1" applyAlignment="1">
      <alignment horizontal="left" vertical="center" wrapText="1"/>
    </xf>
    <xf numFmtId="164" fontId="9" fillId="0" borderId="16" xfId="7" applyFont="1" applyFill="1" applyBorder="1" applyAlignment="1">
      <alignment vertical="center" wrapText="1"/>
    </xf>
    <xf numFmtId="0" fontId="9" fillId="3" borderId="28" xfId="5" applyFont="1" applyFill="1" applyBorder="1" applyAlignment="1">
      <alignment horizontal="center" vertical="center"/>
    </xf>
    <xf numFmtId="0" fontId="9" fillId="3" borderId="19" xfId="5" applyFont="1" applyFill="1" applyBorder="1" applyAlignment="1">
      <alignment horizontal="center" vertical="center"/>
    </xf>
    <xf numFmtId="0" fontId="10" fillId="3" borderId="16" xfId="5" applyFont="1" applyFill="1" applyBorder="1" applyAlignment="1">
      <alignment vertical="center"/>
    </xf>
    <xf numFmtId="0" fontId="10" fillId="3" borderId="17" xfId="5" applyFont="1" applyFill="1" applyBorder="1" applyAlignment="1">
      <alignment vertical="center"/>
    </xf>
    <xf numFmtId="0" fontId="10" fillId="3" borderId="16" xfId="5" applyFont="1" applyFill="1" applyBorder="1" applyAlignment="1">
      <alignment vertical="center" wrapText="1"/>
    </xf>
    <xf numFmtId="164" fontId="9" fillId="0" borderId="6" xfId="7" applyFont="1" applyFill="1" applyBorder="1" applyAlignment="1">
      <alignment vertical="center" wrapText="1"/>
    </xf>
    <xf numFmtId="0" fontId="10" fillId="3" borderId="7" xfId="5" applyFont="1" applyFill="1" applyBorder="1" applyAlignment="1">
      <alignment vertical="center"/>
    </xf>
    <xf numFmtId="164" fontId="10" fillId="3" borderId="7" xfId="7" applyFont="1" applyFill="1" applyBorder="1" applyAlignment="1">
      <alignment vertical="center"/>
    </xf>
    <xf numFmtId="10" fontId="7" fillId="0" borderId="0" xfId="5" applyNumberFormat="1" applyFont="1" applyAlignment="1">
      <alignment horizontal="center" vertical="center"/>
    </xf>
    <xf numFmtId="0" fontId="4" fillId="0" borderId="16" xfId="5" applyFont="1" applyBorder="1" applyAlignment="1">
      <alignment horizontal="left" vertical="center"/>
    </xf>
    <xf numFmtId="0" fontId="4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horizontal="left" vertical="center"/>
    </xf>
    <xf numFmtId="0" fontId="4" fillId="0" borderId="17" xfId="5" applyFont="1" applyBorder="1" applyAlignment="1">
      <alignment horizontal="left" vertical="center" wrapText="1"/>
    </xf>
    <xf numFmtId="0" fontId="4" fillId="0" borderId="18" xfId="5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4" fillId="2" borderId="21" xfId="5" applyNumberFormat="1" applyFont="1" applyFill="1" applyBorder="1" applyAlignment="1">
      <alignment horizontal="center" vertical="center" textRotation="90" wrapText="1"/>
    </xf>
    <xf numFmtId="2" fontId="4" fillId="2" borderId="4" xfId="5" applyNumberFormat="1" applyFont="1" applyFill="1" applyBorder="1" applyAlignment="1">
      <alignment horizontal="center" vertical="center" textRotation="90" wrapText="1"/>
    </xf>
    <xf numFmtId="2" fontId="4" fillId="2" borderId="5" xfId="5" applyNumberFormat="1" applyFont="1" applyFill="1" applyBorder="1" applyAlignment="1">
      <alignment horizontal="center" vertical="center" textRotation="90" wrapText="1"/>
    </xf>
    <xf numFmtId="2" fontId="4" fillId="2" borderId="19" xfId="5" applyNumberFormat="1" applyFont="1" applyFill="1" applyBorder="1" applyAlignment="1">
      <alignment horizontal="center" vertical="center" wrapText="1"/>
    </xf>
    <xf numFmtId="2" fontId="4" fillId="2" borderId="8" xfId="5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3" borderId="16" xfId="5" applyFont="1" applyFill="1" applyBorder="1" applyAlignment="1">
      <alignment horizontal="center" vertical="center"/>
    </xf>
    <xf numFmtId="0" fontId="10" fillId="3" borderId="17" xfId="5" applyFont="1" applyFill="1" applyBorder="1" applyAlignment="1">
      <alignment horizontal="center" vertical="center"/>
    </xf>
    <xf numFmtId="0" fontId="10" fillId="3" borderId="18" xfId="5" applyFont="1" applyFill="1" applyBorder="1" applyAlignment="1">
      <alignment horizontal="center" vertical="center"/>
    </xf>
    <xf numFmtId="0" fontId="9" fillId="3" borderId="1" xfId="5" applyFont="1" applyFill="1" applyBorder="1" applyAlignment="1">
      <alignment horizontal="center" vertical="center"/>
    </xf>
    <xf numFmtId="0" fontId="9" fillId="3" borderId="3" xfId="5" applyFont="1" applyFill="1" applyBorder="1" applyAlignment="1">
      <alignment horizontal="center" vertical="center"/>
    </xf>
    <xf numFmtId="0" fontId="9" fillId="3" borderId="28" xfId="5" applyFont="1" applyFill="1" applyBorder="1" applyAlignment="1">
      <alignment horizontal="center" vertical="center"/>
    </xf>
    <xf numFmtId="0" fontId="9" fillId="3" borderId="19" xfId="5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28" xfId="5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6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0" fillId="0" borderId="28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0" fillId="3" borderId="16" xfId="5" applyFont="1" applyFill="1" applyBorder="1" applyAlignment="1">
      <alignment horizontal="left" vertical="center"/>
    </xf>
    <xf numFmtId="0" fontId="10" fillId="3" borderId="18" xfId="5" applyFont="1" applyFill="1" applyBorder="1" applyAlignment="1">
      <alignment horizontal="left" vertical="center"/>
    </xf>
    <xf numFmtId="0" fontId="10" fillId="3" borderId="16" xfId="5" applyFont="1" applyFill="1" applyBorder="1" applyAlignment="1">
      <alignment horizontal="left" vertical="center" wrapText="1"/>
    </xf>
    <xf numFmtId="0" fontId="10" fillId="3" borderId="17" xfId="5" applyFont="1" applyFill="1" applyBorder="1" applyAlignment="1">
      <alignment horizontal="left" vertical="center" wrapText="1"/>
    </xf>
    <xf numFmtId="0" fontId="10" fillId="3" borderId="18" xfId="5" applyFont="1" applyFill="1" applyBorder="1" applyAlignment="1">
      <alignment horizontal="left" vertical="center" wrapText="1"/>
    </xf>
    <xf numFmtId="0" fontId="9" fillId="0" borderId="28" xfId="5" applyFont="1" applyBorder="1" applyAlignment="1">
      <alignment horizontal="center" vertical="center" wrapText="1"/>
    </xf>
    <xf numFmtId="0" fontId="9" fillId="0" borderId="19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8" xfId="5" applyFont="1" applyBorder="1" applyAlignment="1">
      <alignment horizontal="center" vertical="center" wrapText="1"/>
    </xf>
  </cellXfs>
  <cellStyles count="33">
    <cellStyle name="Millares [0]" xfId="1" builtinId="6"/>
    <cellStyle name="Millares [0] 2" xfId="9" xr:uid="{00000000-0005-0000-0000-000001000000}"/>
    <cellStyle name="Millares [0] 2 2" xfId="28" xr:uid="{00000000-0005-0000-0000-000002000000}"/>
    <cellStyle name="Millares [0] 3" xfId="32" xr:uid="{00000000-0005-0000-0000-000003000000}"/>
    <cellStyle name="Millares 2" xfId="8" xr:uid="{00000000-0005-0000-0000-000004000000}"/>
    <cellStyle name="Millares 2 2" xfId="18" xr:uid="{00000000-0005-0000-0000-000005000000}"/>
    <cellStyle name="Millares 3" xfId="14" xr:uid="{00000000-0005-0000-0000-000006000000}"/>
    <cellStyle name="Millares 4" xfId="19" xr:uid="{00000000-0005-0000-0000-000007000000}"/>
    <cellStyle name="Millares 5" xfId="20" xr:uid="{00000000-0005-0000-0000-000008000000}"/>
    <cellStyle name="Millares 6" xfId="21" xr:uid="{00000000-0005-0000-0000-000009000000}"/>
    <cellStyle name="Moneda" xfId="2" builtinId="4"/>
    <cellStyle name="Moneda [0]" xfId="3" builtinId="7"/>
    <cellStyle name="Moneda [0] 2" xfId="11" xr:uid="{00000000-0005-0000-0000-00000C000000}"/>
    <cellStyle name="Moneda [0] 2 2" xfId="25" xr:uid="{00000000-0005-0000-0000-00000D000000}"/>
    <cellStyle name="Moneda 2" xfId="7" xr:uid="{00000000-0005-0000-0000-00000E000000}"/>
    <cellStyle name="Moneda 2 2" xfId="27" xr:uid="{00000000-0005-0000-0000-00000F000000}"/>
    <cellStyle name="Moneda 3" xfId="6" xr:uid="{00000000-0005-0000-0000-000010000000}"/>
    <cellStyle name="Moneda 3 2" xfId="22" xr:uid="{00000000-0005-0000-0000-000011000000}"/>
    <cellStyle name="Moneda 4" xfId="10" xr:uid="{00000000-0005-0000-0000-000012000000}"/>
    <cellStyle name="Moneda 5" xfId="16" xr:uid="{00000000-0005-0000-0000-000013000000}"/>
    <cellStyle name="Moneda 6" xfId="17" xr:uid="{00000000-0005-0000-0000-000014000000}"/>
    <cellStyle name="Moneda 7" xfId="15" xr:uid="{00000000-0005-0000-0000-000015000000}"/>
    <cellStyle name="Moneda 8" xfId="13" xr:uid="{00000000-0005-0000-0000-000016000000}"/>
    <cellStyle name="Moneda 9" xfId="23" xr:uid="{00000000-0005-0000-0000-000017000000}"/>
    <cellStyle name="Normal" xfId="0" builtinId="0"/>
    <cellStyle name="Normal 2" xfId="5" xr:uid="{00000000-0005-0000-0000-000019000000}"/>
    <cellStyle name="Normal 2 2 2 2" xfId="12" xr:uid="{00000000-0005-0000-0000-00001A000000}"/>
    <cellStyle name="Normal 2 2 2 2 2" xfId="26" xr:uid="{00000000-0005-0000-0000-00001B000000}"/>
    <cellStyle name="Normal 3" xfId="24" xr:uid="{00000000-0005-0000-0000-00001C000000}"/>
    <cellStyle name="Normal 3 3 2 2 2" xfId="30" xr:uid="{00000000-0005-0000-0000-00001D000000}"/>
    <cellStyle name="Normal 5 11" xfId="29" xr:uid="{00000000-0005-0000-0000-00001E000000}"/>
    <cellStyle name="Normal 5 2" xfId="31" xr:uid="{00000000-0005-0000-0000-00001F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1524001</xdr:colOff>
      <xdr:row>57</xdr:row>
      <xdr:rowOff>163284</xdr:rowOff>
    </xdr:from>
    <xdr:to>
      <xdr:col>11</xdr:col>
      <xdr:colOff>801141</xdr:colOff>
      <xdr:row>60</xdr:row>
      <xdr:rowOff>126317</xdr:rowOff>
    </xdr:to>
    <xdr:pic>
      <xdr:nvPicPr>
        <xdr:cNvPr id="2" name="Imagen 1" descr="angela">
          <a:extLst>
            <a:ext uri="{FF2B5EF4-FFF2-40B4-BE49-F238E27FC236}">
              <a16:creationId xmlns:a16="http://schemas.microsoft.com/office/drawing/2014/main" id="{211FF905-6D86-4A09-B555-BB19BF970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4037" y="12763498"/>
          <a:ext cx="2253929" cy="6569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40822</xdr:colOff>
      <xdr:row>57</xdr:row>
      <xdr:rowOff>190500</xdr:rowOff>
    </xdr:from>
    <xdr:to>
      <xdr:col>9</xdr:col>
      <xdr:colOff>1059846</xdr:colOff>
      <xdr:row>60</xdr:row>
      <xdr:rowOff>93051</xdr:rowOff>
    </xdr:to>
    <xdr:pic>
      <xdr:nvPicPr>
        <xdr:cNvPr id="3" name="Imagen 2" descr="C:\Users\ADUQUER\Downloads\Juana (1).png">
          <a:extLst>
            <a:ext uri="{FF2B5EF4-FFF2-40B4-BE49-F238E27FC236}">
              <a16:creationId xmlns:a16="http://schemas.microsoft.com/office/drawing/2014/main" id="{824C1974-9ADB-40DA-B9E3-6E3AA0BB70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8858" y="12790714"/>
          <a:ext cx="1781024" cy="596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56</xdr:row>
      <xdr:rowOff>108856</xdr:rowOff>
    </xdr:from>
    <xdr:to>
      <xdr:col>7</xdr:col>
      <xdr:colOff>628267</xdr:colOff>
      <xdr:row>61</xdr:row>
      <xdr:rowOff>43656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7AB11B-EF61-44F3-BE65-4461AB6E7A86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3" y="13334999"/>
          <a:ext cx="2465231" cy="10250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612321</xdr:colOff>
      <xdr:row>55</xdr:row>
      <xdr:rowOff>217714</xdr:rowOff>
    </xdr:from>
    <xdr:to>
      <xdr:col>3</xdr:col>
      <xdr:colOff>2399558</xdr:colOff>
      <xdr:row>64</xdr:row>
      <xdr:rowOff>58942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A7BD17-5DC3-4746-B0F9-3CC1BBA49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6068" t="28849" r="49273" b="45091"/>
        <a:stretch/>
      </xdr:blipFill>
      <xdr:spPr>
        <a:xfrm>
          <a:off x="1207634" y="14017058"/>
          <a:ext cx="1787237" cy="1781946"/>
        </a:xfrm>
        <a:prstGeom prst="rect">
          <a:avLst/>
        </a:prstGeom>
      </xdr:spPr>
    </xdr:pic>
    <xdr:clientData/>
  </xdr:twoCellAnchor>
  <xdr:twoCellAnchor editAs="oneCell">
    <xdr:from>
      <xdr:col>6</xdr:col>
      <xdr:colOff>140924</xdr:colOff>
      <xdr:row>63</xdr:row>
      <xdr:rowOff>105029</xdr:rowOff>
    </xdr:from>
    <xdr:to>
      <xdr:col>6</xdr:col>
      <xdr:colOff>768951</xdr:colOff>
      <xdr:row>66</xdr:row>
      <xdr:rowOff>30326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33215">
          <a:off x="5134745" y="14038743"/>
          <a:ext cx="628027" cy="5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tabSelected="1" view="pageBreakPreview" zoomScale="70" zoomScaleNormal="70" zoomScaleSheetLayoutView="70" workbookViewId="0">
      <pane xSplit="4" ySplit="13" topLeftCell="F14" activePane="bottomRight" state="frozen"/>
      <selection pane="topRight" activeCell="E1" sqref="E1"/>
      <selection pane="bottomLeft" activeCell="A13" sqref="A13"/>
      <selection pane="bottomRight" activeCell="Q56" sqref="Q56"/>
    </sheetView>
  </sheetViews>
  <sheetFormatPr baseColWidth="10" defaultRowHeight="14.25"/>
  <cols>
    <col min="1" max="1" width="3" customWidth="1"/>
    <col min="2" max="2" width="5.73046875" customWidth="1"/>
    <col min="3" max="3" width="0.1328125" customWidth="1"/>
    <col min="4" max="4" width="51.73046875" customWidth="1"/>
    <col min="5" max="5" width="9.3984375" customWidth="1"/>
    <col min="6" max="6" width="10.73046875" customWidth="1"/>
    <col min="7" max="7" width="16.73046875" customWidth="1"/>
    <col min="8" max="8" width="23.59765625" customWidth="1"/>
    <col min="9" max="9" width="11.3984375" bestFit="1" customWidth="1"/>
    <col min="10" max="10" width="17.3984375" bestFit="1" customWidth="1"/>
    <col min="11" max="11" width="22" customWidth="1"/>
    <col min="12" max="12" width="18.73046875" bestFit="1" customWidth="1"/>
    <col min="13" max="13" width="13.73046875" bestFit="1" customWidth="1"/>
    <col min="14" max="14" width="24.1328125" customWidth="1"/>
    <col min="15" max="15" width="8.59765625" bestFit="1" customWidth="1"/>
    <col min="16" max="16" width="13.73046875" bestFit="1" customWidth="1"/>
    <col min="17" max="17" width="22.3984375" bestFit="1" customWidth="1"/>
  </cols>
  <sheetData>
    <row r="1" spans="2:17" ht="14.65" thickBot="1"/>
    <row r="2" spans="2:17" s="37" customFormat="1" ht="15.75" customHeight="1">
      <c r="B2" s="173"/>
      <c r="C2" s="174"/>
      <c r="D2" s="177" t="s">
        <v>65</v>
      </c>
      <c r="E2" s="178"/>
      <c r="F2" s="178"/>
      <c r="G2" s="178"/>
      <c r="H2" s="178"/>
      <c r="I2" s="178"/>
      <c r="J2" s="178"/>
      <c r="K2" s="178"/>
      <c r="L2" s="120" t="s">
        <v>66</v>
      </c>
      <c r="M2" s="121"/>
      <c r="N2" s="122"/>
      <c r="O2" s="161" t="s">
        <v>67</v>
      </c>
      <c r="P2" s="162"/>
      <c r="Q2" s="163"/>
    </row>
    <row r="3" spans="2:17" s="37" customFormat="1" ht="18" customHeight="1" thickBot="1">
      <c r="B3" s="175"/>
      <c r="C3" s="176"/>
      <c r="D3" s="179" t="s">
        <v>68</v>
      </c>
      <c r="E3" s="180"/>
      <c r="F3" s="180"/>
      <c r="G3" s="180"/>
      <c r="H3" s="180"/>
      <c r="I3" s="180"/>
      <c r="J3" s="180"/>
      <c r="K3" s="180"/>
      <c r="L3" s="123" t="s">
        <v>69</v>
      </c>
      <c r="M3" s="124"/>
      <c r="N3" s="33"/>
      <c r="O3" s="164"/>
      <c r="P3" s="165"/>
      <c r="Q3" s="166"/>
    </row>
    <row r="4" spans="2:17" s="37" customFormat="1" ht="43.5" customHeight="1" thickBot="1">
      <c r="B4" s="175"/>
      <c r="C4" s="176"/>
      <c r="D4" s="181" t="s">
        <v>70</v>
      </c>
      <c r="E4" s="182"/>
      <c r="F4" s="182"/>
      <c r="G4" s="182"/>
      <c r="H4" s="182"/>
      <c r="I4" s="182"/>
      <c r="J4" s="182"/>
      <c r="K4" s="182"/>
      <c r="L4" s="125" t="s">
        <v>71</v>
      </c>
      <c r="M4" s="126"/>
      <c r="N4" s="127" t="s">
        <v>72</v>
      </c>
      <c r="O4" s="164"/>
      <c r="P4" s="165"/>
      <c r="Q4" s="166"/>
    </row>
    <row r="5" spans="2:17" s="37" customFormat="1" ht="20.25" customHeight="1" thickBot="1">
      <c r="B5" s="128"/>
      <c r="C5" s="129"/>
      <c r="D5" s="183" t="s">
        <v>52</v>
      </c>
      <c r="E5" s="184"/>
      <c r="F5" s="187" t="s">
        <v>73</v>
      </c>
      <c r="G5" s="188"/>
      <c r="H5" s="189" t="s">
        <v>74</v>
      </c>
      <c r="I5" s="190"/>
      <c r="J5" s="191"/>
      <c r="K5" s="130" t="s">
        <v>75</v>
      </c>
      <c r="L5" s="127" t="s">
        <v>76</v>
      </c>
      <c r="M5" s="131"/>
      <c r="N5" s="131"/>
      <c r="O5" s="164"/>
      <c r="P5" s="165"/>
      <c r="Q5" s="166"/>
    </row>
    <row r="6" spans="2:17" s="37" customFormat="1" ht="35.25" customHeight="1" thickBot="1">
      <c r="B6" s="192"/>
      <c r="C6" s="193"/>
      <c r="D6" s="185"/>
      <c r="E6" s="186"/>
      <c r="F6" s="187" t="s">
        <v>77</v>
      </c>
      <c r="G6" s="188"/>
      <c r="H6" s="189" t="s">
        <v>78</v>
      </c>
      <c r="I6" s="190"/>
      <c r="J6" s="191"/>
      <c r="K6" s="130" t="s">
        <v>79</v>
      </c>
      <c r="L6" s="127" t="s">
        <v>76</v>
      </c>
      <c r="M6" s="131"/>
      <c r="N6" s="131"/>
      <c r="O6" s="164"/>
      <c r="P6" s="165"/>
      <c r="Q6" s="166"/>
    </row>
    <row r="7" spans="2:17" s="37" customFormat="1" ht="51" customHeight="1" thickBot="1">
      <c r="B7" s="192"/>
      <c r="C7" s="193"/>
      <c r="D7" s="185"/>
      <c r="E7" s="186"/>
      <c r="F7" s="187" t="s">
        <v>73</v>
      </c>
      <c r="G7" s="188"/>
      <c r="H7" s="189" t="s">
        <v>80</v>
      </c>
      <c r="I7" s="190"/>
      <c r="J7" s="191"/>
      <c r="K7" s="132" t="s">
        <v>81</v>
      </c>
      <c r="L7" s="133" t="s">
        <v>72</v>
      </c>
      <c r="M7" s="134"/>
      <c r="N7" s="134"/>
      <c r="O7" s="167"/>
      <c r="P7" s="168"/>
      <c r="Q7" s="169"/>
    </row>
    <row r="8" spans="2:17" s="37" customFormat="1" ht="22.5" customHeight="1" thickBot="1">
      <c r="B8" s="194"/>
      <c r="C8" s="195"/>
      <c r="D8" s="181"/>
      <c r="E8" s="182"/>
      <c r="F8" s="187" t="s">
        <v>82</v>
      </c>
      <c r="G8" s="188"/>
      <c r="H8" s="189" t="s">
        <v>83</v>
      </c>
      <c r="I8" s="190"/>
      <c r="J8" s="191"/>
      <c r="K8" s="135"/>
      <c r="L8" s="170"/>
      <c r="M8" s="171"/>
      <c r="N8" s="171"/>
      <c r="O8" s="171"/>
      <c r="P8" s="171"/>
      <c r="Q8" s="172"/>
    </row>
    <row r="9" spans="2:17" ht="14.65" thickBot="1">
      <c r="F9" s="69"/>
      <c r="G9" s="69"/>
      <c r="H9" s="69"/>
      <c r="I9" s="69"/>
      <c r="J9" s="69"/>
      <c r="K9" s="69"/>
      <c r="L9" s="69"/>
      <c r="M9" s="69"/>
    </row>
    <row r="10" spans="2:17">
      <c r="B10" s="148" t="s">
        <v>0</v>
      </c>
      <c r="C10" s="151"/>
      <c r="D10" s="153" t="s">
        <v>1</v>
      </c>
      <c r="E10" s="155" t="s">
        <v>49</v>
      </c>
      <c r="F10" s="156"/>
      <c r="G10" s="156"/>
      <c r="H10" s="157"/>
      <c r="I10" s="142" t="s">
        <v>87</v>
      </c>
      <c r="J10" s="143"/>
      <c r="K10" s="144"/>
      <c r="L10" s="142" t="s">
        <v>50</v>
      </c>
      <c r="M10" s="143"/>
      <c r="N10" s="144"/>
      <c r="O10" s="142" t="s">
        <v>63</v>
      </c>
      <c r="P10" s="143"/>
      <c r="Q10" s="144"/>
    </row>
    <row r="11" spans="2:17" ht="14.65" thickBot="1">
      <c r="B11" s="149"/>
      <c r="C11" s="151"/>
      <c r="D11" s="154"/>
      <c r="E11" s="158"/>
      <c r="F11" s="159"/>
      <c r="G11" s="159"/>
      <c r="H11" s="160"/>
      <c r="I11" s="145"/>
      <c r="J11" s="146"/>
      <c r="K11" s="147"/>
      <c r="L11" s="145"/>
      <c r="M11" s="146"/>
      <c r="N11" s="147"/>
      <c r="O11" s="145"/>
      <c r="P11" s="146"/>
      <c r="Q11" s="147"/>
    </row>
    <row r="12" spans="2:17" ht="36" customHeight="1" thickBot="1">
      <c r="B12" s="150"/>
      <c r="C12" s="152"/>
      <c r="D12" s="83" t="s">
        <v>2</v>
      </c>
      <c r="E12" s="83" t="s">
        <v>3</v>
      </c>
      <c r="F12" s="83" t="s">
        <v>4</v>
      </c>
      <c r="G12" s="83" t="s">
        <v>5</v>
      </c>
      <c r="H12" s="83" t="s">
        <v>6</v>
      </c>
      <c r="I12" s="83" t="s">
        <v>4</v>
      </c>
      <c r="J12" s="83" t="s">
        <v>5</v>
      </c>
      <c r="K12" s="83" t="s">
        <v>6</v>
      </c>
      <c r="L12" s="83" t="s">
        <v>7</v>
      </c>
      <c r="M12" s="84" t="s">
        <v>5</v>
      </c>
      <c r="N12" s="83" t="s">
        <v>6</v>
      </c>
      <c r="O12" s="83" t="s">
        <v>4</v>
      </c>
      <c r="P12" s="83" t="s">
        <v>5</v>
      </c>
      <c r="Q12" s="83" t="s">
        <v>6</v>
      </c>
    </row>
    <row r="13" spans="2:17">
      <c r="B13" s="93"/>
      <c r="C13" s="86"/>
      <c r="D13" s="2" t="s">
        <v>8</v>
      </c>
      <c r="E13" s="53"/>
      <c r="F13" s="54"/>
      <c r="G13" s="53"/>
      <c r="H13" s="53"/>
      <c r="I13" s="53"/>
      <c r="J13" s="53"/>
      <c r="K13" s="53"/>
      <c r="L13" s="53"/>
      <c r="M13" s="53"/>
      <c r="N13" s="55"/>
      <c r="O13" s="97"/>
      <c r="P13" s="97"/>
      <c r="Q13" s="97"/>
    </row>
    <row r="14" spans="2:17" ht="18">
      <c r="B14" s="94">
        <v>1.1000000000000001</v>
      </c>
      <c r="C14" s="87"/>
      <c r="D14" s="20" t="s">
        <v>9</v>
      </c>
      <c r="E14" s="56" t="s">
        <v>10</v>
      </c>
      <c r="F14" s="57">
        <v>2490</v>
      </c>
      <c r="G14" s="58">
        <v>3789</v>
      </c>
      <c r="H14" s="59">
        <v>9434610</v>
      </c>
      <c r="I14" s="57">
        <v>900</v>
      </c>
      <c r="J14" s="58">
        <v>3789</v>
      </c>
      <c r="K14" s="59">
        <v>3410100</v>
      </c>
      <c r="L14" s="60">
        <v>3390</v>
      </c>
      <c r="M14" s="58">
        <v>3789</v>
      </c>
      <c r="N14" s="102">
        <v>12844710</v>
      </c>
      <c r="O14" s="105">
        <v>300</v>
      </c>
      <c r="P14" s="58">
        <v>3789</v>
      </c>
      <c r="Q14" s="102">
        <v>1136700</v>
      </c>
    </row>
    <row r="15" spans="2:17" ht="42.75">
      <c r="B15" s="94">
        <v>1.2</v>
      </c>
      <c r="C15" s="87"/>
      <c r="D15" s="61" t="s">
        <v>11</v>
      </c>
      <c r="E15" s="56" t="s">
        <v>12</v>
      </c>
      <c r="F15" s="57">
        <v>1080</v>
      </c>
      <c r="G15" s="58">
        <v>5200</v>
      </c>
      <c r="H15" s="59">
        <v>5616000</v>
      </c>
      <c r="I15" s="57">
        <v>2640</v>
      </c>
      <c r="J15" s="58">
        <v>5200</v>
      </c>
      <c r="K15" s="59">
        <v>13728000</v>
      </c>
      <c r="L15" s="60">
        <v>3720</v>
      </c>
      <c r="M15" s="58">
        <v>5200</v>
      </c>
      <c r="N15" s="102">
        <v>19344000</v>
      </c>
      <c r="O15" s="105">
        <v>1050</v>
      </c>
      <c r="P15" s="58">
        <v>5200</v>
      </c>
      <c r="Q15" s="102">
        <v>5460000</v>
      </c>
    </row>
    <row r="16" spans="2:17" ht="18">
      <c r="B16" s="94">
        <v>1.3</v>
      </c>
      <c r="C16" s="87"/>
      <c r="D16" s="20" t="s">
        <v>13</v>
      </c>
      <c r="E16" s="56" t="s">
        <v>14</v>
      </c>
      <c r="F16" s="57">
        <v>15</v>
      </c>
      <c r="G16" s="58">
        <v>502937</v>
      </c>
      <c r="H16" s="59">
        <v>7544055</v>
      </c>
      <c r="I16" s="57">
        <v>20</v>
      </c>
      <c r="J16" s="58">
        <v>502937</v>
      </c>
      <c r="K16" s="59">
        <v>10058740</v>
      </c>
      <c r="L16" s="60">
        <v>35</v>
      </c>
      <c r="M16" s="58">
        <v>502937</v>
      </c>
      <c r="N16" s="102">
        <v>17602795</v>
      </c>
      <c r="O16" s="105">
        <v>40</v>
      </c>
      <c r="P16" s="58">
        <v>502937</v>
      </c>
      <c r="Q16" s="102">
        <v>20117480</v>
      </c>
    </row>
    <row r="17" spans="2:17" ht="18">
      <c r="B17" s="95"/>
      <c r="C17" s="88"/>
      <c r="D17" s="3" t="s">
        <v>15</v>
      </c>
      <c r="E17" s="3"/>
      <c r="F17" s="4"/>
      <c r="G17" s="5"/>
      <c r="H17" s="6">
        <v>22594665</v>
      </c>
      <c r="I17" s="6"/>
      <c r="J17" s="6"/>
      <c r="K17" s="6">
        <v>27196840</v>
      </c>
      <c r="L17" s="62"/>
      <c r="M17" s="7"/>
      <c r="N17" s="8">
        <v>49791505</v>
      </c>
      <c r="O17" s="98"/>
      <c r="P17" s="104"/>
      <c r="Q17" s="8">
        <v>26714180</v>
      </c>
    </row>
    <row r="18" spans="2:17">
      <c r="B18" s="94"/>
      <c r="C18" s="89"/>
      <c r="D18" s="1" t="s">
        <v>16</v>
      </c>
      <c r="E18" s="1"/>
      <c r="F18" s="9"/>
      <c r="G18" s="10"/>
      <c r="H18" s="10"/>
      <c r="I18" s="99"/>
      <c r="J18" s="99"/>
      <c r="K18" s="99"/>
      <c r="L18" s="11"/>
      <c r="M18" s="10"/>
      <c r="N18" s="99"/>
      <c r="O18" s="10"/>
      <c r="P18" s="10"/>
      <c r="Q18" s="10"/>
    </row>
    <row r="19" spans="2:17" ht="18">
      <c r="B19" s="94">
        <v>2.1</v>
      </c>
      <c r="C19" s="90"/>
      <c r="D19" s="20" t="s">
        <v>17</v>
      </c>
      <c r="E19" s="56" t="s">
        <v>12</v>
      </c>
      <c r="F19" s="57">
        <v>12902</v>
      </c>
      <c r="G19" s="58">
        <v>42649</v>
      </c>
      <c r="H19" s="59">
        <v>550257398</v>
      </c>
      <c r="I19" s="57">
        <v>5042</v>
      </c>
      <c r="J19" s="12">
        <v>42649</v>
      </c>
      <c r="K19" s="59">
        <v>215036258</v>
      </c>
      <c r="L19" s="60">
        <v>17944</v>
      </c>
      <c r="M19" s="12">
        <v>42649</v>
      </c>
      <c r="N19" s="102">
        <v>765293656</v>
      </c>
      <c r="O19" s="105">
        <v>12122</v>
      </c>
      <c r="P19" s="12">
        <v>42649</v>
      </c>
      <c r="Q19" s="102">
        <v>516991178</v>
      </c>
    </row>
    <row r="20" spans="2:17" ht="18">
      <c r="B20" s="94">
        <v>2.2000000000000002</v>
      </c>
      <c r="C20" s="91"/>
      <c r="D20" s="20" t="s">
        <v>18</v>
      </c>
      <c r="E20" s="56" t="s">
        <v>12</v>
      </c>
      <c r="F20" s="57">
        <v>547</v>
      </c>
      <c r="G20" s="58">
        <v>44894</v>
      </c>
      <c r="H20" s="59">
        <v>24557018</v>
      </c>
      <c r="I20" s="57">
        <v>0</v>
      </c>
      <c r="J20" s="12">
        <v>44894</v>
      </c>
      <c r="K20" s="59">
        <v>0</v>
      </c>
      <c r="L20" s="60">
        <v>547</v>
      </c>
      <c r="M20" s="12">
        <v>44894</v>
      </c>
      <c r="N20" s="102">
        <v>24557018</v>
      </c>
      <c r="O20" s="105">
        <v>363</v>
      </c>
      <c r="P20" s="12">
        <v>44894</v>
      </c>
      <c r="Q20" s="102">
        <v>16296522</v>
      </c>
    </row>
    <row r="21" spans="2:17" ht="18">
      <c r="B21" s="94">
        <v>2.2999999999999998</v>
      </c>
      <c r="C21" s="88"/>
      <c r="D21" s="20" t="s">
        <v>19</v>
      </c>
      <c r="E21" s="56" t="s">
        <v>12</v>
      </c>
      <c r="F21" s="57">
        <v>3229</v>
      </c>
      <c r="G21" s="58">
        <v>45314</v>
      </c>
      <c r="H21" s="59">
        <v>146318906</v>
      </c>
      <c r="I21" s="57">
        <v>642</v>
      </c>
      <c r="J21" s="12">
        <v>45314</v>
      </c>
      <c r="K21" s="59">
        <v>29091588</v>
      </c>
      <c r="L21" s="60">
        <v>3871</v>
      </c>
      <c r="M21" s="12">
        <v>45314</v>
      </c>
      <c r="N21" s="102">
        <v>175410494</v>
      </c>
      <c r="O21" s="105">
        <v>2223</v>
      </c>
      <c r="P21" s="12">
        <v>45314</v>
      </c>
      <c r="Q21" s="102">
        <v>100733022</v>
      </c>
    </row>
    <row r="22" spans="2:17" ht="18">
      <c r="B22" s="94">
        <v>2.4</v>
      </c>
      <c r="C22" s="87"/>
      <c r="D22" s="20" t="s">
        <v>20</v>
      </c>
      <c r="E22" s="56" t="s">
        <v>12</v>
      </c>
      <c r="F22" s="57">
        <v>1139</v>
      </c>
      <c r="G22" s="58">
        <v>45812</v>
      </c>
      <c r="H22" s="59">
        <v>52179868</v>
      </c>
      <c r="I22" s="57">
        <v>2145</v>
      </c>
      <c r="J22" s="12">
        <v>45812</v>
      </c>
      <c r="K22" s="59">
        <v>98266740</v>
      </c>
      <c r="L22" s="60">
        <v>3284</v>
      </c>
      <c r="M22" s="12">
        <v>45812</v>
      </c>
      <c r="N22" s="102">
        <v>150446608</v>
      </c>
      <c r="O22" s="105"/>
      <c r="P22" s="12">
        <v>45812</v>
      </c>
      <c r="Q22" s="102">
        <v>0</v>
      </c>
    </row>
    <row r="23" spans="2:17" ht="18">
      <c r="B23" s="94">
        <v>2.5</v>
      </c>
      <c r="C23" s="87"/>
      <c r="D23" s="20" t="s">
        <v>21</v>
      </c>
      <c r="E23" s="56" t="s">
        <v>12</v>
      </c>
      <c r="F23" s="57">
        <v>7223</v>
      </c>
      <c r="G23" s="58">
        <v>46199</v>
      </c>
      <c r="H23" s="59">
        <v>333695377</v>
      </c>
      <c r="I23" s="57">
        <v>0</v>
      </c>
      <c r="J23" s="12">
        <v>46199</v>
      </c>
      <c r="K23" s="59">
        <v>0</v>
      </c>
      <c r="L23" s="60">
        <v>7223</v>
      </c>
      <c r="M23" s="12">
        <v>46199</v>
      </c>
      <c r="N23" s="102">
        <v>333695377</v>
      </c>
      <c r="O23" s="105">
        <v>2756</v>
      </c>
      <c r="P23" s="12">
        <v>46199</v>
      </c>
      <c r="Q23" s="102">
        <v>127324444</v>
      </c>
    </row>
    <row r="24" spans="2:17" ht="18">
      <c r="B24" s="94">
        <v>2.6</v>
      </c>
      <c r="C24" s="87"/>
      <c r="D24" s="20" t="s">
        <v>22</v>
      </c>
      <c r="E24" s="56" t="s">
        <v>12</v>
      </c>
      <c r="F24" s="57">
        <v>1954</v>
      </c>
      <c r="G24" s="58">
        <v>54642</v>
      </c>
      <c r="H24" s="59">
        <v>106770468</v>
      </c>
      <c r="I24" s="57">
        <v>0</v>
      </c>
      <c r="J24" s="12">
        <v>54642</v>
      </c>
      <c r="K24" s="59">
        <v>0</v>
      </c>
      <c r="L24" s="60">
        <v>1954</v>
      </c>
      <c r="M24" s="12">
        <v>54642</v>
      </c>
      <c r="N24" s="102">
        <v>106770468</v>
      </c>
      <c r="O24" s="105">
        <v>2868</v>
      </c>
      <c r="P24" s="12">
        <v>54642</v>
      </c>
      <c r="Q24" s="102">
        <v>156713256</v>
      </c>
    </row>
    <row r="25" spans="2:17" ht="18">
      <c r="B25" s="94">
        <v>2.7</v>
      </c>
      <c r="C25" s="92"/>
      <c r="D25" s="20" t="s">
        <v>23</v>
      </c>
      <c r="E25" s="56" t="s">
        <v>12</v>
      </c>
      <c r="F25" s="57">
        <v>60443</v>
      </c>
      <c r="G25" s="58">
        <v>42758</v>
      </c>
      <c r="H25" s="59">
        <v>2584421794</v>
      </c>
      <c r="I25" s="57">
        <v>5792</v>
      </c>
      <c r="J25" s="63">
        <v>42758</v>
      </c>
      <c r="K25" s="59">
        <v>247654336</v>
      </c>
      <c r="L25" s="60">
        <v>66235</v>
      </c>
      <c r="M25" s="63">
        <v>42758</v>
      </c>
      <c r="N25" s="102">
        <v>2832076130</v>
      </c>
      <c r="O25" s="105">
        <v>3100</v>
      </c>
      <c r="P25" s="63">
        <v>42758</v>
      </c>
      <c r="Q25" s="102">
        <v>132549800</v>
      </c>
    </row>
    <row r="26" spans="2:17" ht="18">
      <c r="B26" s="95"/>
      <c r="C26" s="87"/>
      <c r="D26" s="3" t="s">
        <v>24</v>
      </c>
      <c r="E26" s="3"/>
      <c r="F26" s="4"/>
      <c r="G26" s="5"/>
      <c r="H26" s="5">
        <v>3798200829</v>
      </c>
      <c r="I26" s="100"/>
      <c r="J26" s="13"/>
      <c r="K26" s="100">
        <v>590048922</v>
      </c>
      <c r="L26" s="14"/>
      <c r="M26" s="13"/>
      <c r="N26" s="103">
        <v>4388249751</v>
      </c>
      <c r="O26" s="6"/>
      <c r="P26" s="106"/>
      <c r="Q26" s="8">
        <v>1050608222</v>
      </c>
    </row>
    <row r="27" spans="2:17">
      <c r="B27" s="94"/>
      <c r="C27" s="89"/>
      <c r="D27" s="1" t="s">
        <v>25</v>
      </c>
      <c r="E27" s="1"/>
      <c r="F27" s="9"/>
      <c r="G27" s="10"/>
      <c r="H27" s="10"/>
      <c r="I27" s="99"/>
      <c r="J27" s="10"/>
      <c r="K27" s="99"/>
      <c r="L27" s="11"/>
      <c r="M27" s="10"/>
      <c r="N27" s="99"/>
      <c r="O27" s="10"/>
      <c r="P27" s="10"/>
      <c r="Q27" s="10"/>
    </row>
    <row r="28" spans="2:17" ht="18">
      <c r="B28" s="94">
        <v>3.1</v>
      </c>
      <c r="C28" s="87"/>
      <c r="D28" s="20" t="s">
        <v>26</v>
      </c>
      <c r="E28" s="56" t="s">
        <v>12</v>
      </c>
      <c r="F28" s="57">
        <v>12902</v>
      </c>
      <c r="G28" s="59">
        <v>72192</v>
      </c>
      <c r="H28" s="59">
        <v>931421184</v>
      </c>
      <c r="I28" s="57">
        <v>5042</v>
      </c>
      <c r="J28" s="64">
        <v>72192</v>
      </c>
      <c r="K28" s="59">
        <v>363992064</v>
      </c>
      <c r="L28" s="60">
        <v>17944</v>
      </c>
      <c r="M28" s="64">
        <v>72192</v>
      </c>
      <c r="N28" s="102">
        <v>1295413248</v>
      </c>
      <c r="O28" s="105">
        <v>12122</v>
      </c>
      <c r="P28" s="63">
        <v>72192</v>
      </c>
      <c r="Q28" s="102">
        <v>875111424</v>
      </c>
    </row>
    <row r="29" spans="2:17" ht="18">
      <c r="B29" s="94">
        <v>3.2</v>
      </c>
      <c r="C29" s="87"/>
      <c r="D29" s="20" t="s">
        <v>27</v>
      </c>
      <c r="E29" s="56" t="s">
        <v>12</v>
      </c>
      <c r="F29" s="57">
        <v>14092</v>
      </c>
      <c r="G29" s="59">
        <v>51888</v>
      </c>
      <c r="H29" s="59">
        <v>731205696</v>
      </c>
      <c r="I29" s="57">
        <v>2787</v>
      </c>
      <c r="J29" s="64">
        <v>51888</v>
      </c>
      <c r="K29" s="59">
        <v>144611856</v>
      </c>
      <c r="L29" s="60">
        <v>16879</v>
      </c>
      <c r="M29" s="64">
        <v>51888</v>
      </c>
      <c r="N29" s="102">
        <v>875817552</v>
      </c>
      <c r="O29" s="105">
        <v>8210</v>
      </c>
      <c r="P29" s="63">
        <v>51888</v>
      </c>
      <c r="Q29" s="102">
        <v>426000480</v>
      </c>
    </row>
    <row r="30" spans="2:17" ht="18">
      <c r="B30" s="94">
        <v>3.3</v>
      </c>
      <c r="C30" s="87"/>
      <c r="D30" s="20" t="s">
        <v>28</v>
      </c>
      <c r="E30" s="56" t="s">
        <v>12</v>
      </c>
      <c r="F30" s="57">
        <v>60443</v>
      </c>
      <c r="G30" s="59">
        <v>56400</v>
      </c>
      <c r="H30" s="59">
        <v>3408985200</v>
      </c>
      <c r="I30" s="57">
        <v>5792</v>
      </c>
      <c r="J30" s="64">
        <v>56400</v>
      </c>
      <c r="K30" s="59">
        <v>326668800</v>
      </c>
      <c r="L30" s="60">
        <v>66235</v>
      </c>
      <c r="M30" s="64">
        <v>56400</v>
      </c>
      <c r="N30" s="102">
        <v>3735654000</v>
      </c>
      <c r="O30" s="105">
        <v>3100</v>
      </c>
      <c r="P30" s="63">
        <v>56400</v>
      </c>
      <c r="Q30" s="102">
        <v>174840000</v>
      </c>
    </row>
    <row r="31" spans="2:17" ht="18">
      <c r="B31" s="94">
        <v>3.5</v>
      </c>
      <c r="C31" s="87"/>
      <c r="D31" s="20" t="s">
        <v>29</v>
      </c>
      <c r="E31" s="56" t="s">
        <v>12</v>
      </c>
      <c r="F31" s="57">
        <v>1080</v>
      </c>
      <c r="G31" s="59">
        <v>14664</v>
      </c>
      <c r="H31" s="59">
        <v>15837120</v>
      </c>
      <c r="I31" s="57">
        <v>1200</v>
      </c>
      <c r="J31" s="64">
        <v>14664</v>
      </c>
      <c r="K31" s="59">
        <v>17596800</v>
      </c>
      <c r="L31" s="60">
        <v>2280</v>
      </c>
      <c r="M31" s="64">
        <v>14664</v>
      </c>
      <c r="N31" s="102">
        <v>33433920</v>
      </c>
      <c r="O31" s="60"/>
      <c r="P31" s="63">
        <v>14664</v>
      </c>
      <c r="Q31" s="102">
        <v>0</v>
      </c>
    </row>
    <row r="32" spans="2:17" ht="18">
      <c r="B32" s="94"/>
      <c r="C32" s="87"/>
      <c r="D32" s="3" t="s">
        <v>30</v>
      </c>
      <c r="E32" s="3"/>
      <c r="F32" s="15"/>
      <c r="G32" s="16"/>
      <c r="H32" s="6">
        <v>5087449200</v>
      </c>
      <c r="I32" s="101"/>
      <c r="J32" s="13"/>
      <c r="K32" s="101">
        <v>852869520</v>
      </c>
      <c r="L32" s="65"/>
      <c r="M32" s="13"/>
      <c r="N32" s="103">
        <v>5940318720</v>
      </c>
      <c r="O32" s="6"/>
      <c r="P32" s="106"/>
      <c r="Q32" s="8">
        <v>1475951904</v>
      </c>
    </row>
    <row r="33" spans="2:18">
      <c r="B33" s="94"/>
      <c r="C33" s="89"/>
      <c r="D33" s="1" t="s">
        <v>31</v>
      </c>
      <c r="E33" s="1"/>
      <c r="F33" s="9"/>
      <c r="G33" s="10"/>
      <c r="H33" s="10">
        <v>0</v>
      </c>
      <c r="I33" s="99"/>
      <c r="J33" s="10"/>
      <c r="K33" s="99"/>
      <c r="L33" s="11"/>
      <c r="M33" s="10"/>
      <c r="N33" s="99"/>
      <c r="O33" s="10"/>
      <c r="P33" s="10"/>
      <c r="Q33" s="10"/>
    </row>
    <row r="34" spans="2:18" ht="28.5">
      <c r="B34" s="94">
        <v>4.0999999999999996</v>
      </c>
      <c r="C34" s="87"/>
      <c r="D34" s="61" t="s">
        <v>32</v>
      </c>
      <c r="E34" s="56" t="s">
        <v>10</v>
      </c>
      <c r="F34" s="57">
        <v>14053</v>
      </c>
      <c r="G34" s="59">
        <v>24701</v>
      </c>
      <c r="H34" s="66">
        <v>347123153</v>
      </c>
      <c r="I34" s="57">
        <v>1640</v>
      </c>
      <c r="J34" s="63">
        <v>24701</v>
      </c>
      <c r="K34" s="59">
        <v>40509640</v>
      </c>
      <c r="L34" s="60">
        <v>15693</v>
      </c>
      <c r="M34" s="63">
        <v>24701</v>
      </c>
      <c r="N34" s="102">
        <v>387632793</v>
      </c>
      <c r="O34" s="79">
        <v>5090</v>
      </c>
      <c r="P34" s="63">
        <v>24701</v>
      </c>
      <c r="Q34" s="102">
        <v>125728090</v>
      </c>
    </row>
    <row r="35" spans="2:18" ht="18.399999999999999" thickBot="1">
      <c r="B35" s="96"/>
      <c r="C35" s="87"/>
      <c r="D35" s="17" t="s">
        <v>33</v>
      </c>
      <c r="E35" s="17"/>
      <c r="F35" s="18"/>
      <c r="G35" s="17"/>
      <c r="H35" s="66">
        <v>347123153</v>
      </c>
      <c r="I35" s="66"/>
      <c r="J35" s="66"/>
      <c r="K35" s="107">
        <v>40509640</v>
      </c>
      <c r="L35" s="60"/>
      <c r="M35" s="19"/>
      <c r="N35" s="8">
        <v>387632793</v>
      </c>
      <c r="O35" s="98"/>
      <c r="P35" s="98"/>
      <c r="Q35" s="8">
        <v>125728090</v>
      </c>
    </row>
    <row r="36" spans="2:18" ht="16.149999999999999" thickBot="1">
      <c r="B36" s="46"/>
      <c r="C36" s="21" t="s">
        <v>34</v>
      </c>
      <c r="D36" s="22"/>
      <c r="E36" s="22"/>
      <c r="F36" s="23"/>
      <c r="G36" s="24"/>
      <c r="H36" s="25">
        <v>9255367847</v>
      </c>
      <c r="I36" s="68"/>
      <c r="J36" s="68"/>
      <c r="K36" s="118">
        <f t="shared" ref="K36:K40" si="0">N36-H36</f>
        <v>1510624922</v>
      </c>
      <c r="L36" s="111"/>
      <c r="M36" s="26"/>
      <c r="N36" s="27">
        <f>N17+N26+N32+N35</f>
        <v>10765992769</v>
      </c>
      <c r="O36" s="68"/>
      <c r="P36" s="68"/>
      <c r="Q36" s="117">
        <f>Q17+Q26+Q32+Q35</f>
        <v>2679002396</v>
      </c>
    </row>
    <row r="37" spans="2:18" ht="16.149999999999999" thickBot="1">
      <c r="B37" s="46"/>
      <c r="C37" s="21" t="s">
        <v>35</v>
      </c>
      <c r="D37" s="22"/>
      <c r="E37" s="28">
        <v>0.16350000000000001</v>
      </c>
      <c r="F37" s="23"/>
      <c r="G37" s="29"/>
      <c r="H37" s="25">
        <v>1513252643</v>
      </c>
      <c r="I37" s="68"/>
      <c r="J37" s="68"/>
      <c r="K37" s="108">
        <f t="shared" si="0"/>
        <v>246987174.73150015</v>
      </c>
      <c r="L37" s="82"/>
      <c r="M37" s="32"/>
      <c r="N37" s="30">
        <f>N36*E37</f>
        <v>1760239817.7315001</v>
      </c>
      <c r="O37" s="85"/>
      <c r="P37" s="85"/>
      <c r="Q37" s="30">
        <f>Q36*E37</f>
        <v>438016891.74599999</v>
      </c>
    </row>
    <row r="38" spans="2:18" ht="16.149999999999999" thickBot="1">
      <c r="B38" s="46"/>
      <c r="C38" s="21" t="s">
        <v>36</v>
      </c>
      <c r="D38" s="22"/>
      <c r="E38" s="28">
        <v>0.05</v>
      </c>
      <c r="F38" s="23"/>
      <c r="G38" s="29"/>
      <c r="H38" s="25">
        <v>462768392</v>
      </c>
      <c r="I38" s="68"/>
      <c r="J38" s="68"/>
      <c r="K38" s="108">
        <f t="shared" si="0"/>
        <v>75531246.450000048</v>
      </c>
      <c r="L38" s="31"/>
      <c r="M38" s="32"/>
      <c r="N38" s="30">
        <f>N36*E38</f>
        <v>538299638.45000005</v>
      </c>
      <c r="O38" s="85"/>
      <c r="P38" s="85"/>
      <c r="Q38" s="30">
        <f>Q36*E38</f>
        <v>133950119.80000001</v>
      </c>
    </row>
    <row r="39" spans="2:18" ht="16.149999999999999" thickBot="1">
      <c r="B39" s="46"/>
      <c r="C39" s="21"/>
      <c r="D39" s="22" t="s">
        <v>57</v>
      </c>
      <c r="E39" s="28"/>
      <c r="F39" s="23"/>
      <c r="G39" s="29"/>
      <c r="H39" s="25">
        <v>264047384</v>
      </c>
      <c r="I39" s="68"/>
      <c r="J39" s="68"/>
      <c r="K39" s="113">
        <f t="shared" si="0"/>
        <v>43096767</v>
      </c>
      <c r="M39" s="32"/>
      <c r="N39" s="30">
        <v>307144151</v>
      </c>
      <c r="O39" s="85"/>
      <c r="P39" s="85"/>
      <c r="Q39" s="114">
        <v>131655339</v>
      </c>
    </row>
    <row r="40" spans="2:18" ht="16.149999999999999" thickBot="1">
      <c r="B40" s="46"/>
      <c r="C40" s="21"/>
      <c r="D40" s="22" t="s">
        <v>58</v>
      </c>
      <c r="E40" s="28"/>
      <c r="F40" s="23"/>
      <c r="G40" s="29"/>
      <c r="H40" s="25">
        <v>25063962</v>
      </c>
      <c r="I40" s="68"/>
      <c r="J40" s="68"/>
      <c r="K40" s="115">
        <f t="shared" si="0"/>
        <v>4090841</v>
      </c>
      <c r="M40" s="32"/>
      <c r="N40" s="30">
        <v>29154803</v>
      </c>
      <c r="O40" s="85"/>
      <c r="P40" s="85"/>
      <c r="Q40" s="116">
        <v>18387230</v>
      </c>
    </row>
    <row r="41" spans="2:18" ht="16.149999999999999" thickBot="1">
      <c r="B41" s="46"/>
      <c r="C41" s="137" t="s">
        <v>37</v>
      </c>
      <c r="D41" s="138"/>
      <c r="E41" s="138"/>
      <c r="F41" s="139"/>
      <c r="G41" s="29"/>
      <c r="H41" s="25">
        <v>11520500228</v>
      </c>
      <c r="I41" s="68"/>
      <c r="J41" s="68"/>
      <c r="K41" s="108">
        <f>N41-H41</f>
        <v>1880330951.1815014</v>
      </c>
      <c r="L41" s="32"/>
      <c r="M41" s="32"/>
      <c r="N41" s="30">
        <f>N36+N37+N38+N39+N40</f>
        <v>13400831179.181501</v>
      </c>
      <c r="O41" s="85"/>
      <c r="P41" s="85"/>
      <c r="Q41" s="30">
        <f>Q36+Q37+Q38+Q39+Q40</f>
        <v>3401011976.546</v>
      </c>
      <c r="R41" s="77"/>
    </row>
    <row r="42" spans="2:18" ht="16.149999999999999" thickBot="1">
      <c r="B42" s="46"/>
      <c r="C42" s="137" t="s">
        <v>38</v>
      </c>
      <c r="D42" s="138"/>
      <c r="E42" s="138"/>
      <c r="F42" s="139"/>
      <c r="G42" s="29"/>
      <c r="H42" s="25">
        <v>138830518</v>
      </c>
      <c r="I42" s="68"/>
      <c r="J42" s="68"/>
      <c r="K42" s="32"/>
      <c r="L42" s="32"/>
      <c r="M42" s="32"/>
      <c r="N42" s="68"/>
      <c r="O42" s="68"/>
      <c r="P42" s="68"/>
      <c r="Q42" s="25">
        <f>Q36*E44</f>
        <v>40185035.939999998</v>
      </c>
    </row>
    <row r="43" spans="2:18" ht="16.149999999999999" thickBot="1">
      <c r="B43" s="46"/>
      <c r="C43" s="34"/>
      <c r="D43" s="34"/>
      <c r="E43" s="34"/>
      <c r="F43" s="34"/>
      <c r="G43" s="29"/>
      <c r="H43" s="34"/>
      <c r="I43" s="34"/>
      <c r="J43" s="34"/>
      <c r="K43" s="34"/>
      <c r="L43" s="32"/>
      <c r="M43" s="32"/>
      <c r="N43" s="37"/>
      <c r="O43" s="37"/>
      <c r="P43" s="37"/>
      <c r="Q43" s="37"/>
    </row>
    <row r="44" spans="2:18" ht="16.149999999999999" thickBot="1">
      <c r="B44" s="46"/>
      <c r="C44" s="21" t="s">
        <v>39</v>
      </c>
      <c r="D44" s="22"/>
      <c r="E44" s="28">
        <v>1.4999999999999999E-2</v>
      </c>
      <c r="F44" s="73"/>
      <c r="G44" s="26"/>
      <c r="H44" s="25">
        <v>979612805</v>
      </c>
      <c r="I44" s="68"/>
      <c r="J44" s="68"/>
      <c r="K44" s="35"/>
      <c r="L44" s="35"/>
      <c r="M44" s="35"/>
      <c r="N44" s="35"/>
      <c r="O44" s="35"/>
      <c r="P44" s="35"/>
    </row>
    <row r="45" spans="2:18" ht="16.5" customHeight="1" thickBot="1">
      <c r="B45" s="46"/>
      <c r="C45" s="36" t="s">
        <v>55</v>
      </c>
      <c r="D45" s="22"/>
      <c r="E45" s="22"/>
      <c r="F45" s="73"/>
      <c r="G45" s="26"/>
      <c r="H45" s="67"/>
      <c r="I45" s="67"/>
      <c r="J45" s="67"/>
      <c r="K45" s="112">
        <v>181896604</v>
      </c>
      <c r="L45" s="37"/>
      <c r="M45" s="35"/>
      <c r="N45" s="25">
        <v>181896604</v>
      </c>
      <c r="O45" s="68"/>
      <c r="P45" s="68"/>
      <c r="Q45" s="112">
        <v>413242566.5</v>
      </c>
    </row>
    <row r="46" spans="2:18" ht="31.5" customHeight="1" thickBot="1">
      <c r="B46" s="46"/>
      <c r="C46" s="36"/>
      <c r="D46" s="140" t="s">
        <v>59</v>
      </c>
      <c r="E46" s="140"/>
      <c r="F46" s="141"/>
      <c r="G46" s="26"/>
      <c r="H46" s="67">
        <f>H36*E44</f>
        <v>138830517.70499998</v>
      </c>
      <c r="I46" s="67"/>
      <c r="J46" s="67"/>
      <c r="K46" s="119">
        <v>63928040</v>
      </c>
      <c r="L46" s="37"/>
      <c r="M46" s="35"/>
      <c r="N46" s="25">
        <v>63928040</v>
      </c>
      <c r="O46" s="68"/>
      <c r="P46" s="68"/>
      <c r="Q46" s="119">
        <v>114247043</v>
      </c>
    </row>
    <row r="47" spans="2:18" ht="16.149999999999999" thickBot="1">
      <c r="B47" s="46"/>
      <c r="C47" s="74"/>
      <c r="D47" s="140" t="s">
        <v>60</v>
      </c>
      <c r="E47" s="140"/>
      <c r="F47" s="141"/>
      <c r="G47" s="26"/>
      <c r="H47" s="67"/>
      <c r="I47" s="67"/>
      <c r="J47" s="67"/>
      <c r="K47" s="25">
        <f>K41-E41</f>
        <v>1880330951.1815014</v>
      </c>
      <c r="L47" s="110"/>
      <c r="M47" s="35"/>
      <c r="N47" s="25">
        <f>N41-H41</f>
        <v>1880330951.1815014</v>
      </c>
      <c r="O47" s="68"/>
      <c r="P47" s="68"/>
      <c r="Q47" s="25">
        <f>Q41</f>
        <v>3401011976.546</v>
      </c>
    </row>
    <row r="48" spans="2:18" ht="16.149999999999999" thickBot="1">
      <c r="B48" s="46"/>
      <c r="C48" s="74"/>
      <c r="D48" s="80" t="s">
        <v>62</v>
      </c>
      <c r="E48" s="28">
        <v>5.0099999999999999E-2</v>
      </c>
      <c r="F48" s="81"/>
      <c r="G48" s="26"/>
      <c r="H48" s="67"/>
      <c r="I48" s="67"/>
      <c r="J48" s="67"/>
      <c r="K48" s="25">
        <v>94204580.654193193</v>
      </c>
      <c r="L48" s="110"/>
      <c r="M48" s="35"/>
      <c r="N48" s="25">
        <f>N47*E48</f>
        <v>94204580.654193223</v>
      </c>
      <c r="O48" s="68"/>
      <c r="P48" s="85"/>
      <c r="Q48" s="85"/>
    </row>
    <row r="49" spans="2:17" ht="16.5" customHeight="1" thickBot="1">
      <c r="B49" s="46"/>
      <c r="C49" s="74"/>
      <c r="D49" s="75" t="s">
        <v>56</v>
      </c>
      <c r="E49" s="75"/>
      <c r="F49" s="76"/>
      <c r="G49" s="26"/>
      <c r="H49" s="67"/>
      <c r="I49" s="67"/>
      <c r="J49" s="67"/>
      <c r="K49" s="25">
        <f>K47+K48</f>
        <v>1974535531.8356946</v>
      </c>
      <c r="L49" s="37"/>
      <c r="M49" s="35"/>
      <c r="N49" s="25">
        <f>N47+N48</f>
        <v>1974535531.8356946</v>
      </c>
      <c r="O49" s="68"/>
      <c r="P49" s="68"/>
      <c r="Q49" s="68"/>
    </row>
    <row r="50" spans="2:17" ht="16.5" customHeight="1" thickBot="1">
      <c r="B50" s="46"/>
      <c r="C50" s="74"/>
      <c r="D50" s="75" t="s">
        <v>64</v>
      </c>
      <c r="E50" s="75"/>
      <c r="F50" s="76"/>
      <c r="G50" s="26"/>
      <c r="H50" s="67"/>
      <c r="I50" s="67"/>
      <c r="J50" s="67"/>
      <c r="K50" s="68"/>
      <c r="L50" s="37"/>
      <c r="M50" s="35"/>
      <c r="N50" s="68"/>
      <c r="O50" s="68"/>
      <c r="P50" s="68"/>
      <c r="Q50" s="68">
        <f>Q42+Q45+Q46+Q47</f>
        <v>3968686621.9860001</v>
      </c>
    </row>
    <row r="51" spans="2:17" ht="19.5" customHeight="1" thickBot="1">
      <c r="B51" s="46"/>
      <c r="C51" s="137" t="s">
        <v>53</v>
      </c>
      <c r="D51" s="138"/>
      <c r="E51" s="138"/>
      <c r="F51" s="139"/>
      <c r="G51" s="37"/>
      <c r="H51" s="25">
        <v>12638943551</v>
      </c>
      <c r="I51" s="68"/>
      <c r="J51" s="68"/>
      <c r="K51" s="68"/>
      <c r="L51" s="37"/>
      <c r="M51" s="38"/>
    </row>
    <row r="52" spans="2:17" ht="18.399999999999999" thickBot="1">
      <c r="B52" s="46"/>
      <c r="C52" s="45"/>
      <c r="D52" s="137" t="s">
        <v>54</v>
      </c>
      <c r="E52" s="138"/>
      <c r="F52" s="139"/>
      <c r="G52" s="37"/>
      <c r="H52" s="68"/>
      <c r="I52" s="68"/>
      <c r="J52" s="68"/>
      <c r="K52" s="25">
        <f>K45+K46+K49</f>
        <v>2220360175.8356943</v>
      </c>
      <c r="L52" s="37"/>
      <c r="M52" s="71"/>
      <c r="N52" s="25">
        <f>N45+N46+N49</f>
        <v>2220360175.8356943</v>
      </c>
      <c r="O52" s="68"/>
      <c r="P52" s="68"/>
      <c r="Q52" s="78"/>
    </row>
    <row r="53" spans="2:17" ht="18.399999999999999" thickBot="1">
      <c r="B53" s="46"/>
      <c r="C53" s="37"/>
      <c r="D53" s="137" t="s">
        <v>50</v>
      </c>
      <c r="E53" s="138"/>
      <c r="F53" s="139"/>
      <c r="G53" s="39"/>
      <c r="H53" s="40"/>
      <c r="I53" s="40"/>
      <c r="J53" s="40"/>
      <c r="K53" s="40"/>
      <c r="L53" s="37"/>
      <c r="M53" s="72"/>
      <c r="N53" s="25">
        <f>H51+N52</f>
        <v>14859303726.835693</v>
      </c>
      <c r="O53" s="68"/>
      <c r="P53" s="68"/>
      <c r="Q53" s="68"/>
    </row>
    <row r="54" spans="2:17" ht="19.5" customHeight="1" thickBot="1">
      <c r="B54" s="46"/>
      <c r="C54" s="45"/>
      <c r="D54" s="137" t="s">
        <v>86</v>
      </c>
      <c r="E54" s="138"/>
      <c r="F54" s="138"/>
      <c r="G54" s="138"/>
      <c r="H54" s="139"/>
      <c r="I54" s="34"/>
      <c r="J54" s="34"/>
      <c r="K54" s="34"/>
      <c r="L54" s="37"/>
      <c r="M54" s="38"/>
      <c r="N54" s="70">
        <f>(N53-H51)/H51</f>
        <v>0.17567608929308157</v>
      </c>
      <c r="O54" s="38"/>
      <c r="P54" s="38"/>
      <c r="Q54" s="71"/>
    </row>
    <row r="55" spans="2:17" ht="16.149999999999999" thickBot="1">
      <c r="B55" s="46"/>
      <c r="C55" s="37"/>
      <c r="D55" s="36" t="s">
        <v>84</v>
      </c>
      <c r="N55" s="35"/>
      <c r="O55" s="35"/>
      <c r="P55" s="35"/>
      <c r="Q55" s="109">
        <v>3968686621.9860001</v>
      </c>
    </row>
    <row r="56" spans="2:17" ht="18.399999999999999" thickBot="1">
      <c r="B56" s="46"/>
      <c r="C56" s="37"/>
      <c r="D56" s="36" t="s">
        <v>85</v>
      </c>
      <c r="N56" s="35"/>
      <c r="O56" s="35"/>
      <c r="P56" s="35"/>
      <c r="Q56" s="136">
        <v>0.314</v>
      </c>
    </row>
    <row r="57" spans="2:17" ht="15.75">
      <c r="B57" s="46"/>
      <c r="C57" s="37"/>
      <c r="D57" s="37"/>
      <c r="E57" s="37"/>
      <c r="F57" s="41"/>
      <c r="G57" s="39"/>
      <c r="H57" s="40"/>
      <c r="I57" s="40"/>
      <c r="J57" s="40"/>
      <c r="K57" s="40"/>
      <c r="L57" s="37"/>
      <c r="M57" s="37"/>
      <c r="N57" s="35"/>
      <c r="O57" s="35"/>
      <c r="P57" s="35"/>
      <c r="Q57" s="35"/>
    </row>
    <row r="58" spans="2:17" ht="15.75">
      <c r="B58" s="46"/>
      <c r="C58" s="37"/>
      <c r="D58" s="37"/>
      <c r="E58" s="37"/>
      <c r="F58" s="41"/>
      <c r="G58" s="39"/>
      <c r="H58" s="40"/>
      <c r="I58" s="40"/>
      <c r="J58" s="40"/>
      <c r="K58" s="40"/>
      <c r="L58" s="37"/>
      <c r="M58" s="37"/>
      <c r="O58" s="33"/>
      <c r="P58" s="33"/>
      <c r="Q58" s="33"/>
    </row>
    <row r="59" spans="2:17" ht="18">
      <c r="B59" s="46"/>
      <c r="C59" s="43"/>
      <c r="D59" s="37"/>
      <c r="E59" s="37"/>
      <c r="F59" s="41"/>
      <c r="G59" s="39"/>
      <c r="H59" s="42"/>
      <c r="K59" s="42"/>
      <c r="L59" s="37"/>
      <c r="M59" s="37"/>
      <c r="O59" s="43"/>
      <c r="P59" s="43"/>
      <c r="Q59" s="43"/>
    </row>
    <row r="60" spans="2:17" ht="18">
      <c r="B60" s="46"/>
      <c r="C60" s="43"/>
      <c r="D60" s="43"/>
      <c r="E60" s="37"/>
      <c r="F60" s="39"/>
      <c r="G60" s="39"/>
      <c r="H60" s="33"/>
      <c r="I60" s="33"/>
      <c r="J60" s="33"/>
      <c r="K60" s="33"/>
      <c r="L60" s="42"/>
      <c r="M60" s="33"/>
      <c r="O60" s="44"/>
      <c r="P60" s="44"/>
      <c r="Q60" s="44"/>
    </row>
    <row r="61" spans="2:17" ht="15.75">
      <c r="B61" s="46"/>
      <c r="C61" s="37"/>
      <c r="D61" s="43" t="s">
        <v>40</v>
      </c>
      <c r="E61" s="37"/>
      <c r="F61" s="43" t="s">
        <v>41</v>
      </c>
      <c r="G61" s="43"/>
      <c r="H61" s="37"/>
      <c r="I61" s="43" t="s">
        <v>51</v>
      </c>
      <c r="J61" s="37"/>
      <c r="K61" s="43" t="s">
        <v>42</v>
      </c>
      <c r="L61" s="43"/>
      <c r="M61" s="37"/>
      <c r="O61" s="45"/>
      <c r="P61" s="45"/>
      <c r="Q61" s="45"/>
    </row>
    <row r="62" spans="2:17" ht="15.75">
      <c r="B62" s="46"/>
      <c r="C62" s="37"/>
      <c r="D62" s="37" t="s">
        <v>43</v>
      </c>
      <c r="E62" s="43"/>
      <c r="F62" s="37" t="s">
        <v>44</v>
      </c>
      <c r="G62" s="37"/>
      <c r="H62" s="37"/>
      <c r="I62" s="44" t="s">
        <v>61</v>
      </c>
      <c r="J62" s="37"/>
      <c r="K62" s="44" t="s">
        <v>61</v>
      </c>
      <c r="L62" s="44"/>
      <c r="M62" s="37"/>
      <c r="N62" s="35"/>
      <c r="O62" s="35"/>
      <c r="P62" s="35"/>
      <c r="Q62" s="35"/>
    </row>
    <row r="63" spans="2:17" ht="15.75">
      <c r="B63" s="46"/>
      <c r="C63" s="37"/>
      <c r="D63" s="43" t="s">
        <v>45</v>
      </c>
      <c r="E63" s="43"/>
      <c r="F63" s="45" t="s">
        <v>46</v>
      </c>
      <c r="G63" s="45"/>
      <c r="H63" s="37"/>
      <c r="I63" s="45" t="s">
        <v>47</v>
      </c>
      <c r="J63" s="37"/>
      <c r="K63" s="45" t="s">
        <v>47</v>
      </c>
      <c r="L63" s="45"/>
      <c r="M63" s="37"/>
      <c r="N63" s="35"/>
      <c r="O63" s="35"/>
      <c r="P63" s="35"/>
      <c r="Q63" s="35"/>
    </row>
    <row r="64" spans="2:17" ht="15.75">
      <c r="B64" s="46"/>
      <c r="C64" s="43"/>
      <c r="D64" s="43"/>
      <c r="E64" s="43"/>
      <c r="F64" s="45"/>
      <c r="G64" s="45"/>
      <c r="H64" s="37"/>
      <c r="I64" s="37"/>
      <c r="J64" s="37"/>
      <c r="K64" s="37"/>
      <c r="L64" s="45"/>
      <c r="M64" s="37"/>
      <c r="N64" s="35"/>
      <c r="O64" s="35"/>
      <c r="P64" s="35"/>
      <c r="Q64" s="35"/>
    </row>
    <row r="65" spans="1:17" ht="16.149999999999999" thickBot="1">
      <c r="A65" s="51"/>
      <c r="B65" s="49"/>
      <c r="C65" s="47"/>
      <c r="D65" s="43"/>
      <c r="E65" s="43"/>
      <c r="F65" s="45"/>
      <c r="G65" s="45"/>
      <c r="H65" s="37"/>
      <c r="I65" s="37"/>
      <c r="J65" s="37"/>
      <c r="K65" s="37"/>
      <c r="L65" s="45"/>
      <c r="M65" s="37"/>
      <c r="N65" s="52"/>
      <c r="O65" s="52"/>
      <c r="P65" s="52"/>
      <c r="Q65" s="52"/>
    </row>
    <row r="66" spans="1:17" ht="15.75">
      <c r="D66" s="37"/>
      <c r="E66" s="43"/>
      <c r="F66" s="39" t="s">
        <v>48</v>
      </c>
      <c r="G66" s="39"/>
      <c r="H66" s="45"/>
      <c r="I66" s="45"/>
      <c r="J66" s="45"/>
      <c r="K66" s="45"/>
      <c r="L66" s="45"/>
      <c r="M66" s="45"/>
    </row>
    <row r="67" spans="1:17" ht="16.149999999999999" thickBot="1">
      <c r="D67" s="47"/>
      <c r="E67" s="47"/>
      <c r="F67" s="48"/>
      <c r="G67" s="48"/>
      <c r="H67" s="48"/>
      <c r="I67" s="48"/>
      <c r="J67" s="48"/>
      <c r="K67" s="48"/>
      <c r="L67" s="50"/>
      <c r="M67" s="50"/>
    </row>
  </sheetData>
  <mergeCells count="31">
    <mergeCell ref="O2:Q7"/>
    <mergeCell ref="L8:Q8"/>
    <mergeCell ref="B2:C4"/>
    <mergeCell ref="D2:K2"/>
    <mergeCell ref="D3:K3"/>
    <mergeCell ref="D4:K4"/>
    <mergeCell ref="D5:E8"/>
    <mergeCell ref="F5:G5"/>
    <mergeCell ref="H5:J5"/>
    <mergeCell ref="B6:C8"/>
    <mergeCell ref="F6:G6"/>
    <mergeCell ref="H6:J6"/>
    <mergeCell ref="F7:G7"/>
    <mergeCell ref="H7:J7"/>
    <mergeCell ref="F8:G8"/>
    <mergeCell ref="H8:J8"/>
    <mergeCell ref="O10:Q11"/>
    <mergeCell ref="B10:B12"/>
    <mergeCell ref="C10:C12"/>
    <mergeCell ref="D10:D11"/>
    <mergeCell ref="E10:H11"/>
    <mergeCell ref="L10:N11"/>
    <mergeCell ref="I10:K11"/>
    <mergeCell ref="D53:F53"/>
    <mergeCell ref="D54:H54"/>
    <mergeCell ref="D52:F52"/>
    <mergeCell ref="C41:F41"/>
    <mergeCell ref="C42:F42"/>
    <mergeCell ref="C51:F51"/>
    <mergeCell ref="D46:F46"/>
    <mergeCell ref="D47:F47"/>
  </mergeCells>
  <pageMargins left="0.70866141732283472" right="0.70866141732283472" top="0.74803149606299213" bottom="0.74803149606299213" header="0.31496062992125984" footer="0.31496062992125984"/>
  <pageSetup paperSize="14" scale="48" fitToHeight="0" orientation="landscape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DUQUE RAMIREZ</dc:creator>
  <cp:lastModifiedBy>Daniela Duque</cp:lastModifiedBy>
  <cp:lastPrinted>2021-05-17T02:06:46Z</cp:lastPrinted>
  <dcterms:created xsi:type="dcterms:W3CDTF">2020-11-02T20:26:57Z</dcterms:created>
  <dcterms:modified xsi:type="dcterms:W3CDTF">2022-12-29T17:57:50Z</dcterms:modified>
</cp:coreProperties>
</file>