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lisa\Melisa Tecmedic\OBRAS CIVILES\Urabá\VIAS TERCIARIAS 2020\ENTREGABLES\OBRAS EXTRAS E IMPREVISTOS\Anexos del 8 al 14\"/>
    </mc:Choice>
  </mc:AlternateContent>
  <xr:revisionPtr revIDLastSave="0" documentId="13_ncr:1_{A536602D-B29E-49FC-AFCF-459EF0CA3F0E}" xr6:coauthVersionLast="47" xr6:coauthVersionMax="47" xr10:uidLastSave="{00000000-0000-0000-0000-000000000000}"/>
  <bookViews>
    <workbookView xWindow="-108" yWindow="-108" windowWidth="23256" windowHeight="12576" activeTab="2" xr2:uid="{8ED80A0B-6B19-49BF-B228-30802FA4DCBD}"/>
  </bookViews>
  <sheets>
    <sheet name="APU OE-CONCRETO DISIPADOR" sheetId="10" r:id="rId1"/>
    <sheet name="APU ACERO DISIPADOR" sheetId="11" r:id="rId2"/>
    <sheet name="PPTO OT. MANUEL CUELLO" sheetId="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"C:\C-314\VOLUMENES\volfin4.mdb"</definedName>
    <definedName name="Acero_60.000_psi__incluye_figurada">[2]Insumos!$D$4</definedName>
    <definedName name="Administración">#REF!</definedName>
    <definedName name="Agua">[2]Insumos!$D$15</definedName>
    <definedName name="Alambre_negro_no._18">[2]Insumos!$D$5</definedName>
    <definedName name="Almacenista">[1]CUADRILLAS!$B$18</definedName>
    <definedName name="_xlnm.Print_Area" localSheetId="2">'PPTO OT. MANUEL CUELLO'!$A$1:$H$25</definedName>
    <definedName name="Arena_fina">[2]Insumos!$D$6</definedName>
    <definedName name="Arena_lavada_de_peña">[2]Insumos!$D$7</definedName>
    <definedName name="Asesor_de_Tráfico">[1]CUADRILLAS!$B$26</definedName>
    <definedName name="Asesor_Legal__Abogado">[1]CUADRILLAS!$B$17</definedName>
    <definedName name="Asfalto">[1]Insumos!$D$11</definedName>
    <definedName name="Auxiliar_de_Transito">[1]CUADRILLAS!$B$27</definedName>
    <definedName name="ayudante">[2]CUADRILLAS!$C$8</definedName>
    <definedName name="Barreras_plasticas_de_Aproximación__Maletines_tipo_Newjersy__o_similar">[2]Insumos!$D$24</definedName>
    <definedName name="Barricada_Metalica_con_tres__3__tableros_con_franjas_reflectivas_color_naranja_y_blanco">[1]Insumos!$D$24</definedName>
    <definedName name="Base_granular">[1]Insumos!$D$9</definedName>
    <definedName name="Bordillo_prefabricado__L_80_cm__h__35_cm__b__20_cm">[1]Insumos!#REF!</definedName>
    <definedName name="Buldozer__Potencia_al_volante_de_140_HP__motor_de_2200_RPM__longitud_de_hoja_4_80_m.">'[3]Equipo y transporte'!$D$16</definedName>
    <definedName name="cade">[2]CUADRILLAS!$B$12</definedName>
    <definedName name="camioneta">'[2]Equipo y transporte'!$D$26</definedName>
    <definedName name="Camioneta_D_300">'[2]Equipo y transporte'!$D$24</definedName>
    <definedName name="Carrotanque_1000_gl">'[2]Equipo y transporte'!$D$16</definedName>
    <definedName name="Carrotanque_Irrigador_de_asfalto__1000_GALONES_DE_CAPACIDAD">'[1]Equipo y transporte'!$D$23</definedName>
    <definedName name="Cemento_gris__Inlcuye_tranporte_interno_en_obra_cargue_y_descargue">[2]Insumos!$D$11</definedName>
    <definedName name="Chaleco_Reflectivo">[2]Insumos!$D$36</definedName>
    <definedName name="Cinta_Plastica__PELIGRO_NO_PASE">[2]Insumos!$D$25</definedName>
    <definedName name="Compactador_de_Rodillo_POTENCIA__99HP__PESO__8_ton">'[1]Equipo y transporte'!$D$22</definedName>
    <definedName name="Compactador_neumático_de_Potencia_70_HP__peso_de_13_ton">'[1]Equipo y transporte'!$D$21</definedName>
    <definedName name="Compresor__barrido_y_soplado">'[1]Equipo y transporte'!$D$24</definedName>
    <definedName name="Compresor_80HP__con_martillo">'[1]Equipo y transporte'!$D$25</definedName>
    <definedName name="concreto_2000_apartado">'[1]Concretos y morteros'!$G$302</definedName>
    <definedName name="concreto_2000_arboletes">'[1]Concretos y morteros'!$G$580</definedName>
    <definedName name="concreto_2000_carepa">'[1]Concretos y morteros'!$G$820</definedName>
    <definedName name="concreto_2000_chigorodo">'[1]Concretos y morteros'!$G$1062</definedName>
    <definedName name="concreto_2000_mutata">'[1]Concretos y morteros'!$G$1304</definedName>
    <definedName name="concreto_2000_necocli">'[1]Concretos y morteros'!$G$1546</definedName>
    <definedName name="concreto_2000_sanjuan">'[1]Concretos y morteros'!$G$1788</definedName>
    <definedName name="concreto_2000_sanpedro">'[1]Concretos y morteros'!$G$2030</definedName>
    <definedName name="concreto_2000_turbo">'[1]Concretos y morteros'!$G$2272</definedName>
    <definedName name="concreto_2500_apartado">'[1]Concretos y morteros'!$G$257</definedName>
    <definedName name="concreto_2500_arboletes">'[1]Concretos y morteros'!$G$542</definedName>
    <definedName name="concreto_2500_carepa">'[1]Concretos y morteros'!$G$782</definedName>
    <definedName name="concreto_2500_chigorodo">'[1]Concretos y morteros'!$G$1024</definedName>
    <definedName name="concreto_2500_mutata">'[1]Concretos y morteros'!$G$1266</definedName>
    <definedName name="concreto_2500_necocli">'[1]Concretos y morteros'!$G$1508</definedName>
    <definedName name="concreto_2500_sanjuan">'[1]Concretos y morteros'!$G$1750</definedName>
    <definedName name="concreto_2500_sanpedro">'[1]Concretos y morteros'!$G$1992</definedName>
    <definedName name="concreto_2500_turbo">'[1]Concretos y morteros'!$G$2234</definedName>
    <definedName name="Concreto_3000_Apartado">'[1]Concretos y morteros'!$G$213</definedName>
    <definedName name="concreto_3000_arboletes">'[1]Concretos y morteros'!$G$505</definedName>
    <definedName name="concreto_3000_carepa">'[1]Concretos y morteros'!$G$745</definedName>
    <definedName name="concreto_3000_chigorodo">'[1]Concretos y morteros'!$G$987</definedName>
    <definedName name="concreto_3000_mutata">'[1]Concretos y morteros'!$G$1229</definedName>
    <definedName name="concreto_3000_necocli">'[1]Concretos y morteros'!$G$1471</definedName>
    <definedName name="concreto_3000_sanjuan">'[1]Concretos y morteros'!$G$1713</definedName>
    <definedName name="concreto_3000_sanpedro">'[1]Concretos y morteros'!$G$1955</definedName>
    <definedName name="concreto_3000_turbo">'[1]Concretos y morteros'!$G$2197</definedName>
    <definedName name="Contador">[1]CUADRILLAS!$B$23</definedName>
    <definedName name="COSTOS_DIREC">#REF!</definedName>
    <definedName name="DADADAD" hidden="1">{#N/A,#N/A,TRUE,"CODIGO DEPENDENCIA"}</definedName>
    <definedName name="Delineadores_tubulares__Colombinas">[2]Insumos!$D$23</definedName>
    <definedName name="Director_de_obra">[2]CUADRILLAS!$B$16</definedName>
    <definedName name="DIS_ASFAL_SANJUAN">'[1]Concretos y morteros'!$B$1566</definedName>
    <definedName name="Disco_abrasivo_corte_de_metal_14">[2]Insumos!$D$16</definedName>
    <definedName name="Disolvente_para_pintura__trafíco__acrílico">[1]Insumos!$D$51</definedName>
    <definedName name="DIST_ASFAL_NECO">'[1]Concretos y morteros'!$B$1324</definedName>
    <definedName name="dist_can_arb">'[2]Concretos y morteros'!$J$6</definedName>
    <definedName name="dist_can_car">'[2]Concretos y morteros'!$J$7</definedName>
    <definedName name="dist_can_chi">'[2]Concretos y morteros'!$J$8</definedName>
    <definedName name="dist_can_ju">'[2]Concretos y morteros'!$J$11</definedName>
    <definedName name="dist_can_mut">'[2]Concretos y morteros'!$J$9</definedName>
    <definedName name="dist_can_nec">'[2]Concretos y morteros'!$J$10</definedName>
    <definedName name="dist_can_ped">'[2]Concretos y morteros'!$J$12</definedName>
    <definedName name="dist_can_tur">'[2]Concretos y morteros'!$J$13</definedName>
    <definedName name="dist_cant_Ap">'[2]Concretos y morteros'!$J$5</definedName>
    <definedName name="dist_esc_apa">'[2]Concretos y morteros'!$K$5</definedName>
    <definedName name="dist_esc_arb">'[2]Concretos y morteros'!$K$6</definedName>
    <definedName name="dist_esc_car">'[2]Concretos y morteros'!$K$7</definedName>
    <definedName name="dist_esc_chi">'[2]Concretos y morteros'!$K$8</definedName>
    <definedName name="dist_esc_jua">'[2]Concretos y morteros'!$K$11</definedName>
    <definedName name="dist_esc_mut">'[2]Concretos y morteros'!$K$9</definedName>
    <definedName name="dist_esc_nec">'[2]Concretos y morteros'!$K$10</definedName>
    <definedName name="dist_esc_ped">'[2]Concretos y morteros'!$K$12</definedName>
    <definedName name="dist_esc_tur">'[2]Concretos y morteros'!$K$13</definedName>
    <definedName name="DISTANCIA_BOTADERO_carepa">'[1]Concretos y morteros'!$B$599</definedName>
    <definedName name="DISTANCIA_CANTERA_APARTADOR">'[1]Concretos y morteros'!$B$12</definedName>
    <definedName name="DISTANCIA_CANTERA_ARBOLETES">'[1]Concretos y morteros'!$B$318</definedName>
    <definedName name="DISTANCIA_CANTERA_CAREPA">'[1]Concretos y morteros'!$B$596</definedName>
    <definedName name="DISTANCIA_CANTERA_CHIGORODO">'[1]Concretos y morteros'!$B$838</definedName>
    <definedName name="DISTANCIA_CANTERA_MUTATA">'[1]Concretos y morteros'!$B$1079</definedName>
    <definedName name="DISTANCIA_CANTERA_NECOCLI">'[1]Concretos y morteros'!$B$1322</definedName>
    <definedName name="DISTANCIA_CANTERA_SAN_JUAN">'[1]Concretos y morteros'!$B$1564</definedName>
    <definedName name="DISTANCIA_CANTERA_SAN_PEDRO">'[1]Concretos y morteros'!$B$1806</definedName>
    <definedName name="DISTANCIA_CANTERA_TURBO">'[1]Concretos y morteros'!$B$2048</definedName>
    <definedName name="DISTANCIA_ESCOMBRERA_apartado">'[1]Concretos y morteros'!$B$15</definedName>
    <definedName name="DISTANCIA_ESCOMBRERA_arboletes">'[1]Concretos y morteros'!$B$321</definedName>
    <definedName name="DISTANCIA_ESCOMBRERA_CHIGORODO">'[1]Concretos y morteros'!$B$841</definedName>
    <definedName name="DISTANCIA_ESCOMBRERA_MUTATA">'[1]Concretos y morteros'!$B$1082</definedName>
    <definedName name="DISTANCIA_ESCOMBRERA_NECOCLI">'[1]Concretos y morteros'!$B$1325</definedName>
    <definedName name="DISTANCIA_ESCOMBRERA_SANJUANDEURABA">'[1]Concretos y morteros'!$B$1567</definedName>
    <definedName name="DISTANCIA_ESCOMBRERA_SANPEDRO">'[1]Concretos y morteros'!$B$1809</definedName>
    <definedName name="DISTANCIA_ESCOMBRERA_TURBO">'[1]Concretos y morteros'!$B$2051</definedName>
    <definedName name="DISTANCIA_PLANTA_ASFALTO">'[1]Concretos y morteros'!$B$320</definedName>
    <definedName name="Durmiente_ordinario_2__2">[1]Insumos!#REF!</definedName>
    <definedName name="Emulsión_CRR_1">[1]Insumos!$D$12</definedName>
    <definedName name="Esferas_Reflectivas">[1]Insumos!$D$49</definedName>
    <definedName name="factmas2smlv">'[1]Factor Prestacionas para aiu'!$C$30+1</definedName>
    <definedName name="FACTOR_PRESTACIONAL_1sml">'[3]Factor Prestacionas para aiu'!$B$30+1</definedName>
    <definedName name="Flasher_luminoso_para_barricadas">[2]Insumos!$D$26</definedName>
    <definedName name="formaleta_madera">'[2]Equipo y transporte'!$D$14</definedName>
    <definedName name="Geotextil_fortex_Bx_40">[1]Insumos!$D$21</definedName>
    <definedName name="Grava">[2]Insumos!$D$8</definedName>
    <definedName name="Imprevistos">#REF!</definedName>
    <definedName name="Ingeniero_ambiental">[1]CUADRILLAS!$B$16</definedName>
    <definedName name="Inspector_de_Obra">[1]CUADRILLAS!$B$14</definedName>
    <definedName name="interventoria_2" hidden="1">#REF!</definedName>
    <definedName name="KO" hidden="1">#REF!</definedName>
    <definedName name="Laboratorio">#REF!</definedName>
    <definedName name="Limpiador_PVC_x_1_4_de_galón">[1]Insumos!#REF!</definedName>
    <definedName name="Maestro">'[1]Factor Prestacionas para aiu'!#REF!</definedName>
    <definedName name="Maestro_de_Obra">[2]CUADRILLAS!$B$13</definedName>
    <definedName name="Malla_electrosoldada_de_8.5_mm_cada_15_cm">[1]Insumos!#REF!</definedName>
    <definedName name="materiales">[4]MATERIALES!$B$6:$D$403</definedName>
    <definedName name="Mezcladora_trompo_a_gasolina__Inc._combustible">'[2]Equipo y transporte'!$D$19</definedName>
    <definedName name="mortero1_3_apartado">'[1]Concretos y morteros'!$G$76</definedName>
    <definedName name="mortero1_3_arboletes">'[1]Concretos y morteros'!$G$392</definedName>
    <definedName name="mortero1_3_carepa">'[1]Concretos y morteros'!$G$633</definedName>
    <definedName name="mortero1_3_chigorodo">'[1]Concretos y morteros'!$G$875</definedName>
    <definedName name="mortero1_3_mutata">'[1]Concretos y morteros'!$G$1116</definedName>
    <definedName name="mortero1_3_necocli">'[1]Concretos y morteros'!$G$1359</definedName>
    <definedName name="mortero1_3_sanjuan">'[1]Concretos y morteros'!$G$1601</definedName>
    <definedName name="mortero1_3_sanpedro">'[1]Concretos y morteros'!$G$1843</definedName>
    <definedName name="mortero1_3_turbo">'[1]Concretos y morteros'!$G$2085</definedName>
    <definedName name="Motoniveladora_120_HP.">'[1]Equipo y transporte'!$D$4</definedName>
    <definedName name="municipios">[5]PRESU!$A$4:$B$266</definedName>
    <definedName name="oficial">[2]CUADRILLAS!$C$9</definedName>
    <definedName name="Oficios_Varios">[1]CUADRILLAS!$B$24</definedName>
    <definedName name="Pasavias_en_tela">[1]Insumos!$D$30</definedName>
    <definedName name="Pintura_Acrílica_pura_para_tráfico">[1]Insumos!$D$50</definedName>
    <definedName name="Pitos_para_auxiliares_de_tránsito">[2]Insumos!$D$45</definedName>
    <definedName name="Planta_Electrica__Diesel_Gasolina">'[2]Equipo y transporte'!$D$29</definedName>
    <definedName name="Poste_en_angulo_de_2_2_1_4_de_3_5m_para_señal">[2]Insumos!$D$19</definedName>
    <definedName name="Prestaciones_1">#REF!</definedName>
    <definedName name="Prestaciones_2">#REF!</definedName>
    <definedName name="Profesional_SIG">[1]CUADRILLAS!$B$21</definedName>
    <definedName name="Profesional_SISO">[1]CUADRILLAS!$B$20</definedName>
    <definedName name="proyecto">#REF!</definedName>
    <definedName name="Rajón_de_piedra_del_municipio">[2]Insumos!$D$10</definedName>
    <definedName name="Rastrillero">[1]CUADRILLAS!$C$8</definedName>
    <definedName name="rendimiento_acero">#REF!</definedName>
    <definedName name="rendimientoconph">#REF!</definedName>
    <definedName name="Residente_de_obra">[1]CUADRILLAS!$B$13</definedName>
    <definedName name="Residente_de_Tráfico">[1]CUADRILLAS!#REF!</definedName>
    <definedName name="Retroexcavadora_de_llantas">'[2]Equipo y transporte'!$D$20</definedName>
    <definedName name="Riel_metalico_3x0.15x0.2m">'[1]Equipo y transporte'!$D$10</definedName>
    <definedName name="Rodillo_vibrante_tanden_autopropulsado_anchura_de_trabajo_100_cm">'[1]Equipo y transporte'!#REF!</definedName>
    <definedName name="Secretaria">[2]CUADRILLAS!$B$26</definedName>
    <definedName name="Señal__grupo_1_._Tablero_en_lámina_galvanizada_de_75cm_75cm__calibre_16__reflectivo_tipo_1__incluye_poste">[2]Insumos!$D$20</definedName>
    <definedName name="SIO_03_Fin_de_Obra">[1]Insumos!$D$36</definedName>
    <definedName name="SIO_07_Desvio">[1]Insumos!$D$37</definedName>
    <definedName name="SIO_24_Peatones">[1]Insumos!$D$38</definedName>
    <definedName name="smlv">#REF!</definedName>
    <definedName name="Soldadura_PVC_wet_bonding_1_8_galón">[1]Insumos!#REF!</definedName>
    <definedName name="SPO_01_Trabajadores_en_la_via">[1]Insumos!$D$31</definedName>
    <definedName name="SPO_02_Maquinaria_en_la_via">[1]Insumos!$D$32</definedName>
    <definedName name="SPO_03_Auxiliar_de_Transito">[1]Insumos!$D$33</definedName>
    <definedName name="SRO_03_pare_siga">[1]Insumos!$D$35</definedName>
    <definedName name="SRO_03_Uno_a_Uno">[1]Insumos!$D$34</definedName>
    <definedName name="SUBBASEPXCOMPACTACION">#REF!</definedName>
    <definedName name="Subbse_Granular">[2]Insumos!$D$9</definedName>
    <definedName name="Terminadora_de_asfalto__Finisher___potencia_en_el_volante_174_HP__R_20M3_H__velocidad_de_desplazamiento_114_m_min">'[1]Equipo y transporte'!$D$20</definedName>
    <definedName name="Topo">[2]CUADRILLAS!$B$11</definedName>
    <definedName name="TORNILLO_ACERO_3_8__3__AF_GRADO_5__TUERCA_ARANDELA">[1]Insumos!#REF!</definedName>
    <definedName name="Transporte_volco">'[2]Equipo y transporte'!$D$18</definedName>
    <definedName name="Tronzadora">'[1]Equipo y transporte'!$D$8</definedName>
    <definedName name="Tubería_PVC_alcantarillado_36___Inc.Transporte">[2]Insumos!$D$17</definedName>
    <definedName name="Tubo_rectangular_100x40x1.5_mm">[2]Insumos!$D$48</definedName>
    <definedName name="Utilidad">#REF!</definedName>
    <definedName name="Vehiculo__Tipo_pickup">#REF!</definedName>
    <definedName name="Vehiculo_delineador">'[1]Equipo y transporte'!$D$26</definedName>
    <definedName name="Vibrador_a_gasolina">'[2]Equipo y transporte'!$D$11</definedName>
    <definedName name="vibrocompactador_de_8_t.">'[2]Equipo y transporte'!$D$12</definedName>
    <definedName name="Vigilante">[1]CUADRILLAS!$B$19</definedName>
    <definedName name="Volqueta__6_m³">'[1]Equipo y transporte'!$D$12</definedName>
    <definedName name="Volqueta__6m³__cargue_manual__botadero_adicional_mayor_20_km">'[1]Equipo y transporte'!#REF!</definedName>
    <definedName name="Volqueta_6_m³__cargue_manual__botadero_hasta_20_km">'[1]Equipo y transporte'!#REF!</definedName>
    <definedName name="w" hidden="1">#REF!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s="1"/>
  <c r="G13" i="1" s="1"/>
  <c r="H6" i="11"/>
  <c r="G31" i="11"/>
  <c r="F28" i="11"/>
  <c r="C28" i="11"/>
  <c r="E28" i="11" s="1"/>
  <c r="C27" i="11"/>
  <c r="E27" i="11" s="1"/>
  <c r="G27" i="11" s="1"/>
  <c r="G23" i="11"/>
  <c r="H24" i="11" s="1"/>
  <c r="G18" i="11"/>
  <c r="E11" i="11"/>
  <c r="G11" i="11" s="1"/>
  <c r="E10" i="11"/>
  <c r="G10" i="11" s="1"/>
  <c r="G9" i="11"/>
  <c r="E9" i="11"/>
  <c r="F11" i="1"/>
  <c r="G11" i="1" s="1"/>
  <c r="G31" i="10"/>
  <c r="G28" i="10"/>
  <c r="G27" i="10"/>
  <c r="H29" i="10" s="1"/>
  <c r="E23" i="10"/>
  <c r="G23" i="10" s="1"/>
  <c r="H24" i="10" s="1"/>
  <c r="D23" i="10"/>
  <c r="C23" i="10"/>
  <c r="B23" i="10"/>
  <c r="H20" i="10"/>
  <c r="G12" i="10"/>
  <c r="G11" i="10"/>
  <c r="G10" i="10"/>
  <c r="G9" i="10"/>
  <c r="G13" i="10" s="1"/>
  <c r="H14" i="10" s="1"/>
  <c r="H6" i="10"/>
  <c r="G28" i="11" l="1"/>
  <c r="H29" i="11" s="1"/>
  <c r="H20" i="11"/>
  <c r="G13" i="11"/>
  <c r="H14" i="11" s="1"/>
  <c r="H31" i="10"/>
  <c r="H31" i="11" l="1"/>
</calcChain>
</file>

<file path=xl/sharedStrings.xml><?xml version="1.0" encoding="utf-8"?>
<sst xmlns="http://schemas.openxmlformats.org/spreadsheetml/2006/main" count="131" uniqueCount="69">
  <si>
    <t>Valor Total</t>
  </si>
  <si>
    <t>Valor Unitario</t>
  </si>
  <si>
    <t>Cantidad</t>
  </si>
  <si>
    <t>Unidad</t>
  </si>
  <si>
    <t>Actividad / Descripción</t>
  </si>
  <si>
    <t>Municipio:</t>
  </si>
  <si>
    <t>VALOR DE LA PROPUESTA</t>
  </si>
  <si>
    <t>m3</t>
  </si>
  <si>
    <t>Frente de obra:</t>
  </si>
  <si>
    <t>TOTAL COSTOS DIRECTOS:</t>
  </si>
  <si>
    <t>ANALISIS DE PRECIOS UNITARIOS</t>
  </si>
  <si>
    <t>UNIDAD</t>
  </si>
  <si>
    <t>ACTIVIDAD:</t>
  </si>
  <si>
    <t>ITEM:</t>
  </si>
  <si>
    <t>I. MATERIALES EN OBRA</t>
  </si>
  <si>
    <t>Descripción</t>
  </si>
  <si>
    <t>Precio-Unit.</t>
  </si>
  <si>
    <t>kg</t>
  </si>
  <si>
    <t>Sub-Total</t>
  </si>
  <si>
    <t>II. EQUIPO Y HERRAMIENTAS</t>
  </si>
  <si>
    <t>Tipo</t>
  </si>
  <si>
    <t>Rendimiento</t>
  </si>
  <si>
    <t>III. TRANSPORTES</t>
  </si>
  <si>
    <t>Materiales</t>
  </si>
  <si>
    <t xml:space="preserve">Vol-Peso </t>
  </si>
  <si>
    <t>Distancia</t>
  </si>
  <si>
    <t>M3/Km</t>
  </si>
  <si>
    <t>Tarifa</t>
  </si>
  <si>
    <t>IV. MANO DE OBRA</t>
  </si>
  <si>
    <t>Trabajador o Cuadrilla</t>
  </si>
  <si>
    <t>Jornal</t>
  </si>
  <si>
    <t>Prestaciones</t>
  </si>
  <si>
    <t>Jornal/total</t>
  </si>
  <si>
    <t>Ayudante(5)</t>
  </si>
  <si>
    <t>Total Costos Directos</t>
  </si>
  <si>
    <t>TURBO</t>
  </si>
  <si>
    <t>Concreto de 210 kg/cm2</t>
  </si>
  <si>
    <t>Manuel Cuello</t>
  </si>
  <si>
    <t>Alambre negro no. 17 amarre fijación</t>
  </si>
  <si>
    <t>m</t>
  </si>
  <si>
    <t>Desperdicio (5%)</t>
  </si>
  <si>
    <t>Tarifa/Dia</t>
  </si>
  <si>
    <t>Herraminetas menores (5%m.o)</t>
  </si>
  <si>
    <t xml:space="preserve">  </t>
  </si>
  <si>
    <t>Oficial (2)</t>
  </si>
  <si>
    <t>Acero de refuerzo 60000psi</t>
  </si>
  <si>
    <t>Disco abrasivo corte de metal 14"</t>
  </si>
  <si>
    <t>un</t>
  </si>
  <si>
    <t>Tornzadora 14"</t>
  </si>
  <si>
    <t>Electrica</t>
  </si>
  <si>
    <t>Oficial (1)</t>
  </si>
  <si>
    <t>Ayudante(2)</t>
  </si>
  <si>
    <t>Kg</t>
  </si>
  <si>
    <t>OBRA COMPLEMENTARIA - CONSTRUCCIÓN DE MURO DE CAJAS Y ALETAS PARA ALCANTARILLA</t>
  </si>
  <si>
    <t>CAPITULO: 2</t>
  </si>
  <si>
    <t xml:space="preserve">Construcción obras de drenaje </t>
  </si>
  <si>
    <t>Turbo</t>
  </si>
  <si>
    <t>ACTIVIDAD GENERAL: 2.6</t>
  </si>
  <si>
    <t>Disipadores de energía y sedimentadores en concreto ciclopeo</t>
  </si>
  <si>
    <t>Disipadores de energía y sedimentadores en concreto ciclopeo.  Municipio de Turbo</t>
  </si>
  <si>
    <t>2,6,9</t>
  </si>
  <si>
    <t>Formaleta madera</t>
  </si>
  <si>
    <t xml:space="preserve">Piedra para Concreto Ciclópeo (Rajón o Canto Rodado) </t>
  </si>
  <si>
    <t>Concreto Disipador</t>
  </si>
  <si>
    <t>Acero Disipador</t>
  </si>
  <si>
    <t>ACTIVIDAD GENERAL:2.3</t>
  </si>
  <si>
    <t>Acero de refuerzo fy 4.200MPA</t>
  </si>
  <si>
    <t>Acero de refuerzo fy 4.200MPA (Huellas y riostras). Municipio de Turbo</t>
  </si>
  <si>
    <t>2.3.9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</si>
</sst>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* #,##0_-;\-&quot;$&quot;* #,##0_-;_-&quot;$&quot;* &quot;-&quot;_-;_-@_-"/>
    <numFmt numFmtId="166" formatCode="[$$-240A]#,##0.00"/>
    <numFmt numFmtId="167" formatCode="[$$-240A]#,##0.00;[Red][$$-240A]#,##0.00"/>
    <numFmt numFmtId="168" formatCode="[$$-240A]#,##0.0"/>
    <numFmt numFmtId="172" formatCode="[$$-240A]#,##0;[Red][$$-240A]#,##0"/>
    <numFmt numFmtId="17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164" fontId="2" fillId="3" borderId="15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167" fontId="5" fillId="4" borderId="2" xfId="0" applyNumberFormat="1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66" fontId="4" fillId="4" borderId="2" xfId="0" applyNumberFormat="1" applyFont="1" applyFill="1" applyBorder="1"/>
    <xf numFmtId="167" fontId="7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2" fontId="5" fillId="4" borderId="2" xfId="0" applyNumberFormat="1" applyFont="1" applyFill="1" applyBorder="1" applyAlignment="1">
      <alignment horizontal="center" vertical="center"/>
    </xf>
    <xf numFmtId="174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168" fontId="4" fillId="4" borderId="2" xfId="0" applyNumberFormat="1" applyFont="1" applyFill="1" applyBorder="1"/>
    <xf numFmtId="0" fontId="0" fillId="0" borderId="21" xfId="0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wrapText="1"/>
    </xf>
    <xf numFmtId="172" fontId="5" fillId="4" borderId="2" xfId="0" applyNumberFormat="1" applyFont="1" applyFill="1" applyBorder="1" applyAlignment="1">
      <alignment horizontal="center" vertical="center" wrapText="1"/>
    </xf>
    <xf numFmtId="10" fontId="5" fillId="4" borderId="2" xfId="5" applyNumberFormat="1" applyFont="1" applyFill="1" applyBorder="1" applyAlignment="1">
      <alignment horizontal="center" vertical="center"/>
    </xf>
    <xf numFmtId="172" fontId="5" fillId="4" borderId="2" xfId="0" applyNumberFormat="1" applyFont="1" applyFill="1" applyBorder="1" applyAlignment="1">
      <alignment horizontal="center" vertical="center"/>
    </xf>
    <xf numFmtId="164" fontId="2" fillId="0" borderId="24" xfId="1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10" fontId="5" fillId="4" borderId="2" xfId="7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wrapText="1"/>
    </xf>
    <xf numFmtId="0" fontId="5" fillId="4" borderId="19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19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8">
    <cellStyle name="Moneda" xfId="1" builtinId="4"/>
    <cellStyle name="Moneda [0] 2" xfId="4" xr:uid="{37A80370-270B-463C-8E96-A9F7241B1CF4}"/>
    <cellStyle name="Normal" xfId="0" builtinId="0"/>
    <cellStyle name="Normal 2" xfId="3" xr:uid="{558ECAF5-1D53-47C6-B9E2-C9EA7B8C4C81}"/>
    <cellStyle name="Normal 5" xfId="2" xr:uid="{682E2B48-AC01-4FAC-8BDA-785B2528D8C0}"/>
    <cellStyle name="Porcentaje" xfId="7" builtinId="5"/>
    <cellStyle name="Porcentaje 2" xfId="5" xr:uid="{C8101856-277E-43EE-9D3A-C6F1481C6DCE}"/>
    <cellStyle name="Porcentaje 3" xfId="6" xr:uid="{93286D94-9A1B-4763-A68A-5400EF8CB9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UCHO/PROYECTO%20NUEVO%20URABA%20N001/PRESUPUESTO%20uraba%202019/PRESUPUESTO%20VIAS%20TERCIARIAS%20PLACA%20HUELLA%20Y%20ASFAL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PRESUPUESTO/PRESUPUESTO%20DEFINITIVO%20CO%20-%20182%20.V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DIRECTOS/MUNICIPIO%20DE%20SANTA%20FE/PRESUPUESTO/PRESUPUESTO%20PAVIMENTO%20SANTA%20FE_Versi&#243;n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cantidades%20de%20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"/>
      <sheetName val="APU GAVIÓN 30M3"/>
      <sheetName val="APU MURO PANTALLA"/>
      <sheetName val="APU Cajas y aletas CONCRETO"/>
      <sheetName val="APU Cajas y aletas ACERO"/>
      <sheetName val="CUADRILLAS"/>
      <sheetName val="Concretos y morteros"/>
      <sheetName val="Factor Prestacionas para aiu"/>
      <sheetName val="A.I.U"/>
      <sheetName val="Presupuesto"/>
      <sheetName val="Presupuesto capitulos"/>
      <sheetName val="Pto.POR MUNICIPIO"/>
      <sheetName val="APU CAPITULO 1"/>
      <sheetName val="APU CAPITULO 2"/>
      <sheetName val="APU CAPITULO 3"/>
      <sheetName val="APU CAPITULO 4"/>
      <sheetName val="P.A.G.A"/>
      <sheetName val="Rendimiento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Equipo y transporte"/>
      <sheetName val="Factor Multiplicador"/>
      <sheetName val="Interventoria"/>
      <sheetName val="Precios 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26041</v>
          </cell>
        </row>
        <row r="8">
          <cell r="C8">
            <v>39062</v>
          </cell>
        </row>
        <row r="13">
          <cell r="B13">
            <v>3124968</v>
          </cell>
        </row>
        <row r="14">
          <cell r="B14">
            <v>1796856.5999999999</v>
          </cell>
        </row>
        <row r="16">
          <cell r="B16">
            <v>2343726</v>
          </cell>
        </row>
        <row r="17">
          <cell r="B17">
            <v>3906210</v>
          </cell>
        </row>
        <row r="18">
          <cell r="B18">
            <v>1562484</v>
          </cell>
        </row>
        <row r="19">
          <cell r="B19">
            <v>1562484</v>
          </cell>
        </row>
        <row r="20">
          <cell r="B20">
            <v>1953105</v>
          </cell>
        </row>
        <row r="21">
          <cell r="B21">
            <v>2734347</v>
          </cell>
        </row>
        <row r="23">
          <cell r="B23">
            <v>2578098.6</v>
          </cell>
        </row>
        <row r="24">
          <cell r="B24">
            <v>781242</v>
          </cell>
        </row>
        <row r="26">
          <cell r="B26">
            <v>2343726</v>
          </cell>
        </row>
        <row r="27">
          <cell r="B27">
            <v>781242</v>
          </cell>
        </row>
      </sheetData>
      <sheetData sheetId="6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7" refreshError="1">
        <row r="4">
          <cell r="B4">
            <v>781242</v>
          </cell>
        </row>
        <row r="30">
          <cell r="C30">
            <v>0.59099999999999997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D4">
            <v>2890</v>
          </cell>
        </row>
        <row r="9">
          <cell r="D9">
            <v>55750</v>
          </cell>
        </row>
        <row r="11">
          <cell r="D11">
            <v>558664</v>
          </cell>
        </row>
        <row r="12">
          <cell r="D12">
            <v>1304</v>
          </cell>
        </row>
        <row r="21">
          <cell r="D21">
            <v>6215</v>
          </cell>
        </row>
        <row r="24">
          <cell r="D24">
            <v>305000</v>
          </cell>
        </row>
        <row r="30">
          <cell r="D30">
            <v>250000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8" refreshError="1">
        <row r="4">
          <cell r="D4">
            <v>185000</v>
          </cell>
        </row>
        <row r="8">
          <cell r="D8">
            <v>30000</v>
          </cell>
        </row>
        <row r="10">
          <cell r="D10">
            <v>1350</v>
          </cell>
        </row>
        <row r="12">
          <cell r="D12">
            <v>85412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5">
          <cell r="D25">
            <v>82500</v>
          </cell>
        </row>
        <row r="26">
          <cell r="D26">
            <v>148957</v>
          </cell>
        </row>
      </sheetData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A.I.U (modificado)"/>
      <sheetName val="A.I.U"/>
      <sheetName val="P.A.G.A"/>
      <sheetName val="PManejo de transito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0" refreshError="1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1" refreshError="1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2" refreshError="1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F1B9-8D94-4846-9A4F-B865CE3B34EC}">
  <dimension ref="B2:H31"/>
  <sheetViews>
    <sheetView topLeftCell="A10" workbookViewId="0">
      <selection activeCell="C35" sqref="C35"/>
    </sheetView>
  </sheetViews>
  <sheetFormatPr baseColWidth="10" defaultRowHeight="14.4" x14ac:dyDescent="0.3"/>
  <cols>
    <col min="1" max="1" width="4.77734375" customWidth="1"/>
    <col min="2" max="2" width="23.77734375" customWidth="1"/>
  </cols>
  <sheetData>
    <row r="2" spans="2:8" x14ac:dyDescent="0.3">
      <c r="B2" s="66" t="s">
        <v>10</v>
      </c>
      <c r="C2" s="66"/>
      <c r="D2" s="66"/>
      <c r="E2" s="66"/>
      <c r="F2" s="66"/>
      <c r="G2" s="66"/>
      <c r="H2" s="66"/>
    </row>
    <row r="3" spans="2:8" x14ac:dyDescent="0.3">
      <c r="B3" s="24" t="s">
        <v>54</v>
      </c>
      <c r="C3" s="67" t="s">
        <v>55</v>
      </c>
      <c r="D3" s="68"/>
      <c r="E3" s="69"/>
      <c r="F3" s="25" t="s">
        <v>5</v>
      </c>
      <c r="G3" s="70" t="s">
        <v>56</v>
      </c>
      <c r="H3" s="71"/>
    </row>
    <row r="4" spans="2:8" x14ac:dyDescent="0.3">
      <c r="B4" s="24" t="s">
        <v>57</v>
      </c>
      <c r="C4" s="72" t="s">
        <v>58</v>
      </c>
      <c r="D4" s="73"/>
      <c r="E4" s="73"/>
      <c r="F4" s="74"/>
      <c r="G4" s="9" t="s">
        <v>11</v>
      </c>
      <c r="H4" s="9" t="s">
        <v>7</v>
      </c>
    </row>
    <row r="5" spans="2:8" x14ac:dyDescent="0.3">
      <c r="B5" s="26" t="s">
        <v>12</v>
      </c>
      <c r="C5" s="56" t="s">
        <v>59</v>
      </c>
      <c r="D5" s="75"/>
      <c r="E5" s="75"/>
      <c r="F5" s="75"/>
      <c r="G5" s="57"/>
      <c r="H5" s="24"/>
    </row>
    <row r="6" spans="2:8" x14ac:dyDescent="0.3">
      <c r="B6" s="27" t="s">
        <v>13</v>
      </c>
      <c r="C6" s="40" t="s">
        <v>60</v>
      </c>
      <c r="D6" s="76"/>
      <c r="E6" s="76"/>
      <c r="F6" s="41"/>
      <c r="G6" s="9" t="s">
        <v>11</v>
      </c>
      <c r="H6" s="8" t="str">
        <f>+H4</f>
        <v>m3</v>
      </c>
    </row>
    <row r="7" spans="2:8" x14ac:dyDescent="0.3">
      <c r="B7" s="60" t="s">
        <v>14</v>
      </c>
      <c r="C7" s="60"/>
      <c r="D7" s="60"/>
      <c r="E7" s="60"/>
      <c r="F7" s="60"/>
      <c r="G7" s="60"/>
      <c r="H7" s="60"/>
    </row>
    <row r="8" spans="2:8" x14ac:dyDescent="0.3">
      <c r="B8" s="61" t="s">
        <v>15</v>
      </c>
      <c r="C8" s="61"/>
      <c r="D8" s="2" t="s">
        <v>3</v>
      </c>
      <c r="E8" s="2" t="s">
        <v>16</v>
      </c>
      <c r="F8" s="2" t="s">
        <v>2</v>
      </c>
      <c r="G8" s="2" t="s">
        <v>1</v>
      </c>
      <c r="H8" s="59"/>
    </row>
    <row r="9" spans="2:8" x14ac:dyDescent="0.3">
      <c r="B9" s="64" t="s">
        <v>36</v>
      </c>
      <c r="C9" s="64"/>
      <c r="D9" s="2" t="s">
        <v>7</v>
      </c>
      <c r="E9" s="3">
        <v>467803</v>
      </c>
      <c r="F9" s="2">
        <v>1</v>
      </c>
      <c r="G9" s="4">
        <f>+E9*F9</f>
        <v>467803</v>
      </c>
      <c r="H9" s="59"/>
    </row>
    <row r="10" spans="2:8" x14ac:dyDescent="0.3">
      <c r="B10" s="64" t="s">
        <v>61</v>
      </c>
      <c r="C10" s="64"/>
      <c r="D10" s="2" t="s">
        <v>39</v>
      </c>
      <c r="E10" s="3">
        <v>3598.8495562875405</v>
      </c>
      <c r="F10" s="2">
        <v>3</v>
      </c>
      <c r="G10" s="4">
        <f>+E10*F10</f>
        <v>10796.548668862622</v>
      </c>
      <c r="H10" s="59"/>
    </row>
    <row r="11" spans="2:8" x14ac:dyDescent="0.3">
      <c r="B11" s="62" t="s">
        <v>38</v>
      </c>
      <c r="C11" s="62"/>
      <c r="D11" s="6" t="s">
        <v>17</v>
      </c>
      <c r="E11" s="3">
        <v>4950</v>
      </c>
      <c r="F11" s="2">
        <v>0.05</v>
      </c>
      <c r="G11" s="4">
        <f>+E11*F11</f>
        <v>247.5</v>
      </c>
      <c r="H11" s="59"/>
    </row>
    <row r="12" spans="2:8" x14ac:dyDescent="0.3">
      <c r="B12" s="65" t="s">
        <v>62</v>
      </c>
      <c r="C12" s="65"/>
      <c r="D12" s="2" t="s">
        <v>7</v>
      </c>
      <c r="E12" s="3">
        <v>56000</v>
      </c>
      <c r="F12" s="2">
        <v>0.04</v>
      </c>
      <c r="G12" s="4">
        <f>+E12*F12</f>
        <v>2240</v>
      </c>
      <c r="H12" s="59"/>
    </row>
    <row r="13" spans="2:8" x14ac:dyDescent="0.3">
      <c r="B13" s="62" t="s">
        <v>40</v>
      </c>
      <c r="C13" s="62"/>
      <c r="D13" s="6"/>
      <c r="E13" s="3"/>
      <c r="F13" s="7"/>
      <c r="G13" s="4">
        <f>SUM(G9:G12)*5%</f>
        <v>24054.352433443131</v>
      </c>
      <c r="H13" s="8"/>
    </row>
    <row r="14" spans="2:8" x14ac:dyDescent="0.3">
      <c r="B14" s="59"/>
      <c r="C14" s="59"/>
      <c r="D14" s="59"/>
      <c r="E14" s="59"/>
      <c r="F14" s="59"/>
      <c r="G14" s="9" t="s">
        <v>18</v>
      </c>
      <c r="H14" s="10">
        <f>+ROUND(SUM(G9:G13),0)</f>
        <v>505141</v>
      </c>
    </row>
    <row r="15" spans="2:8" x14ac:dyDescent="0.3">
      <c r="B15" s="60" t="s">
        <v>19</v>
      </c>
      <c r="C15" s="60"/>
      <c r="D15" s="60"/>
      <c r="E15" s="60"/>
      <c r="F15" s="60"/>
      <c r="G15" s="60"/>
      <c r="H15" s="60"/>
    </row>
    <row r="16" spans="2:8" x14ac:dyDescent="0.3">
      <c r="B16" s="61" t="s">
        <v>15</v>
      </c>
      <c r="C16" s="61"/>
      <c r="D16" s="2" t="s">
        <v>20</v>
      </c>
      <c r="E16" s="2" t="s">
        <v>41</v>
      </c>
      <c r="F16" s="2" t="s">
        <v>21</v>
      </c>
      <c r="G16" s="2" t="s">
        <v>1</v>
      </c>
      <c r="H16" s="59"/>
    </row>
    <row r="17" spans="2:8" x14ac:dyDescent="0.3">
      <c r="B17" s="62" t="s">
        <v>42</v>
      </c>
      <c r="C17" s="62"/>
      <c r="D17" s="2"/>
      <c r="E17" s="4"/>
      <c r="F17" s="2"/>
      <c r="G17" s="4">
        <v>2931.3</v>
      </c>
      <c r="H17" s="59"/>
    </row>
    <row r="18" spans="2:8" x14ac:dyDescent="0.3">
      <c r="B18" s="63"/>
      <c r="C18" s="63"/>
      <c r="D18" s="2"/>
      <c r="E18" s="4"/>
      <c r="F18" s="2"/>
      <c r="G18" s="4"/>
      <c r="H18" s="59"/>
    </row>
    <row r="19" spans="2:8" x14ac:dyDescent="0.3">
      <c r="B19" s="62"/>
      <c r="C19" s="62"/>
      <c r="D19" s="2"/>
      <c r="E19" s="4"/>
      <c r="F19" s="2"/>
      <c r="G19" s="4"/>
      <c r="H19" s="59"/>
    </row>
    <row r="20" spans="2:8" x14ac:dyDescent="0.3">
      <c r="B20" s="59"/>
      <c r="C20" s="59"/>
      <c r="D20" s="59"/>
      <c r="E20" s="59"/>
      <c r="F20" s="59"/>
      <c r="G20" s="9" t="s">
        <v>18</v>
      </c>
      <c r="H20" s="10">
        <f>+ROUND(SUM(G17:G19),0)</f>
        <v>2931</v>
      </c>
    </row>
    <row r="21" spans="2:8" x14ac:dyDescent="0.3">
      <c r="B21" s="60" t="s">
        <v>22</v>
      </c>
      <c r="C21" s="60"/>
      <c r="D21" s="60"/>
      <c r="E21" s="60"/>
      <c r="F21" s="60"/>
      <c r="G21" s="60"/>
      <c r="H21" s="60"/>
    </row>
    <row r="22" spans="2:8" x14ac:dyDescent="0.3">
      <c r="B22" s="2" t="s">
        <v>23</v>
      </c>
      <c r="C22" s="2" t="s">
        <v>24</v>
      </c>
      <c r="D22" s="2" t="s">
        <v>25</v>
      </c>
      <c r="E22" s="2" t="s">
        <v>26</v>
      </c>
      <c r="F22" s="2" t="s">
        <v>27</v>
      </c>
      <c r="G22" s="2" t="s">
        <v>1</v>
      </c>
      <c r="H22" s="59"/>
    </row>
    <row r="23" spans="2:8" ht="41.4" x14ac:dyDescent="0.3">
      <c r="B23" s="28" t="str">
        <f>+B12</f>
        <v xml:space="preserve">Piedra para Concreto Ciclópeo (Rajón o Canto Rodado) </v>
      </c>
      <c r="C23" s="13">
        <f>+F12</f>
        <v>0.04</v>
      </c>
      <c r="D23" s="6">
        <f>+dist_can_tur</f>
        <v>65.3</v>
      </c>
      <c r="E23" s="2">
        <f>+C23*D23</f>
        <v>2.6120000000000001</v>
      </c>
      <c r="F23" s="4">
        <v>1300</v>
      </c>
      <c r="G23" s="3">
        <f>+E23*F23</f>
        <v>3395.6</v>
      </c>
      <c r="H23" s="59"/>
    </row>
    <row r="24" spans="2:8" x14ac:dyDescent="0.3">
      <c r="B24" s="61"/>
      <c r="C24" s="61"/>
      <c r="D24" s="61"/>
      <c r="E24" s="61"/>
      <c r="F24" s="61"/>
      <c r="G24" s="9" t="s">
        <v>18</v>
      </c>
      <c r="H24" s="10">
        <f>+ROUND(SUM(G23:G23),0)</f>
        <v>3396</v>
      </c>
    </row>
    <row r="25" spans="2:8" x14ac:dyDescent="0.3">
      <c r="B25" s="60" t="s">
        <v>28</v>
      </c>
      <c r="C25" s="60"/>
      <c r="D25" s="60"/>
      <c r="E25" s="60"/>
      <c r="F25" s="60"/>
      <c r="G25" s="60"/>
      <c r="H25" s="60"/>
    </row>
    <row r="26" spans="2:8" x14ac:dyDescent="0.3">
      <c r="B26" s="2" t="s">
        <v>29</v>
      </c>
      <c r="C26" s="2" t="s">
        <v>30</v>
      </c>
      <c r="D26" s="2" t="s">
        <v>31</v>
      </c>
      <c r="E26" s="2" t="s">
        <v>32</v>
      </c>
      <c r="F26" s="2" t="s">
        <v>21</v>
      </c>
      <c r="G26" s="2" t="s">
        <v>1</v>
      </c>
      <c r="H26" s="59"/>
    </row>
    <row r="27" spans="2:8" x14ac:dyDescent="0.3">
      <c r="B27" s="12" t="s">
        <v>44</v>
      </c>
      <c r="C27" s="29">
        <v>82812</v>
      </c>
      <c r="D27" s="30">
        <v>1.7256</v>
      </c>
      <c r="E27" s="4">
        <v>142900.3872</v>
      </c>
      <c r="F27" s="2">
        <v>6.5</v>
      </c>
      <c r="G27" s="31">
        <f>+E27/F27</f>
        <v>21984.674953846152</v>
      </c>
      <c r="H27" s="59"/>
    </row>
    <row r="28" spans="2:8" x14ac:dyDescent="0.3">
      <c r="B28" s="12" t="s">
        <v>33</v>
      </c>
      <c r="C28" s="29">
        <v>138020</v>
      </c>
      <c r="D28" s="30">
        <v>1.7256</v>
      </c>
      <c r="E28" s="4">
        <v>238167.31200000001</v>
      </c>
      <c r="F28" s="2">
        <v>6.5</v>
      </c>
      <c r="G28" s="31">
        <f>+E28/F28</f>
        <v>36641.124923076924</v>
      </c>
      <c r="H28" s="59"/>
    </row>
    <row r="29" spans="2:8" x14ac:dyDescent="0.3">
      <c r="B29" s="58"/>
      <c r="C29" s="58"/>
      <c r="D29" s="58"/>
      <c r="E29" s="58"/>
      <c r="F29" s="58"/>
      <c r="G29" s="9" t="s">
        <v>18</v>
      </c>
      <c r="H29" s="10">
        <f>+ROUND(SUM(G27:G28),0)</f>
        <v>58626</v>
      </c>
    </row>
    <row r="30" spans="2:8" x14ac:dyDescent="0.3">
      <c r="B30" s="59"/>
      <c r="C30" s="59"/>
      <c r="D30" s="59"/>
      <c r="E30" s="59"/>
      <c r="F30" s="59"/>
      <c r="G30" s="59"/>
      <c r="H30" s="59"/>
    </row>
    <row r="31" spans="2:8" x14ac:dyDescent="0.3">
      <c r="B31" s="48" t="s">
        <v>34</v>
      </c>
      <c r="C31" s="49"/>
      <c r="D31" s="49"/>
      <c r="E31" s="49"/>
      <c r="F31" s="50"/>
      <c r="G31" s="15" t="str">
        <f>+C6</f>
        <v>2,6,9</v>
      </c>
      <c r="H31" s="16">
        <f>+ROUND(H20+H14+H24+H29,0)</f>
        <v>570094</v>
      </c>
    </row>
  </sheetData>
  <mergeCells count="30">
    <mergeCell ref="C6:F6"/>
    <mergeCell ref="B2:H2"/>
    <mergeCell ref="C3:E3"/>
    <mergeCell ref="G3:H3"/>
    <mergeCell ref="C4:F4"/>
    <mergeCell ref="C5:G5"/>
    <mergeCell ref="B7:H7"/>
    <mergeCell ref="B8:C8"/>
    <mergeCell ref="H8:H12"/>
    <mergeCell ref="B9:C9"/>
    <mergeCell ref="B10:C10"/>
    <mergeCell ref="B11:C11"/>
    <mergeCell ref="B12:C12"/>
    <mergeCell ref="B13:C13"/>
    <mergeCell ref="B14:F14"/>
    <mergeCell ref="B15:H15"/>
    <mergeCell ref="B16:C16"/>
    <mergeCell ref="H16:H19"/>
    <mergeCell ref="B17:C17"/>
    <mergeCell ref="B18:C18"/>
    <mergeCell ref="B19:C19"/>
    <mergeCell ref="B29:F29"/>
    <mergeCell ref="B30:H30"/>
    <mergeCell ref="B31:F31"/>
    <mergeCell ref="B20:F20"/>
    <mergeCell ref="B21:H21"/>
    <mergeCell ref="H22:H23"/>
    <mergeCell ref="B24:F24"/>
    <mergeCell ref="B25:H25"/>
    <mergeCell ref="H26:H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555B-14DA-4791-89C3-D719E8AC767B}">
  <dimension ref="B2:H31"/>
  <sheetViews>
    <sheetView topLeftCell="A5" workbookViewId="0">
      <selection activeCell="B30" sqref="B30:H30"/>
    </sheetView>
  </sheetViews>
  <sheetFormatPr baseColWidth="10" defaultRowHeight="14.4" x14ac:dyDescent="0.3"/>
  <cols>
    <col min="1" max="1" width="4.88671875" customWidth="1"/>
    <col min="2" max="2" width="24" customWidth="1"/>
  </cols>
  <sheetData>
    <row r="2" spans="2:8" x14ac:dyDescent="0.3">
      <c r="B2" s="70" t="s">
        <v>10</v>
      </c>
      <c r="C2" s="80"/>
      <c r="D2" s="80"/>
      <c r="E2" s="80"/>
      <c r="F2" s="80"/>
      <c r="G2" s="80"/>
      <c r="H2" s="71"/>
    </row>
    <row r="3" spans="2:8" x14ac:dyDescent="0.3">
      <c r="B3" s="24" t="s">
        <v>54</v>
      </c>
      <c r="C3" s="70" t="s">
        <v>55</v>
      </c>
      <c r="D3" s="80"/>
      <c r="E3" s="71"/>
      <c r="F3" s="33" t="s">
        <v>5</v>
      </c>
      <c r="G3" s="70" t="s">
        <v>56</v>
      </c>
      <c r="H3" s="71"/>
    </row>
    <row r="4" spans="2:8" x14ac:dyDescent="0.3">
      <c r="B4" s="24" t="s">
        <v>65</v>
      </c>
      <c r="C4" s="81" t="s">
        <v>66</v>
      </c>
      <c r="D4" s="82"/>
      <c r="E4" s="82"/>
      <c r="F4" s="83"/>
      <c r="G4" s="9" t="s">
        <v>11</v>
      </c>
      <c r="H4" s="9" t="s">
        <v>17</v>
      </c>
    </row>
    <row r="5" spans="2:8" x14ac:dyDescent="0.3">
      <c r="B5" s="35" t="s">
        <v>12</v>
      </c>
      <c r="C5" s="56" t="s">
        <v>67</v>
      </c>
      <c r="D5" s="75"/>
      <c r="E5" s="75"/>
      <c r="F5" s="75"/>
      <c r="G5" s="57"/>
      <c r="H5" s="24"/>
    </row>
    <row r="6" spans="2:8" x14ac:dyDescent="0.3">
      <c r="B6" s="36" t="s">
        <v>13</v>
      </c>
      <c r="C6" s="40" t="s">
        <v>68</v>
      </c>
      <c r="D6" s="76"/>
      <c r="E6" s="76"/>
      <c r="F6" s="41"/>
      <c r="G6" s="9" t="s">
        <v>11</v>
      </c>
      <c r="H6" s="8" t="str">
        <f>+H4</f>
        <v>kg</v>
      </c>
    </row>
    <row r="7" spans="2:8" x14ac:dyDescent="0.3">
      <c r="B7" s="77" t="s">
        <v>14</v>
      </c>
      <c r="C7" s="78"/>
      <c r="D7" s="78"/>
      <c r="E7" s="78"/>
      <c r="F7" s="78"/>
      <c r="G7" s="78"/>
      <c r="H7" s="79"/>
    </row>
    <row r="8" spans="2:8" x14ac:dyDescent="0.3">
      <c r="B8" s="51" t="s">
        <v>15</v>
      </c>
      <c r="C8" s="53"/>
      <c r="D8" s="2" t="s">
        <v>3</v>
      </c>
      <c r="E8" s="2" t="s">
        <v>16</v>
      </c>
      <c r="F8" s="2" t="s">
        <v>2</v>
      </c>
      <c r="G8" s="2" t="s">
        <v>1</v>
      </c>
      <c r="H8" s="37"/>
    </row>
    <row r="9" spans="2:8" x14ac:dyDescent="0.3">
      <c r="B9" s="56" t="s">
        <v>45</v>
      </c>
      <c r="C9" s="57"/>
      <c r="D9" s="2" t="s">
        <v>17</v>
      </c>
      <c r="E9" s="3">
        <f>+Acero_60.000_psi__incluye_figurada</f>
        <v>3090</v>
      </c>
      <c r="F9" s="2">
        <v>1</v>
      </c>
      <c r="G9" s="4">
        <f>+E9*F9</f>
        <v>3090</v>
      </c>
      <c r="H9" s="38"/>
    </row>
    <row r="10" spans="2:8" x14ac:dyDescent="0.3">
      <c r="B10" s="5" t="s">
        <v>38</v>
      </c>
      <c r="C10" s="5"/>
      <c r="D10" s="6" t="s">
        <v>17</v>
      </c>
      <c r="E10" s="3">
        <f>+Alambre_negro_no._18</f>
        <v>4950</v>
      </c>
      <c r="F10" s="2">
        <v>0.03</v>
      </c>
      <c r="G10" s="4">
        <f>+E10*F10</f>
        <v>148.5</v>
      </c>
      <c r="H10" s="38"/>
    </row>
    <row r="11" spans="2:8" x14ac:dyDescent="0.3">
      <c r="B11" s="40" t="s">
        <v>46</v>
      </c>
      <c r="C11" s="41"/>
      <c r="D11" s="6" t="s">
        <v>47</v>
      </c>
      <c r="E11" s="3">
        <f>+Disco_abrasivo_corte_de_metal_14</f>
        <v>14500</v>
      </c>
      <c r="F11" s="14">
        <v>6.0000000000000001E-3</v>
      </c>
      <c r="G11" s="4">
        <f>+E11*F11</f>
        <v>87</v>
      </c>
      <c r="H11" s="38"/>
    </row>
    <row r="12" spans="2:8" x14ac:dyDescent="0.3">
      <c r="B12" s="40"/>
      <c r="C12" s="41"/>
      <c r="D12" s="2"/>
      <c r="E12" s="4"/>
      <c r="F12" s="2"/>
      <c r="G12" s="4"/>
      <c r="H12" s="39"/>
    </row>
    <row r="13" spans="2:8" x14ac:dyDescent="0.3">
      <c r="B13" s="40" t="s">
        <v>40</v>
      </c>
      <c r="C13" s="41"/>
      <c r="D13" s="6"/>
      <c r="E13" s="3"/>
      <c r="F13" s="7"/>
      <c r="G13" s="4">
        <f>SUM(G9:G12)*5%</f>
        <v>166.27500000000001</v>
      </c>
      <c r="H13" s="8"/>
    </row>
    <row r="14" spans="2:8" x14ac:dyDescent="0.3">
      <c r="B14" s="42"/>
      <c r="C14" s="43"/>
      <c r="D14" s="43"/>
      <c r="E14" s="43"/>
      <c r="F14" s="44"/>
      <c r="G14" s="9" t="s">
        <v>18</v>
      </c>
      <c r="H14" s="10">
        <f>+ROUND(SUM(G9:G13),0)</f>
        <v>3492</v>
      </c>
    </row>
    <row r="15" spans="2:8" x14ac:dyDescent="0.3">
      <c r="B15" s="77" t="s">
        <v>19</v>
      </c>
      <c r="C15" s="78"/>
      <c r="D15" s="78"/>
      <c r="E15" s="78"/>
      <c r="F15" s="78"/>
      <c r="G15" s="78"/>
      <c r="H15" s="79"/>
    </row>
    <row r="16" spans="2:8" x14ac:dyDescent="0.3">
      <c r="B16" s="51" t="s">
        <v>15</v>
      </c>
      <c r="C16" s="53"/>
      <c r="D16" s="2" t="s">
        <v>20</v>
      </c>
      <c r="E16" s="2" t="s">
        <v>41</v>
      </c>
      <c r="F16" s="2" t="s">
        <v>21</v>
      </c>
      <c r="G16" s="2" t="s">
        <v>1</v>
      </c>
      <c r="H16" s="37"/>
    </row>
    <row r="17" spans="2:8" x14ac:dyDescent="0.3">
      <c r="B17" s="40" t="s">
        <v>42</v>
      </c>
      <c r="C17" s="41"/>
      <c r="D17" s="2"/>
      <c r="E17" s="4"/>
      <c r="F17" s="2"/>
      <c r="G17" s="4">
        <v>45.050000000000004</v>
      </c>
      <c r="H17" s="38"/>
    </row>
    <row r="18" spans="2:8" x14ac:dyDescent="0.3">
      <c r="B18" s="54" t="s">
        <v>48</v>
      </c>
      <c r="C18" s="55"/>
      <c r="D18" s="2" t="s">
        <v>49</v>
      </c>
      <c r="E18" s="11">
        <v>29355.051267605635</v>
      </c>
      <c r="F18" s="2">
        <v>185</v>
      </c>
      <c r="G18" s="4">
        <f>+E18/F18</f>
        <v>158.67595279786829</v>
      </c>
      <c r="H18" s="38"/>
    </row>
    <row r="19" spans="2:8" x14ac:dyDescent="0.3">
      <c r="B19" s="40"/>
      <c r="C19" s="41"/>
      <c r="D19" s="2"/>
      <c r="E19" s="4"/>
      <c r="F19" s="2"/>
      <c r="G19" s="4"/>
      <c r="H19" s="39"/>
    </row>
    <row r="20" spans="2:8" x14ac:dyDescent="0.3">
      <c r="B20" s="42" t="s">
        <v>43</v>
      </c>
      <c r="C20" s="43"/>
      <c r="D20" s="43"/>
      <c r="E20" s="43"/>
      <c r="F20" s="44"/>
      <c r="G20" s="9" t="s">
        <v>18</v>
      </c>
      <c r="H20" s="10">
        <f>+ROUND(SUM(G17:G19),0)</f>
        <v>204</v>
      </c>
    </row>
    <row r="21" spans="2:8" x14ac:dyDescent="0.3">
      <c r="B21" s="77" t="s">
        <v>22</v>
      </c>
      <c r="C21" s="78"/>
      <c r="D21" s="78"/>
      <c r="E21" s="78"/>
      <c r="F21" s="78"/>
      <c r="G21" s="78"/>
      <c r="H21" s="79"/>
    </row>
    <row r="22" spans="2:8" x14ac:dyDescent="0.3">
      <c r="B22" s="2" t="s">
        <v>23</v>
      </c>
      <c r="C22" s="2" t="s">
        <v>24</v>
      </c>
      <c r="D22" s="2" t="s">
        <v>25</v>
      </c>
      <c r="E22" s="2" t="s">
        <v>26</v>
      </c>
      <c r="F22" s="2" t="s">
        <v>27</v>
      </c>
      <c r="G22" s="2" t="s">
        <v>1</v>
      </c>
      <c r="H22" s="37"/>
    </row>
    <row r="23" spans="2:8" x14ac:dyDescent="0.3">
      <c r="B23" s="12"/>
      <c r="C23" s="13"/>
      <c r="D23" s="6"/>
      <c r="E23" s="2"/>
      <c r="F23" s="4"/>
      <c r="G23" s="3">
        <f>+E23*F23</f>
        <v>0</v>
      </c>
      <c r="H23" s="39"/>
    </row>
    <row r="24" spans="2:8" x14ac:dyDescent="0.3">
      <c r="B24" s="51"/>
      <c r="C24" s="52"/>
      <c r="D24" s="52"/>
      <c r="E24" s="52"/>
      <c r="F24" s="53"/>
      <c r="G24" s="9" t="s">
        <v>18</v>
      </c>
      <c r="H24" s="10">
        <f>+ROUND(SUM(G23:G23),0)</f>
        <v>0</v>
      </c>
    </row>
    <row r="25" spans="2:8" x14ac:dyDescent="0.3">
      <c r="B25" s="77" t="s">
        <v>28</v>
      </c>
      <c r="C25" s="78"/>
      <c r="D25" s="78"/>
      <c r="E25" s="78"/>
      <c r="F25" s="78"/>
      <c r="G25" s="78"/>
      <c r="H25" s="79"/>
    </row>
    <row r="26" spans="2:8" x14ac:dyDescent="0.3">
      <c r="B26" s="2" t="s">
        <v>29</v>
      </c>
      <c r="C26" s="2" t="s">
        <v>30</v>
      </c>
      <c r="D26" s="2" t="s">
        <v>31</v>
      </c>
      <c r="E26" s="2" t="s">
        <v>32</v>
      </c>
      <c r="F26" s="2" t="s">
        <v>21</v>
      </c>
      <c r="G26" s="2" t="s">
        <v>1</v>
      </c>
      <c r="H26" s="37"/>
    </row>
    <row r="27" spans="2:8" x14ac:dyDescent="0.3">
      <c r="B27" s="12" t="s">
        <v>50</v>
      </c>
      <c r="C27" s="29">
        <f>+oficial*1</f>
        <v>41406</v>
      </c>
      <c r="D27" s="34">
        <v>1.7256</v>
      </c>
      <c r="E27" s="4">
        <f>+C27*D27</f>
        <v>71450.193599999999</v>
      </c>
      <c r="F27" s="2">
        <v>185</v>
      </c>
      <c r="G27" s="31">
        <f>+E27/F27</f>
        <v>386.21726270270267</v>
      </c>
      <c r="H27" s="38"/>
    </row>
    <row r="28" spans="2:8" x14ac:dyDescent="0.3">
      <c r="B28" s="12" t="s">
        <v>51</v>
      </c>
      <c r="C28" s="29">
        <f>+ayudante*2</f>
        <v>55208</v>
      </c>
      <c r="D28" s="34">
        <v>1.7256</v>
      </c>
      <c r="E28" s="4">
        <f>+C28*D28</f>
        <v>95266.924800000008</v>
      </c>
      <c r="F28" s="2">
        <f>+F27</f>
        <v>185</v>
      </c>
      <c r="G28" s="31">
        <f>+E28/F28</f>
        <v>514.95635027027026</v>
      </c>
      <c r="H28" s="39"/>
    </row>
    <row r="29" spans="2:8" x14ac:dyDescent="0.3">
      <c r="B29" s="45"/>
      <c r="C29" s="46"/>
      <c r="D29" s="46"/>
      <c r="E29" s="46"/>
      <c r="F29" s="47"/>
      <c r="G29" s="9" t="s">
        <v>18</v>
      </c>
      <c r="H29" s="10">
        <f>+ROUND(SUM(G27:G28),0)</f>
        <v>901</v>
      </c>
    </row>
    <row r="30" spans="2:8" x14ac:dyDescent="0.3">
      <c r="B30" s="45"/>
      <c r="C30" s="46"/>
      <c r="D30" s="46"/>
      <c r="E30" s="46"/>
      <c r="F30" s="46"/>
      <c r="G30" s="46"/>
      <c r="H30" s="47"/>
    </row>
    <row r="31" spans="2:8" x14ac:dyDescent="0.3">
      <c r="B31" s="48" t="s">
        <v>34</v>
      </c>
      <c r="C31" s="49"/>
      <c r="D31" s="49"/>
      <c r="E31" s="49"/>
      <c r="F31" s="50"/>
      <c r="G31" s="15" t="str">
        <f>+C6</f>
        <v>2.3.9</v>
      </c>
      <c r="H31" s="16">
        <f>+ROUND(H20+H14+H24+H29,0)</f>
        <v>4597</v>
      </c>
    </row>
  </sheetData>
  <mergeCells count="29">
    <mergeCell ref="C6:F6"/>
    <mergeCell ref="B2:H2"/>
    <mergeCell ref="C3:E3"/>
    <mergeCell ref="G3:H3"/>
    <mergeCell ref="C4:F4"/>
    <mergeCell ref="C5:G5"/>
    <mergeCell ref="B17:C17"/>
    <mergeCell ref="B18:C18"/>
    <mergeCell ref="B7:H7"/>
    <mergeCell ref="B8:C8"/>
    <mergeCell ref="B9:C9"/>
    <mergeCell ref="B11:C11"/>
    <mergeCell ref="B12:C12"/>
    <mergeCell ref="H26:H28"/>
    <mergeCell ref="B29:F29"/>
    <mergeCell ref="B30:H30"/>
    <mergeCell ref="B31:F31"/>
    <mergeCell ref="H8:H12"/>
    <mergeCell ref="B13:C13"/>
    <mergeCell ref="B14:F14"/>
    <mergeCell ref="B15:H15"/>
    <mergeCell ref="H16:H19"/>
    <mergeCell ref="B19:C19"/>
    <mergeCell ref="B20:F20"/>
    <mergeCell ref="B21:H21"/>
    <mergeCell ref="H22:H23"/>
    <mergeCell ref="B24:F24"/>
    <mergeCell ref="B25:H2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BDDE-04E6-45AB-95D1-9B7812CE4120}">
  <dimension ref="B2:G13"/>
  <sheetViews>
    <sheetView showGridLines="0" tabSelected="1" topLeftCell="A2" zoomScaleNormal="100" workbookViewId="0">
      <selection activeCell="I16" sqref="I16"/>
    </sheetView>
  </sheetViews>
  <sheetFormatPr baseColWidth="10" defaultRowHeight="14.4" x14ac:dyDescent="0.3"/>
  <cols>
    <col min="6" max="6" width="13.88671875" customWidth="1"/>
    <col min="7" max="7" width="14.5546875" bestFit="1" customWidth="1"/>
  </cols>
  <sheetData>
    <row r="2" spans="2:7" x14ac:dyDescent="0.3">
      <c r="B2" s="84" t="s">
        <v>6</v>
      </c>
      <c r="C2" s="84"/>
      <c r="D2" s="84"/>
      <c r="E2" s="84"/>
      <c r="F2" s="84"/>
      <c r="G2" s="84"/>
    </row>
    <row r="3" spans="2:7" x14ac:dyDescent="0.3">
      <c r="B3" s="84"/>
      <c r="C3" s="84"/>
      <c r="D3" s="84"/>
      <c r="E3" s="84"/>
      <c r="F3" s="84"/>
      <c r="G3" s="84"/>
    </row>
    <row r="6" spans="2:7" ht="11.25" customHeight="1" thickBot="1" x14ac:dyDescent="0.35"/>
    <row r="7" spans="2:7" ht="33.75" customHeight="1" thickBot="1" x14ac:dyDescent="0.35">
      <c r="B7" s="85" t="s">
        <v>53</v>
      </c>
      <c r="C7" s="86"/>
      <c r="D7" s="86"/>
      <c r="E7" s="86"/>
      <c r="F7" s="86"/>
      <c r="G7" s="87"/>
    </row>
    <row r="8" spans="2:7" ht="23.25" customHeight="1" x14ac:dyDescent="0.3">
      <c r="B8" s="88" t="s">
        <v>5</v>
      </c>
      <c r="C8" s="89"/>
      <c r="D8" s="97" t="s">
        <v>35</v>
      </c>
      <c r="E8" s="98"/>
      <c r="F8" s="98"/>
      <c r="G8" s="99"/>
    </row>
    <row r="9" spans="2:7" ht="27" customHeight="1" x14ac:dyDescent="0.3">
      <c r="B9" s="90" t="s">
        <v>8</v>
      </c>
      <c r="C9" s="91"/>
      <c r="D9" s="100" t="s">
        <v>37</v>
      </c>
      <c r="E9" s="101"/>
      <c r="F9" s="101"/>
      <c r="G9" s="102"/>
    </row>
    <row r="10" spans="2:7" ht="21" customHeight="1" x14ac:dyDescent="0.3">
      <c r="B10" s="95" t="s">
        <v>4</v>
      </c>
      <c r="C10" s="96"/>
      <c r="D10" s="21" t="s">
        <v>3</v>
      </c>
      <c r="E10" s="21" t="s">
        <v>2</v>
      </c>
      <c r="F10" s="21" t="s">
        <v>1</v>
      </c>
      <c r="G10" s="22" t="s">
        <v>0</v>
      </c>
    </row>
    <row r="11" spans="2:7" ht="45" customHeight="1" x14ac:dyDescent="0.3">
      <c r="B11" s="103" t="s">
        <v>63</v>
      </c>
      <c r="C11" s="104"/>
      <c r="D11" s="19" t="s">
        <v>7</v>
      </c>
      <c r="E11" s="19">
        <v>0.94</v>
      </c>
      <c r="F11" s="20">
        <f>+'APU OE-CONCRETO DISIPADOR'!H31</f>
        <v>570094</v>
      </c>
      <c r="G11" s="23">
        <f>+F11*E11</f>
        <v>535888.36</v>
      </c>
    </row>
    <row r="12" spans="2:7" ht="45" customHeight="1" thickBot="1" x14ac:dyDescent="0.35">
      <c r="B12" s="105" t="s">
        <v>64</v>
      </c>
      <c r="C12" s="106"/>
      <c r="D12" s="17" t="s">
        <v>52</v>
      </c>
      <c r="E12" s="17">
        <v>53.24</v>
      </c>
      <c r="F12" s="18">
        <f>+'APU ACERO DISIPADOR'!H31</f>
        <v>4597</v>
      </c>
      <c r="G12" s="32">
        <f>+F12*E12</f>
        <v>244744.28</v>
      </c>
    </row>
    <row r="13" spans="2:7" ht="20.25" customHeight="1" thickBot="1" x14ac:dyDescent="0.35">
      <c r="B13" s="92" t="s">
        <v>9</v>
      </c>
      <c r="C13" s="93"/>
      <c r="D13" s="93"/>
      <c r="E13" s="93"/>
      <c r="F13" s="94"/>
      <c r="G13" s="1">
        <f>+SUM(G11:G12)</f>
        <v>780632.64</v>
      </c>
    </row>
  </sheetData>
  <mergeCells count="10">
    <mergeCell ref="B2:G3"/>
    <mergeCell ref="B7:G7"/>
    <mergeCell ref="B8:C8"/>
    <mergeCell ref="B9:C9"/>
    <mergeCell ref="B13:F13"/>
    <mergeCell ref="B10:C10"/>
    <mergeCell ref="D8:G8"/>
    <mergeCell ref="D9:G9"/>
    <mergeCell ref="B11:C11"/>
    <mergeCell ref="B12:C12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APU OE-CONCRETO DISIPADOR</vt:lpstr>
      <vt:lpstr>APU ACERO DISIPADOR</vt:lpstr>
      <vt:lpstr>PPTO OT. MANUEL CUELLO</vt:lpstr>
      <vt:lpstr>'PPTO OT. MANUEL CUELLO'!Área_de_impresión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2021-05-10T14:28:43Z</cp:lastPrinted>
  <dcterms:created xsi:type="dcterms:W3CDTF">2021-05-10T14:14:00Z</dcterms:created>
  <dcterms:modified xsi:type="dcterms:W3CDTF">2021-08-18T21:05:52Z</dcterms:modified>
</cp:coreProperties>
</file>