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MVALLEJOR\Desktop\"/>
    </mc:Choice>
  </mc:AlternateContent>
  <bookViews>
    <workbookView xWindow="0" yWindow="0" windowWidth="24000" windowHeight="9645"/>
  </bookViews>
  <sheets>
    <sheet name="Informe Final" sheetId="12" r:id="rId1"/>
    <sheet name="Consolidado % Cumplimiento" sheetId="13" r:id="rId2"/>
    <sheet name="PAA Consolidado Febrero 2018" sheetId="1" r:id="rId3"/>
  </sheets>
  <externalReferences>
    <externalReference r:id="rId4"/>
    <externalReference r:id="rId5"/>
    <externalReference r:id="rId6"/>
    <externalReference r:id="rId7"/>
    <externalReference r:id="rId8"/>
  </externalReferences>
  <definedNames>
    <definedName name="_xlnm._FilterDatabase" localSheetId="0" hidden="1">'Informe Final'!$A$2:$J$2</definedName>
    <definedName name="_xlnm._FilterDatabase" localSheetId="2" hidden="1">'PAA Consolidado Febrero 2018'!$A$11:$BA$1431</definedName>
    <definedName name="_xlnm.Print_Area" localSheetId="0">'Informe Final'!$A$1:$J$2</definedName>
    <definedName name="DEPENDENCIA">'[1]Anexo 2.'!$B$322:$B$347</definedName>
    <definedName name="EstadoContrato">'[1]Anexo 2.'!$B$352:$B$358</definedName>
    <definedName name="FUENTE">'[1]Anexo 2.'!$D$355:$D$359</definedName>
    <definedName name="gobernacion">'[2]Anexo 2.'!$D$391:$D$394</definedName>
    <definedName name="l">'[3]Anexo 2.'!$D$357:$D$387</definedName>
    <definedName name="ll">'[3]Anexo 2.'!$D$357:$D$387</definedName>
    <definedName name="MODALIDAD">'[1]Anexo 2.'!$D$322:$D$349</definedName>
    <definedName name="MODSELECCION">'[1]Anexo 2.'!$D$322:$D$352</definedName>
    <definedName name="MUJERES">'[4]Anexo 2.'!$B$319:$B$344</definedName>
    <definedName name="PROGRAMAS">'[1]Anexo 2.'!$F$329:$F$456</definedName>
    <definedName name="secretaira">'[2]Anexo 2.'!$B$351:$B$376</definedName>
    <definedName name="TIPOSUPER">'[5]Anexo 2.'!$F$579:$F$583</definedName>
    <definedName name="VIGENCIAS">'[1]Anexo 2.'!$D$362:$D$365</definedName>
  </definedNames>
  <calcPr calcId="162913"/>
  <pivotCaches>
    <pivotCache cacheId="1"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2" l="1"/>
  <c r="I26" i="12"/>
  <c r="I25" i="12"/>
  <c r="I22" i="12"/>
  <c r="I23" i="12"/>
  <c r="I24" i="12"/>
  <c r="I21" i="12" l="1"/>
  <c r="I20" i="12"/>
  <c r="I19" i="12" l="1"/>
  <c r="I18" i="12"/>
  <c r="I17" i="12"/>
  <c r="I16" i="12"/>
  <c r="I15" i="12"/>
  <c r="I14" i="12"/>
  <c r="I13" i="12"/>
  <c r="I12" i="12"/>
  <c r="I11" i="12"/>
  <c r="I10" i="12"/>
  <c r="I9" i="12" l="1"/>
  <c r="I8" i="12"/>
  <c r="I7" i="12"/>
  <c r="I5" i="12"/>
  <c r="AA139" i="1"/>
  <c r="I4" i="12" l="1"/>
  <c r="I3" i="12"/>
  <c r="I6" i="12"/>
  <c r="AA1431" i="1"/>
  <c r="AA1430" i="1"/>
  <c r="AA1429" i="1"/>
  <c r="AA1428" i="1"/>
  <c r="AA1427" i="1"/>
  <c r="AA1426" i="1"/>
  <c r="AA1425" i="1"/>
  <c r="AA1424" i="1"/>
  <c r="AA1423" i="1"/>
  <c r="AA1422" i="1"/>
  <c r="AA1421" i="1"/>
  <c r="AA1420" i="1"/>
  <c r="AA1419" i="1"/>
  <c r="AA1418" i="1"/>
  <c r="AA1417" i="1"/>
  <c r="AA1416" i="1"/>
  <c r="AA1415" i="1"/>
  <c r="AA1414" i="1"/>
  <c r="AA1413" i="1"/>
  <c r="AA1412" i="1"/>
  <c r="AA1411" i="1"/>
  <c r="AA1410" i="1"/>
  <c r="AA1409" i="1"/>
  <c r="AA1408" i="1"/>
  <c r="AA1407" i="1"/>
  <c r="AA1406" i="1"/>
  <c r="AA1405" i="1"/>
  <c r="AA1404" i="1"/>
  <c r="AA1403" i="1"/>
  <c r="AA1402" i="1"/>
  <c r="AA1401" i="1"/>
  <c r="AA1400" i="1"/>
  <c r="AA1399" i="1"/>
  <c r="AA1398" i="1"/>
  <c r="AA1397" i="1"/>
  <c r="AA1396" i="1"/>
  <c r="AA1395" i="1"/>
  <c r="AA1394" i="1"/>
  <c r="AA1393" i="1"/>
  <c r="AA1392" i="1"/>
  <c r="AA1391" i="1"/>
  <c r="AA1390" i="1"/>
  <c r="AA1389" i="1"/>
  <c r="AA1388" i="1"/>
  <c r="AA1387" i="1"/>
  <c r="AA1386" i="1"/>
  <c r="AA1385" i="1"/>
  <c r="AA1384" i="1"/>
  <c r="AA1383" i="1"/>
  <c r="AA1382" i="1"/>
  <c r="AA1381" i="1"/>
  <c r="AA1380" i="1"/>
  <c r="AA1379" i="1"/>
  <c r="AA1378" i="1"/>
  <c r="AA1377" i="1"/>
  <c r="AA1376" i="1"/>
  <c r="AA1375" i="1"/>
  <c r="AA1374" i="1"/>
  <c r="AA1373" i="1"/>
  <c r="AA1372" i="1"/>
  <c r="AA1371" i="1"/>
  <c r="AA1370" i="1"/>
  <c r="AA1369" i="1"/>
  <c r="AA1368" i="1"/>
  <c r="AA1367" i="1"/>
  <c r="AA1366" i="1"/>
  <c r="AA1365" i="1"/>
  <c r="AA1364" i="1"/>
  <c r="AA1363" i="1"/>
  <c r="AA1362" i="1"/>
  <c r="AA1361" i="1"/>
  <c r="AA1360" i="1"/>
  <c r="AA1359" i="1"/>
  <c r="AA1358" i="1"/>
  <c r="AA1357" i="1"/>
  <c r="AA1356" i="1"/>
  <c r="AA1355" i="1"/>
  <c r="AA1354" i="1"/>
  <c r="AA1353" i="1"/>
  <c r="AA1352" i="1"/>
  <c r="AA1351" i="1"/>
  <c r="AA1350" i="1"/>
  <c r="AA1349" i="1"/>
  <c r="AA1348" i="1"/>
  <c r="AA1347" i="1"/>
  <c r="AA1346" i="1"/>
  <c r="AA1345" i="1"/>
  <c r="AA1344" i="1"/>
  <c r="AA1343" i="1"/>
  <c r="AA1342" i="1"/>
  <c r="AA1341" i="1"/>
  <c r="AA1340" i="1"/>
  <c r="AA1339" i="1"/>
  <c r="AA1338" i="1"/>
  <c r="AA1337" i="1"/>
  <c r="AA1336" i="1"/>
  <c r="AA1335" i="1"/>
  <c r="AA1334" i="1"/>
  <c r="AA1333" i="1"/>
  <c r="AA1332" i="1"/>
  <c r="AA1331" i="1"/>
  <c r="AA1330" i="1"/>
  <c r="AA1329" i="1"/>
  <c r="AA1328" i="1"/>
  <c r="AA1327" i="1"/>
  <c r="AA1326" i="1"/>
  <c r="AA1325" i="1"/>
  <c r="AA1324" i="1"/>
  <c r="AA1323" i="1"/>
  <c r="AA1322" i="1"/>
  <c r="AA1321" i="1"/>
  <c r="AA1320" i="1"/>
  <c r="AA1319" i="1"/>
  <c r="AA1318" i="1"/>
  <c r="AA1317" i="1"/>
  <c r="AA1316" i="1"/>
  <c r="AA1315" i="1"/>
  <c r="AA1314" i="1"/>
  <c r="AA1313" i="1"/>
  <c r="AA1312" i="1"/>
  <c r="AA1311" i="1"/>
  <c r="AA1310" i="1"/>
  <c r="AA1309" i="1"/>
  <c r="AA1308" i="1"/>
  <c r="AA1307" i="1"/>
  <c r="AA1306" i="1"/>
  <c r="AA1305" i="1"/>
  <c r="AA1304" i="1"/>
  <c r="AA1303" i="1"/>
  <c r="AA1302" i="1"/>
  <c r="AA1301" i="1"/>
  <c r="AA1300" i="1"/>
  <c r="AA1299" i="1"/>
  <c r="AA1298" i="1"/>
  <c r="AA1297" i="1"/>
  <c r="AA1296" i="1"/>
  <c r="AA1295" i="1"/>
  <c r="AA1294" i="1"/>
  <c r="AA1293" i="1"/>
  <c r="AA1292" i="1"/>
  <c r="AA1291" i="1"/>
  <c r="AA1290" i="1"/>
  <c r="AA1289" i="1"/>
  <c r="AA1288" i="1"/>
  <c r="AA1287" i="1"/>
  <c r="AA1286" i="1"/>
  <c r="AA1285" i="1"/>
  <c r="AA1284" i="1"/>
  <c r="AA1283" i="1"/>
  <c r="AA1282" i="1"/>
  <c r="AA1281" i="1"/>
  <c r="AA1280" i="1"/>
  <c r="AA1279" i="1"/>
  <c r="AA1278" i="1"/>
  <c r="AA1277" i="1"/>
  <c r="AA1276" i="1"/>
  <c r="AA1275" i="1"/>
  <c r="AA1274" i="1"/>
  <c r="AA1273" i="1"/>
  <c r="AA1272" i="1"/>
  <c r="AA1271" i="1"/>
  <c r="AA1270" i="1"/>
  <c r="AA1269" i="1"/>
  <c r="AA1268" i="1"/>
  <c r="AA1267" i="1"/>
  <c r="AA1266" i="1"/>
  <c r="AA1265" i="1"/>
  <c r="AA1264" i="1"/>
  <c r="AA1263" i="1"/>
  <c r="AA1262" i="1"/>
  <c r="AA1261" i="1"/>
  <c r="AA1260" i="1"/>
  <c r="AA1259" i="1"/>
  <c r="AA1258" i="1"/>
  <c r="AA1257" i="1"/>
  <c r="AA1256" i="1"/>
  <c r="AA1255" i="1"/>
  <c r="AA1254" i="1"/>
  <c r="AA1253" i="1"/>
  <c r="AA1252" i="1"/>
  <c r="AA1251" i="1"/>
  <c r="AA1250" i="1"/>
  <c r="AA1249" i="1"/>
  <c r="AA1248" i="1"/>
  <c r="AA1247" i="1"/>
  <c r="AA1246" i="1"/>
  <c r="AA1245" i="1"/>
  <c r="AA1244" i="1"/>
  <c r="AA1243" i="1"/>
  <c r="AA1242" i="1"/>
  <c r="AA1241" i="1"/>
  <c r="AA1240" i="1"/>
  <c r="AA1239" i="1"/>
  <c r="AA1238" i="1"/>
  <c r="AA1237" i="1"/>
  <c r="AA1236" i="1"/>
  <c r="AA1235" i="1"/>
  <c r="AA1234" i="1"/>
  <c r="AA1233" i="1"/>
  <c r="AA1232" i="1"/>
  <c r="AA1231" i="1"/>
  <c r="AA1230" i="1"/>
  <c r="AA1229" i="1"/>
  <c r="AA1228" i="1"/>
  <c r="AA1227" i="1"/>
  <c r="AA1226" i="1"/>
  <c r="AA1225" i="1"/>
  <c r="AA1224" i="1"/>
  <c r="AA1223" i="1"/>
  <c r="AA1222" i="1"/>
  <c r="AA1221" i="1"/>
  <c r="AA1220" i="1"/>
  <c r="AA1219" i="1"/>
  <c r="AA1218" i="1"/>
  <c r="AA1217" i="1"/>
  <c r="AA1216" i="1"/>
  <c r="AA1215" i="1"/>
  <c r="AA1214" i="1"/>
  <c r="AA1213" i="1"/>
  <c r="AA1212" i="1"/>
  <c r="AA1211" i="1"/>
  <c r="AA1210" i="1"/>
  <c r="AA1209" i="1"/>
  <c r="AA1208" i="1"/>
  <c r="AA1207" i="1"/>
  <c r="AA1206" i="1"/>
  <c r="AA1205" i="1"/>
  <c r="AA1204" i="1"/>
  <c r="AA1203" i="1"/>
  <c r="AA1202" i="1"/>
  <c r="AA1201" i="1"/>
  <c r="AA1200" i="1"/>
  <c r="AA1199" i="1"/>
  <c r="AA1198" i="1"/>
  <c r="AA1197" i="1"/>
  <c r="AA1196" i="1"/>
  <c r="AA1195" i="1"/>
  <c r="AA1194" i="1"/>
  <c r="AA1193" i="1"/>
  <c r="AA1192" i="1"/>
  <c r="AA1191" i="1"/>
  <c r="AA1190" i="1"/>
  <c r="AA1189" i="1"/>
  <c r="AA1188" i="1"/>
  <c r="AA1187" i="1"/>
  <c r="AA1186" i="1"/>
  <c r="AA1185" i="1"/>
  <c r="AA1184" i="1"/>
  <c r="AA1183" i="1"/>
  <c r="AA1182" i="1"/>
  <c r="AA1181" i="1"/>
  <c r="AA1180" i="1"/>
  <c r="AA1179" i="1"/>
  <c r="AA1178" i="1"/>
  <c r="AA1177" i="1"/>
  <c r="AA1176" i="1"/>
  <c r="AA1175" i="1"/>
  <c r="AA1174" i="1"/>
  <c r="AA1173" i="1"/>
  <c r="AA1172" i="1"/>
  <c r="AA1171" i="1"/>
  <c r="AA1170" i="1"/>
  <c r="AA1169" i="1"/>
  <c r="AA1168" i="1"/>
  <c r="AA1167" i="1"/>
  <c r="AA1166" i="1"/>
  <c r="AA1165" i="1"/>
  <c r="AA1164" i="1"/>
  <c r="AA1163" i="1"/>
  <c r="AA1162" i="1"/>
  <c r="AA1161" i="1"/>
  <c r="AA1160" i="1"/>
  <c r="AA1159" i="1"/>
  <c r="AA1158" i="1"/>
  <c r="AA1157" i="1"/>
  <c r="AA1156" i="1"/>
  <c r="AA1155" i="1"/>
  <c r="AA1154" i="1"/>
  <c r="AA1153" i="1"/>
  <c r="AA1152" i="1"/>
  <c r="AA1151" i="1"/>
  <c r="AA1150" i="1"/>
  <c r="AA1149" i="1"/>
  <c r="AA1148" i="1"/>
  <c r="AA1147" i="1"/>
  <c r="AA1146" i="1"/>
  <c r="AA1145" i="1"/>
  <c r="AA1144" i="1"/>
  <c r="AA1143" i="1"/>
  <c r="AA1142" i="1"/>
  <c r="AA1141" i="1"/>
  <c r="AA1140" i="1"/>
  <c r="AA1139" i="1"/>
  <c r="AA1138" i="1"/>
  <c r="AA1137" i="1"/>
  <c r="AA1136" i="1"/>
  <c r="AA1135" i="1"/>
  <c r="AA1134" i="1"/>
  <c r="AA1133" i="1"/>
  <c r="AA1132" i="1"/>
  <c r="AA1131" i="1"/>
  <c r="AA1130" i="1"/>
  <c r="AA1129" i="1"/>
  <c r="AA1128" i="1"/>
  <c r="AA1127" i="1"/>
  <c r="AA1126" i="1"/>
  <c r="AA1125" i="1"/>
  <c r="AA1124" i="1"/>
  <c r="AA1123" i="1"/>
  <c r="AA1122" i="1"/>
  <c r="AA1121" i="1"/>
  <c r="AA1120" i="1"/>
  <c r="I1120" i="1"/>
  <c r="H1120" i="1"/>
  <c r="AA1119" i="1"/>
  <c r="I1119" i="1"/>
  <c r="H1119" i="1"/>
  <c r="AA1118" i="1"/>
  <c r="AA1117" i="1"/>
  <c r="AA1116" i="1"/>
  <c r="AA1115" i="1"/>
  <c r="I1115" i="1"/>
  <c r="H1115" i="1"/>
  <c r="AA1114" i="1"/>
  <c r="AA1113" i="1"/>
  <c r="AA1112" i="1"/>
  <c r="AA1111" i="1"/>
  <c r="AA1110" i="1"/>
  <c r="I1110" i="1"/>
  <c r="H1110" i="1"/>
  <c r="AA1109" i="1"/>
  <c r="AA1108" i="1"/>
  <c r="I1108" i="1"/>
  <c r="H1108" i="1"/>
  <c r="AA1107" i="1"/>
  <c r="AA1106" i="1"/>
  <c r="AA1105" i="1"/>
  <c r="AA1104" i="1"/>
  <c r="AA1103" i="1"/>
  <c r="AA1102" i="1"/>
  <c r="AA1101" i="1"/>
  <c r="AA1100" i="1"/>
  <c r="AA1099" i="1"/>
  <c r="AA1098" i="1"/>
  <c r="AA1097" i="1"/>
  <c r="AA1096" i="1"/>
  <c r="AA1095" i="1"/>
  <c r="AA1094" i="1"/>
  <c r="AA1093" i="1"/>
  <c r="AA1092" i="1"/>
  <c r="AA1091" i="1"/>
  <c r="AA1090" i="1"/>
  <c r="AA1089" i="1"/>
  <c r="AA1088" i="1"/>
  <c r="AA1087" i="1"/>
  <c r="AA1086" i="1"/>
  <c r="AA1085" i="1"/>
  <c r="AA1084" i="1"/>
  <c r="AA1083" i="1"/>
  <c r="AA1082" i="1"/>
  <c r="AA1081" i="1"/>
  <c r="I1081" i="1"/>
  <c r="AA1080" i="1"/>
  <c r="AA1079" i="1"/>
  <c r="AA1078" i="1"/>
  <c r="AA1077" i="1"/>
  <c r="AA1076" i="1"/>
  <c r="AA1075" i="1"/>
  <c r="AA1074" i="1"/>
  <c r="AA1073" i="1"/>
  <c r="AA1072" i="1"/>
  <c r="AA1071" i="1"/>
  <c r="I1071" i="1"/>
  <c r="H1071" i="1"/>
  <c r="AA1070" i="1"/>
  <c r="AA1069" i="1"/>
  <c r="AA1068" i="1"/>
  <c r="AA1067" i="1"/>
  <c r="AA1066" i="1"/>
  <c r="AA1065" i="1"/>
  <c r="AA1064" i="1"/>
  <c r="AA1063" i="1"/>
  <c r="AA1062" i="1"/>
  <c r="AA1061" i="1"/>
  <c r="AA1060" i="1"/>
  <c r="AA1059" i="1"/>
  <c r="AA1058" i="1"/>
  <c r="H1058" i="1"/>
  <c r="AA1057" i="1"/>
  <c r="AA1056" i="1"/>
  <c r="AA1055" i="1"/>
  <c r="AA1054" i="1"/>
  <c r="AA1053" i="1"/>
  <c r="AA1052" i="1"/>
  <c r="AA1051" i="1"/>
  <c r="AA1050" i="1"/>
  <c r="AA1049" i="1"/>
  <c r="AA1048" i="1"/>
  <c r="H1048" i="1"/>
  <c r="AA1047" i="1"/>
  <c r="H1047" i="1"/>
  <c r="AA1046" i="1"/>
  <c r="H1046" i="1"/>
  <c r="AA1045" i="1"/>
  <c r="H1045" i="1"/>
  <c r="AA1044" i="1"/>
  <c r="H1044" i="1"/>
  <c r="AA1043" i="1"/>
  <c r="H1043" i="1"/>
  <c r="AA1042" i="1"/>
  <c r="H1042" i="1"/>
  <c r="AA1041" i="1"/>
  <c r="H1041" i="1"/>
  <c r="AA1040" i="1"/>
  <c r="H1040" i="1"/>
  <c r="AA1039" i="1"/>
  <c r="AA1038" i="1"/>
  <c r="AA1037" i="1"/>
  <c r="AA1036" i="1"/>
  <c r="AA1035" i="1"/>
  <c r="AA1034" i="1"/>
  <c r="AA1033" i="1"/>
  <c r="AA1032" i="1"/>
  <c r="AA1031" i="1"/>
  <c r="AA1030" i="1"/>
  <c r="AA1029" i="1"/>
  <c r="AA1028" i="1"/>
  <c r="AA1027" i="1"/>
  <c r="AA1026" i="1"/>
  <c r="AA1025" i="1"/>
  <c r="AA1024" i="1"/>
  <c r="AA1023" i="1"/>
  <c r="AA1022" i="1"/>
  <c r="AA1021" i="1"/>
  <c r="AA1020" i="1"/>
  <c r="AA1019" i="1"/>
  <c r="AA1018" i="1"/>
  <c r="AA1017" i="1"/>
  <c r="AA1016" i="1"/>
  <c r="AA1015" i="1"/>
  <c r="AA1014" i="1"/>
  <c r="AA1013" i="1"/>
  <c r="AA1012" i="1"/>
  <c r="AA1011" i="1"/>
  <c r="AA1010" i="1"/>
  <c r="AA1009" i="1"/>
  <c r="AA1008" i="1"/>
  <c r="AA1007" i="1"/>
  <c r="AA1006" i="1"/>
  <c r="AA1005" i="1"/>
  <c r="AA1004" i="1"/>
  <c r="AA1003" i="1"/>
  <c r="AA1002" i="1"/>
  <c r="AA1001" i="1"/>
  <c r="AA1000" i="1"/>
  <c r="AA999" i="1"/>
  <c r="AA998" i="1"/>
  <c r="AA997" i="1"/>
  <c r="AA996" i="1"/>
  <c r="AA995" i="1"/>
  <c r="AA994" i="1"/>
  <c r="AA993" i="1"/>
  <c r="AA992" i="1"/>
  <c r="AA991" i="1"/>
  <c r="AA990" i="1"/>
  <c r="AA989" i="1"/>
  <c r="AA988" i="1"/>
  <c r="AA987" i="1"/>
  <c r="AA986" i="1"/>
  <c r="AA985" i="1"/>
  <c r="AA984" i="1"/>
  <c r="AA983" i="1"/>
  <c r="AA982" i="1"/>
  <c r="AA981" i="1"/>
  <c r="AA980" i="1"/>
  <c r="AA979" i="1"/>
  <c r="AA978" i="1"/>
  <c r="AA977" i="1"/>
  <c r="AA976" i="1"/>
  <c r="AA975" i="1"/>
  <c r="AA974" i="1"/>
  <c r="AA973" i="1"/>
  <c r="AA972" i="1"/>
  <c r="AA971" i="1"/>
  <c r="AA970" i="1"/>
  <c r="AA969" i="1"/>
  <c r="AA968" i="1"/>
  <c r="AA967" i="1"/>
  <c r="AA966" i="1"/>
  <c r="AA965" i="1"/>
  <c r="AA964" i="1"/>
  <c r="AA963" i="1"/>
  <c r="AA962" i="1"/>
  <c r="AA961" i="1"/>
  <c r="AA960" i="1"/>
  <c r="AA959" i="1"/>
  <c r="AA958" i="1"/>
  <c r="AA957" i="1"/>
  <c r="AA956" i="1"/>
  <c r="AA955" i="1"/>
  <c r="AA954" i="1"/>
  <c r="AA953" i="1"/>
  <c r="AA952" i="1"/>
  <c r="AA951" i="1"/>
  <c r="AA950" i="1"/>
  <c r="AA949" i="1"/>
  <c r="AA948" i="1"/>
  <c r="AA947" i="1"/>
  <c r="AA946" i="1"/>
  <c r="AA945" i="1"/>
  <c r="AA944" i="1"/>
  <c r="AA943" i="1"/>
  <c r="AA942" i="1"/>
  <c r="AA941" i="1"/>
  <c r="AA940" i="1"/>
  <c r="AA939" i="1"/>
  <c r="AA938" i="1"/>
  <c r="AA937" i="1"/>
  <c r="AA936" i="1"/>
  <c r="AA935" i="1"/>
  <c r="AA934" i="1"/>
  <c r="AA933" i="1"/>
  <c r="AA932" i="1"/>
  <c r="AA931" i="1"/>
  <c r="AA930" i="1"/>
  <c r="AA929" i="1"/>
  <c r="AA928" i="1"/>
  <c r="AA927" i="1"/>
  <c r="AA926" i="1"/>
  <c r="AA925" i="1"/>
  <c r="AA924" i="1"/>
  <c r="AA923" i="1"/>
  <c r="AA922" i="1"/>
  <c r="AA921" i="1"/>
  <c r="AA920" i="1"/>
  <c r="AA919" i="1"/>
  <c r="AA918" i="1"/>
  <c r="AA917" i="1"/>
  <c r="AA916" i="1"/>
  <c r="AA915" i="1"/>
  <c r="AA914" i="1"/>
  <c r="AA913" i="1"/>
  <c r="AA912" i="1"/>
  <c r="AA911" i="1"/>
  <c r="AA910" i="1"/>
  <c r="AA909" i="1"/>
  <c r="AA908" i="1"/>
  <c r="AA907" i="1"/>
  <c r="AA906" i="1"/>
  <c r="AA905" i="1"/>
  <c r="AA904" i="1"/>
  <c r="AA903" i="1"/>
  <c r="AA902" i="1"/>
  <c r="AA901" i="1"/>
  <c r="AA900" i="1"/>
  <c r="AA899" i="1"/>
  <c r="AA898" i="1"/>
  <c r="AA897" i="1"/>
  <c r="AA896" i="1"/>
  <c r="AA895" i="1"/>
  <c r="AA894" i="1"/>
  <c r="AA893" i="1"/>
  <c r="AA892" i="1"/>
  <c r="AA891" i="1"/>
  <c r="AA890" i="1"/>
  <c r="AA889" i="1"/>
  <c r="AA888" i="1"/>
  <c r="AA887" i="1"/>
  <c r="AA886" i="1"/>
  <c r="AA885" i="1"/>
  <c r="AA884" i="1"/>
  <c r="AA883" i="1"/>
  <c r="AA882" i="1"/>
  <c r="AA881" i="1"/>
  <c r="AA880" i="1"/>
  <c r="AA879" i="1"/>
  <c r="AA878" i="1"/>
  <c r="AA877" i="1"/>
  <c r="AA876" i="1"/>
  <c r="AA875" i="1"/>
  <c r="AA874" i="1"/>
  <c r="AA873" i="1"/>
  <c r="AA872" i="1"/>
  <c r="AA871" i="1"/>
  <c r="AA870" i="1"/>
  <c r="AA869" i="1"/>
  <c r="AA868" i="1"/>
  <c r="AA867" i="1"/>
  <c r="AA866" i="1"/>
  <c r="AA865" i="1"/>
  <c r="AA864" i="1"/>
  <c r="AA863" i="1"/>
  <c r="AA862" i="1"/>
  <c r="AA861" i="1"/>
  <c r="AA860" i="1"/>
  <c r="AA859" i="1"/>
  <c r="AA858" i="1"/>
  <c r="AA857" i="1"/>
  <c r="AA856" i="1"/>
  <c r="AA855" i="1"/>
  <c r="AA854" i="1"/>
  <c r="AA853" i="1"/>
  <c r="AA852" i="1"/>
  <c r="AA851" i="1"/>
  <c r="AA850" i="1"/>
  <c r="AA849" i="1"/>
  <c r="AA848" i="1"/>
  <c r="AA847" i="1"/>
  <c r="AA846" i="1"/>
  <c r="AA845" i="1"/>
  <c r="AA844" i="1"/>
  <c r="AA843" i="1"/>
  <c r="AA842" i="1"/>
  <c r="AA841" i="1"/>
  <c r="AA840" i="1"/>
  <c r="AA839" i="1"/>
  <c r="AA838" i="1"/>
  <c r="AA837" i="1"/>
  <c r="AA836" i="1"/>
  <c r="AA835" i="1"/>
  <c r="AA834" i="1"/>
  <c r="AA833" i="1"/>
  <c r="AA832" i="1"/>
  <c r="AA831" i="1"/>
  <c r="AA830" i="1"/>
  <c r="AA829" i="1"/>
  <c r="AA828" i="1"/>
  <c r="AA827" i="1"/>
  <c r="AA826" i="1"/>
  <c r="AA825" i="1"/>
  <c r="AA824" i="1"/>
  <c r="AA823" i="1"/>
  <c r="AA822" i="1"/>
  <c r="AA821" i="1"/>
  <c r="AA820" i="1"/>
  <c r="AA819" i="1"/>
  <c r="AA818" i="1"/>
  <c r="AA817" i="1"/>
  <c r="AA816" i="1"/>
  <c r="AA815" i="1"/>
  <c r="AA814" i="1"/>
  <c r="AA813" i="1"/>
  <c r="AA812" i="1"/>
  <c r="AA811" i="1"/>
  <c r="AA810" i="1"/>
  <c r="AA809" i="1"/>
  <c r="AA808" i="1"/>
  <c r="AA807" i="1"/>
  <c r="AA806" i="1"/>
  <c r="AA805" i="1"/>
  <c r="AA804" i="1"/>
  <c r="AA803" i="1"/>
  <c r="AA802" i="1"/>
  <c r="AA801" i="1"/>
  <c r="AA800" i="1"/>
  <c r="AA799" i="1"/>
  <c r="AA798" i="1"/>
  <c r="AA797" i="1"/>
  <c r="AA796" i="1"/>
  <c r="AA795" i="1"/>
  <c r="AA794" i="1"/>
  <c r="AA793" i="1"/>
  <c r="AA792" i="1"/>
  <c r="AA791" i="1"/>
  <c r="AA790" i="1"/>
  <c r="AA789" i="1"/>
  <c r="AA788" i="1"/>
  <c r="AA787" i="1"/>
  <c r="AA786" i="1"/>
  <c r="AA785" i="1"/>
  <c r="AA784" i="1"/>
  <c r="AA783" i="1"/>
  <c r="AA782" i="1"/>
  <c r="AA781" i="1"/>
  <c r="AA780" i="1"/>
  <c r="AA779" i="1"/>
  <c r="AA778" i="1"/>
  <c r="AA777" i="1"/>
  <c r="AA776" i="1"/>
  <c r="AA775" i="1"/>
  <c r="AA774" i="1"/>
  <c r="AA773" i="1"/>
  <c r="AA772" i="1"/>
  <c r="AA771" i="1"/>
  <c r="AA770" i="1"/>
  <c r="AA769" i="1"/>
  <c r="AA768" i="1"/>
  <c r="AA767" i="1"/>
  <c r="AA766" i="1"/>
  <c r="AA765" i="1"/>
  <c r="AA764" i="1"/>
  <c r="AA763" i="1"/>
  <c r="AA762" i="1"/>
  <c r="AA761" i="1"/>
  <c r="AA760" i="1"/>
  <c r="AA759" i="1"/>
  <c r="AA758" i="1"/>
  <c r="AA757" i="1"/>
  <c r="AA756" i="1"/>
  <c r="AA755" i="1"/>
  <c r="AA754" i="1"/>
  <c r="AA753" i="1"/>
  <c r="AA752" i="1"/>
  <c r="AA751" i="1"/>
  <c r="AA750" i="1"/>
  <c r="AA749" i="1"/>
  <c r="AA748" i="1"/>
  <c r="AA747" i="1"/>
  <c r="AA746" i="1"/>
  <c r="AA745" i="1"/>
  <c r="AA744" i="1"/>
  <c r="AA743" i="1"/>
  <c r="AA742" i="1"/>
  <c r="AA741" i="1"/>
  <c r="AA740" i="1"/>
  <c r="AA739" i="1"/>
  <c r="AA738" i="1"/>
  <c r="AA737" i="1"/>
  <c r="AA736" i="1"/>
  <c r="AA735" i="1"/>
  <c r="AA734" i="1"/>
  <c r="AA733" i="1"/>
  <c r="AA732" i="1"/>
  <c r="AA731" i="1"/>
  <c r="AA730" i="1"/>
  <c r="AA729" i="1"/>
  <c r="AA728" i="1"/>
  <c r="AA727" i="1"/>
  <c r="AA726" i="1"/>
  <c r="AA725" i="1"/>
  <c r="AA724" i="1"/>
  <c r="AA723" i="1"/>
  <c r="AA722" i="1"/>
  <c r="AA721" i="1"/>
  <c r="AA720" i="1"/>
  <c r="AA719" i="1"/>
  <c r="AA718" i="1"/>
  <c r="AA717" i="1"/>
  <c r="AA716" i="1"/>
  <c r="AA715" i="1"/>
  <c r="AA714" i="1"/>
  <c r="AA713" i="1"/>
  <c r="AA712" i="1"/>
  <c r="AA711" i="1"/>
  <c r="AA710" i="1"/>
  <c r="AA709" i="1"/>
  <c r="AA708" i="1"/>
  <c r="AA707" i="1"/>
  <c r="AA706" i="1"/>
  <c r="AA705" i="1"/>
  <c r="AA704" i="1"/>
  <c r="AA703" i="1"/>
  <c r="AA702" i="1"/>
  <c r="AA701" i="1"/>
  <c r="AA700" i="1"/>
  <c r="AA699" i="1"/>
  <c r="AA698" i="1"/>
  <c r="AA697" i="1"/>
  <c r="AA696" i="1"/>
  <c r="AA695" i="1"/>
  <c r="AA694" i="1"/>
  <c r="AA693" i="1"/>
  <c r="AA692" i="1"/>
  <c r="AA691" i="1"/>
  <c r="AA690" i="1"/>
  <c r="AA689" i="1"/>
  <c r="AA688" i="1"/>
  <c r="AA687" i="1"/>
  <c r="AA686" i="1"/>
  <c r="AA685" i="1"/>
  <c r="AA684" i="1"/>
  <c r="I684" i="1"/>
  <c r="AA683" i="1"/>
  <c r="AA682" i="1"/>
  <c r="AA681" i="1"/>
  <c r="AA680" i="1"/>
  <c r="AA679" i="1"/>
  <c r="AA678" i="1"/>
  <c r="AA677" i="1"/>
  <c r="AA676" i="1"/>
  <c r="I676" i="1"/>
  <c r="AA675" i="1"/>
  <c r="AA674" i="1"/>
  <c r="AA673" i="1"/>
  <c r="AA672" i="1"/>
  <c r="AA671" i="1"/>
  <c r="AA670" i="1"/>
  <c r="AA669" i="1"/>
  <c r="AA668" i="1"/>
  <c r="I668" i="1"/>
  <c r="H668" i="1"/>
  <c r="AA667" i="1"/>
  <c r="AA666" i="1"/>
  <c r="I666" i="1"/>
  <c r="H666" i="1"/>
  <c r="AA665" i="1"/>
  <c r="H665" i="1"/>
  <c r="AA664" i="1"/>
  <c r="I664" i="1"/>
  <c r="H664" i="1"/>
  <c r="AA663" i="1"/>
  <c r="H663" i="1"/>
  <c r="AA662" i="1"/>
  <c r="I662" i="1"/>
  <c r="H662" i="1"/>
  <c r="AA661" i="1"/>
  <c r="H661" i="1"/>
  <c r="AA660" i="1"/>
  <c r="I660" i="1"/>
  <c r="H660" i="1"/>
  <c r="AA659" i="1"/>
  <c r="H659" i="1"/>
  <c r="AA658" i="1"/>
  <c r="I658" i="1"/>
  <c r="H658" i="1"/>
  <c r="AA657" i="1"/>
  <c r="H657" i="1"/>
  <c r="AA656" i="1"/>
  <c r="I656" i="1"/>
  <c r="H656" i="1"/>
  <c r="AA655" i="1"/>
  <c r="H655" i="1"/>
  <c r="AA654" i="1"/>
  <c r="I654" i="1"/>
  <c r="H654" i="1"/>
  <c r="AA653" i="1"/>
  <c r="H653" i="1"/>
  <c r="AA652" i="1"/>
  <c r="I652" i="1"/>
  <c r="H652" i="1"/>
  <c r="AA651" i="1"/>
  <c r="H651" i="1"/>
  <c r="AA650" i="1"/>
  <c r="I650" i="1"/>
  <c r="H650" i="1"/>
  <c r="AA649" i="1"/>
  <c r="H649" i="1"/>
  <c r="AA648" i="1"/>
  <c r="AA647" i="1"/>
  <c r="AA646" i="1"/>
  <c r="AA645" i="1"/>
  <c r="AA644" i="1"/>
  <c r="AA643" i="1"/>
  <c r="AA642" i="1"/>
  <c r="AA641" i="1"/>
  <c r="AA640" i="1"/>
  <c r="I640" i="1"/>
  <c r="H640" i="1"/>
  <c r="AA639" i="1"/>
  <c r="AA638" i="1"/>
  <c r="AA637" i="1"/>
  <c r="AA636" i="1"/>
  <c r="AA635" i="1"/>
  <c r="AA634" i="1"/>
  <c r="AA633" i="1"/>
  <c r="AA632" i="1"/>
  <c r="AA631" i="1"/>
  <c r="H631" i="1"/>
  <c r="AA630" i="1"/>
  <c r="H630" i="1"/>
  <c r="AA629" i="1"/>
  <c r="AA628" i="1"/>
  <c r="AA627" i="1"/>
  <c r="AA626" i="1"/>
  <c r="I626" i="1"/>
  <c r="AA625" i="1"/>
  <c r="AA624" i="1"/>
  <c r="I624" i="1"/>
  <c r="H624" i="1"/>
  <c r="AA623" i="1"/>
  <c r="I623" i="1"/>
  <c r="H623" i="1"/>
  <c r="AA622" i="1"/>
  <c r="AA621" i="1"/>
  <c r="AA620" i="1"/>
  <c r="AA619" i="1"/>
  <c r="I619" i="1"/>
  <c r="H619" i="1"/>
  <c r="AA618" i="1"/>
  <c r="I618" i="1"/>
  <c r="H618" i="1"/>
  <c r="AA617" i="1"/>
  <c r="I617" i="1"/>
  <c r="H617" i="1"/>
  <c r="AA616" i="1"/>
  <c r="AA615" i="1"/>
  <c r="AA614" i="1"/>
  <c r="AA613" i="1"/>
  <c r="AA612" i="1"/>
  <c r="AA611" i="1"/>
  <c r="AA610" i="1"/>
  <c r="AA609" i="1"/>
  <c r="AA608" i="1"/>
  <c r="AA607" i="1"/>
  <c r="AA606" i="1"/>
  <c r="AA605" i="1"/>
  <c r="AA604" i="1"/>
  <c r="AA603" i="1"/>
  <c r="AA602" i="1"/>
  <c r="AA601" i="1"/>
  <c r="AA600" i="1"/>
  <c r="AA599" i="1"/>
  <c r="I599" i="1"/>
  <c r="H599" i="1"/>
  <c r="AA598" i="1"/>
  <c r="AA597" i="1"/>
  <c r="AA596" i="1"/>
  <c r="AA595" i="1"/>
  <c r="AA594" i="1"/>
  <c r="AA593" i="1"/>
  <c r="AA592" i="1"/>
  <c r="AA591" i="1"/>
  <c r="AA590" i="1"/>
  <c r="AA589" i="1"/>
  <c r="AA588" i="1"/>
  <c r="AA587" i="1"/>
  <c r="AA586" i="1"/>
  <c r="AA585" i="1"/>
  <c r="AA584" i="1"/>
  <c r="AA583" i="1"/>
  <c r="AA582" i="1"/>
  <c r="AA581" i="1"/>
  <c r="AA580" i="1"/>
  <c r="I580" i="1"/>
  <c r="H580" i="1"/>
  <c r="AA579" i="1"/>
  <c r="AA578" i="1"/>
  <c r="AA577" i="1"/>
  <c r="AA576" i="1"/>
  <c r="AA575" i="1"/>
  <c r="AA574" i="1"/>
  <c r="AA573" i="1"/>
  <c r="AA572" i="1"/>
  <c r="AA571" i="1"/>
  <c r="AA570" i="1"/>
  <c r="AA569" i="1"/>
  <c r="AA568" i="1"/>
  <c r="AA567" i="1"/>
  <c r="AA566" i="1"/>
  <c r="AA565" i="1"/>
  <c r="I565" i="1"/>
  <c r="H565" i="1"/>
  <c r="AA564" i="1"/>
  <c r="AA563" i="1"/>
  <c r="AA562" i="1"/>
  <c r="AA561" i="1"/>
  <c r="AA560" i="1"/>
  <c r="AA559" i="1"/>
  <c r="AA558" i="1"/>
  <c r="AA557" i="1"/>
  <c r="AA556" i="1"/>
  <c r="AA555" i="1"/>
  <c r="AA554" i="1"/>
  <c r="AA553" i="1"/>
  <c r="AA552" i="1"/>
  <c r="AA551" i="1"/>
  <c r="AA550" i="1"/>
  <c r="AA549" i="1"/>
  <c r="AA548" i="1"/>
  <c r="AA547" i="1"/>
  <c r="AA546" i="1"/>
  <c r="AA545" i="1"/>
  <c r="AA544" i="1"/>
  <c r="AA543" i="1"/>
  <c r="AA542" i="1"/>
  <c r="AA541" i="1"/>
  <c r="AA540" i="1"/>
  <c r="AA539" i="1"/>
  <c r="AA538" i="1"/>
  <c r="AA537" i="1"/>
  <c r="AA536" i="1"/>
  <c r="AA535" i="1"/>
  <c r="AA534" i="1"/>
  <c r="AA533" i="1"/>
  <c r="AA532" i="1"/>
  <c r="AA531" i="1"/>
  <c r="AA530" i="1"/>
  <c r="AA529" i="1"/>
  <c r="AA528" i="1"/>
  <c r="AA527" i="1"/>
  <c r="AA526" i="1"/>
  <c r="AA525" i="1"/>
  <c r="AA524" i="1"/>
  <c r="AA523" i="1"/>
  <c r="AA522" i="1"/>
  <c r="AA521" i="1"/>
  <c r="AA520" i="1"/>
  <c r="AA519"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I394" i="1"/>
  <c r="H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T196" i="1"/>
  <c r="I196" i="1"/>
  <c r="AA195" i="1"/>
  <c r="AA194" i="1"/>
  <c r="AA193" i="1"/>
  <c r="AA192" i="1"/>
  <c r="AA191" i="1"/>
  <c r="AA190" i="1"/>
  <c r="AA189" i="1"/>
  <c r="AA188" i="1"/>
  <c r="AA187" i="1"/>
  <c r="AA186" i="1"/>
  <c r="AA185" i="1"/>
  <c r="H185" i="1"/>
  <c r="I185" i="1" s="1"/>
  <c r="AA184" i="1"/>
  <c r="I184" i="1"/>
  <c r="AA183" i="1"/>
  <c r="AA182" i="1"/>
  <c r="AA181" i="1"/>
  <c r="AA180" i="1"/>
  <c r="M180" i="1"/>
  <c r="L180" i="1"/>
  <c r="I180" i="1"/>
  <c r="AA179" i="1"/>
  <c r="I179" i="1"/>
  <c r="AA178" i="1"/>
  <c r="I178" i="1"/>
  <c r="AA177" i="1"/>
  <c r="I177" i="1"/>
  <c r="AA176" i="1"/>
  <c r="H176" i="1"/>
  <c r="I176" i="1" s="1"/>
  <c r="AA175" i="1"/>
  <c r="I175" i="1"/>
  <c r="AA174" i="1"/>
  <c r="AA173" i="1"/>
  <c r="AA172" i="1"/>
  <c r="AA171" i="1"/>
  <c r="I171" i="1"/>
  <c r="AA170" i="1"/>
  <c r="I170" i="1"/>
  <c r="AA169" i="1"/>
  <c r="I169" i="1"/>
  <c r="AA168" i="1"/>
  <c r="I168" i="1"/>
  <c r="AA167" i="1"/>
  <c r="I167" i="1"/>
  <c r="AA166" i="1"/>
  <c r="I166" i="1"/>
  <c r="AA165" i="1"/>
  <c r="I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4" i="1"/>
  <c r="AA133" i="1"/>
  <c r="AA132" i="1"/>
  <c r="AA131" i="1"/>
  <c r="I131" i="1"/>
  <c r="H131" i="1"/>
  <c r="AA130" i="1"/>
  <c r="I130" i="1"/>
  <c r="H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I103" i="1"/>
  <c r="H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S963" i="1" l="1"/>
  <c r="AP320" i="1"/>
</calcChain>
</file>

<file path=xl/comments1.xml><?xml version="1.0" encoding="utf-8"?>
<comments xmlns="http://schemas.openxmlformats.org/spreadsheetml/2006/main">
  <authors>
    <author>Autor</author>
  </authors>
  <commentList>
    <comment ref="AZ956" authorId="0" shapeId="0">
      <text>
        <r>
          <rPr>
            <b/>
            <sz val="9"/>
            <color indexed="81"/>
            <rFont val="Tahoma"/>
            <family val="2"/>
          </rPr>
          <t>FLA, SALUD.</t>
        </r>
        <r>
          <rPr>
            <sz val="9"/>
            <color indexed="81"/>
            <rFont val="Tahoma"/>
            <family val="2"/>
          </rPr>
          <t xml:space="preserve">
</t>
        </r>
      </text>
    </comment>
    <comment ref="AZ957" authorId="0" shapeId="0">
      <text>
        <r>
          <rPr>
            <sz val="9"/>
            <color indexed="81"/>
            <rFont val="Tahoma"/>
            <family val="2"/>
          </rPr>
          <t xml:space="preserve">FLA, SALUD
</t>
        </r>
      </text>
    </comment>
    <comment ref="AZ958" authorId="0" shapeId="0">
      <text>
        <r>
          <rPr>
            <b/>
            <sz val="9"/>
            <color indexed="81"/>
            <rFont val="Tahoma"/>
            <family val="2"/>
          </rPr>
          <t>Presupuesto de la Secretaría Hacienda</t>
        </r>
      </text>
    </comment>
    <comment ref="AZ972" authorId="0" shapeId="0">
      <text>
        <r>
          <rPr>
            <b/>
            <sz val="9"/>
            <color indexed="81"/>
            <rFont val="Tahoma"/>
            <family val="2"/>
          </rPr>
          <t xml:space="preserve">Infraestructura, Minas, Servicios Públicos, Mujeres, Hacienda, Salud, Gobierno, Medio Ambiente
 </t>
        </r>
      </text>
    </comment>
    <comment ref="AZ989" authorId="0" shapeId="0">
      <text>
        <r>
          <rPr>
            <b/>
            <sz val="9"/>
            <color indexed="81"/>
            <rFont val="Tahoma"/>
            <family val="2"/>
          </rPr>
          <t>Salud</t>
        </r>
      </text>
    </comment>
  </commentList>
</comments>
</file>

<file path=xl/sharedStrings.xml><?xml version="1.0" encoding="utf-8"?>
<sst xmlns="http://schemas.openxmlformats.org/spreadsheetml/2006/main" count="29946" uniqueCount="4612">
  <si>
    <t>PLAN ANUAL DE ADQUISICIONES Y DE SUPERVISIÓN E INTERVENTORÍA - DEPARTAMENTO DE ANTIOQUIA</t>
  </si>
  <si>
    <t>Código: FO-M7-P1-063</t>
  </si>
  <si>
    <t>Versión: 01</t>
  </si>
  <si>
    <t>Fecha de aprobación: 03/05/2017</t>
  </si>
  <si>
    <t>PLAN  ANUAL  DE  ADQUISICIONES  -  DEPARTAMENTO  DE  ANTIOQUIA  -  AÑO  2017</t>
  </si>
  <si>
    <r>
      <t xml:space="preserve">S   E   C   O   P     </t>
    </r>
    <r>
      <rPr>
        <b/>
        <sz val="12"/>
        <rFont val="Arial"/>
        <family val="2"/>
      </rPr>
      <t>(Colombia Compra Eficiente)</t>
    </r>
  </si>
  <si>
    <t>ARTICULACIÓN CON EL PLAN DE DESARROLLO (PRESUPUESTO DE INVERSION)</t>
  </si>
  <si>
    <t xml:space="preserve"> SEGUIMIENTO A LA CONTRATACION (S I G)</t>
  </si>
  <si>
    <t>PLAN DE SUPERVISION E INTERVENTORIA</t>
  </si>
  <si>
    <t>Plan de Desarrollo</t>
  </si>
  <si>
    <t xml:space="preserve">Ejecucion del Plan               </t>
  </si>
  <si>
    <t xml:space="preserve">Datos del Responsable </t>
  </si>
  <si>
    <t>Dependencia</t>
  </si>
  <si>
    <t>Códigos UNSPSC</t>
  </si>
  <si>
    <t>Descripción</t>
  </si>
  <si>
    <t xml:space="preserve">Fecha estimada de inicio de proceso de selección </t>
  </si>
  <si>
    <t xml:space="preserve">Duración estimada del contrato </t>
  </si>
  <si>
    <t xml:space="preserve">Modalidad de selección </t>
  </si>
  <si>
    <t>Fuente de los recursos (SGP - Propios - Regalías - Del crédito - Nacionales - etc)</t>
  </si>
  <si>
    <t>Valor total estimado</t>
  </si>
  <si>
    <t>Valor estimado en la vigencia actual</t>
  </si>
  <si>
    <t>¿Se requieren vigencias futuras?</t>
  </si>
  <si>
    <t>Estado de solicitud de vigencias futuras</t>
  </si>
  <si>
    <t>Nombre completo</t>
  </si>
  <si>
    <t xml:space="preserve">Cargo </t>
  </si>
  <si>
    <t xml:space="preserve">Teléfono </t>
  </si>
  <si>
    <t xml:space="preserve">Correo electrónico </t>
  </si>
  <si>
    <t>Programa del Plan al cual contribuye el objeto contractual</t>
  </si>
  <si>
    <t>Producto(s) del Plan al cual contribuye el objeto contractual</t>
  </si>
  <si>
    <t>Nombre del Proyecto al cual pertenece el objeto contractual</t>
  </si>
  <si>
    <t xml:space="preserve">Elemento PEP </t>
  </si>
  <si>
    <t>Producto(s) del Proyecto que se impactan con el objeto contractual</t>
  </si>
  <si>
    <t>Actividad(es) del Proyecto que requieren del objeto contractual</t>
  </si>
  <si>
    <t>N° del Proceso en el SECOP</t>
  </si>
  <si>
    <t>N°. de la necesidad en SAP</t>
  </si>
  <si>
    <t>Fecha de Publicación de Estudios Previos en SECOP</t>
  </si>
  <si>
    <t>Número del radicado  Resolución y/o carta de aceptación</t>
  </si>
  <si>
    <t>Número del Contrato</t>
  </si>
  <si>
    <t>Porcentaje de cumplimiento</t>
  </si>
  <si>
    <t>Nombre Contratista / Asociado(s)</t>
  </si>
  <si>
    <t>Estado del Contrato</t>
  </si>
  <si>
    <t>Observaciones</t>
  </si>
  <si>
    <t>Nombres y Apellidos del Supervisor o razón social del Interventor</t>
  </si>
  <si>
    <t>Tipo de Supervisión e Interventoría</t>
  </si>
  <si>
    <t>Función</t>
  </si>
  <si>
    <t>Gerencia de Afrodescendientes</t>
  </si>
  <si>
    <t>80101506</t>
  </si>
  <si>
    <t>Formulación y elaboración de Planes de Etnodesarrollo para las comunidades Afro en el Departamento de Antioquia</t>
  </si>
  <si>
    <t>N/A</t>
  </si>
  <si>
    <t>Lorenzo Portocarrero Cordoba</t>
  </si>
  <si>
    <t>Profesional Universitario</t>
  </si>
  <si>
    <t>3838692</t>
  </si>
  <si>
    <t>lorenzo.portocarrero@antioquia.gov.co</t>
  </si>
  <si>
    <t>Tipo C:  Supervisión</t>
  </si>
  <si>
    <t>Técnica, Administrativa, Financiera, Legal y Contable</t>
  </si>
  <si>
    <t>Prestar servicios de apoyo logistico para la realización ded encuentros departamentales, en pro del mejoramiento del desarrollo social, político, economico y cultural del pueblo afroantioqueño</t>
  </si>
  <si>
    <t>Secretaría de Agricultura y Desarrollo Rural</t>
  </si>
  <si>
    <t>SI</t>
  </si>
  <si>
    <t>Profesional</t>
  </si>
  <si>
    <t>3838801</t>
  </si>
  <si>
    <t>Tersita Rengifo</t>
  </si>
  <si>
    <t>3838811</t>
  </si>
  <si>
    <t>teresita.rengifo@antioquia.gov.co</t>
  </si>
  <si>
    <t>Antioquia Rural Productiva</t>
  </si>
  <si>
    <t>Apoyo a la modernización de la ganadería en el Departamento Antioquia</t>
  </si>
  <si>
    <t xml:space="preserve">Áreas agrícolas, forestales, silvopastoriles, pastos y forrajes intervenidas </t>
  </si>
  <si>
    <t>Gloria Bedoya</t>
  </si>
  <si>
    <t>gloria.bedoya@antioquia.gov.co</t>
  </si>
  <si>
    <t>Nataly Restrepo</t>
  </si>
  <si>
    <t xml:space="preserve">  Desarrollo Industrial Agropecuario, a través de la creación y puesta en marcha de la empresa Agroindustrial en el Departamento de Antioquia</t>
  </si>
  <si>
    <t>Javier Gomez Gomez</t>
  </si>
  <si>
    <t>Director</t>
  </si>
  <si>
    <t>javier.gomez@antioquia.gov.co</t>
  </si>
  <si>
    <t>Departamento Administrativo del Sistema de Prevención, Atención y Recuperación de Desastres - DAPARD</t>
  </si>
  <si>
    <t>Convenio para la implementación del sistema de alertas tempranas en el Departamento de Antioquia</t>
  </si>
  <si>
    <t>Luis Eduardo Henao</t>
  </si>
  <si>
    <t>Técnico Operativo</t>
  </si>
  <si>
    <t>3838850</t>
  </si>
  <si>
    <t>luis.henao@antioquia.gov.co</t>
  </si>
  <si>
    <t>Conocimiento del riesgo</t>
  </si>
  <si>
    <t>Sistemas de Alerta Temprana</t>
  </si>
  <si>
    <t>Conocimiento del Riesgo</t>
  </si>
  <si>
    <t>070054001</t>
  </si>
  <si>
    <t>Sistemas de Alerta Temprana Implementados</t>
  </si>
  <si>
    <t>Implementación de las Alertas Tempranas</t>
  </si>
  <si>
    <t>Jafed Naranjo Guarín</t>
  </si>
  <si>
    <t>Alba Marina Girón López</t>
  </si>
  <si>
    <t>Estudios y diseños de obras de mitigación del riesgo para el control de inundaciones en el Municipio de Nechí, subregión Bajo Cauca del Departamento de Antioquia.</t>
  </si>
  <si>
    <t>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t>
  </si>
  <si>
    <t>Reducción del Riesgo</t>
  </si>
  <si>
    <t>Proyectos puntuales de Intervención correctiva para la reducción del riesgo</t>
  </si>
  <si>
    <t>Prevención y Reducción del Riesgo mediante la ejecución de proyectos de intervención
correctiva en el Departamento de Antioquia</t>
  </si>
  <si>
    <t>Ejecución de obras</t>
  </si>
  <si>
    <t>Dotación de equipos de operación para emergencias y desastres para los 18 SOS</t>
  </si>
  <si>
    <t>3838874</t>
  </si>
  <si>
    <t>Manejo de desastres</t>
  </si>
  <si>
    <t>Sistemas Operativos de Socorro (SOS) operando</t>
  </si>
  <si>
    <t>Fortalecimiento de la capacidad instalada de respuesta a emergencias EN El
Departamento, Antioquia, Occidente</t>
  </si>
  <si>
    <t>Sol Marisa Bahamón</t>
  </si>
  <si>
    <t>Capacitación a los cuerpos de socorro en procesos de rescate</t>
  </si>
  <si>
    <t xml:space="preserve">Fortalecer la capacidad de respuesta instalada en atención de desastres municipal y departamental </t>
  </si>
  <si>
    <t>Suministro de Kits de alimentos, kits de aseo familiar, Kits de aseo infantil, Kits de cocina, para apoyar la atención de las comunidades afectadas o damnificadas por fenomenos naturales, y/o antropicos no intencionales en el departamento de Antioquia.</t>
  </si>
  <si>
    <t>Porcentaje de damnificados y/o afectados atendidos con ayuda humanitaria</t>
  </si>
  <si>
    <t>Construccion del S.O.S. en el Municpio de Remedios</t>
  </si>
  <si>
    <t>3835228</t>
  </si>
  <si>
    <t>Construcción de nuevos Sistemas Operativos de Socorro</t>
  </si>
  <si>
    <t>Wilfer Carmona</t>
  </si>
  <si>
    <t>Fortalecimiento del SIGRD</t>
  </si>
  <si>
    <t>3838878</t>
  </si>
  <si>
    <t>Sistema Departamental de Información de Gestión del Riesgo de Desastres</t>
  </si>
  <si>
    <t>Cumplimiento del plan que mejora las estrategias de comunicación de la Gestión del Riesgo de Desastres</t>
  </si>
  <si>
    <t>Estrategia de comunicaciones</t>
  </si>
  <si>
    <t>Sistema Departamental de Información para la Gestión del Riesgo de Desastres</t>
  </si>
  <si>
    <t>Análisis, diseño, implementación y mantenimiento</t>
  </si>
  <si>
    <t>Ángela Duque Ramírez</t>
  </si>
  <si>
    <t>Desarrollo de los procesos de educación en Gestión de Riesgo de Desastres en todo los municipios del Departamento de Antioquia</t>
  </si>
  <si>
    <t>Transformación social y cultural en Gestión del Riesgo</t>
  </si>
  <si>
    <t>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t>
  </si>
  <si>
    <t>Desarrollo de los procesos de educación en Gestión de Riesgo de Desastres en todo el Departamento de Antioquia</t>
  </si>
  <si>
    <t>Ana Yelitza Alvarez Calle</t>
  </si>
  <si>
    <t>Apoyar conjuntamente a las comunidades Afrodescendientes de la Subregión de Urabá, para contribuir al desarrollo económico y social  de las comunidades a través de vías terciarias.</t>
  </si>
  <si>
    <t>Este prceso  contractual será realizado por la Secretaría de Infraestructura y la Gerencia de Afrodescendientres entregara el CDP por valor $100.000.000</t>
  </si>
  <si>
    <t>Luis Fernando Torres</t>
  </si>
  <si>
    <t>3838845</t>
  </si>
  <si>
    <t>luis.torres@antioquia.gov.co</t>
  </si>
  <si>
    <t>Caros Mario  Giraldo</t>
  </si>
  <si>
    <t>suburaba@hotmail.com</t>
  </si>
  <si>
    <t>DESIGNAR ESTUDIANTES DE LAS UNIVERSIDADES PRIVADAS PARA LA REALIZACIÓN DE LA PRACTICA ACADEMICA CON EL FIN DE BRINDAR APOYO A LA GESTION DEL DEPARTAMENTO DE ANTIOQUIA Y SUS REGIONES DURANTE EL PRIMER SEMESTRE DEL 2017 Y PRIMER SEMESTRE DEL 2018</t>
  </si>
  <si>
    <t>Jaime Garzon araque</t>
  </si>
  <si>
    <t>Secretario</t>
  </si>
  <si>
    <t>jaime.garzon@antioquia.gov.co</t>
  </si>
  <si>
    <t>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t>
  </si>
  <si>
    <t>Jorge Eduardo Gañan Parra</t>
  </si>
  <si>
    <t>3838828</t>
  </si>
  <si>
    <t>jorge.gañan@antioquia.gov.co</t>
  </si>
  <si>
    <t>NA</t>
  </si>
  <si>
    <t>Yondó</t>
  </si>
  <si>
    <t xml:space="preserve">ADICIÓN Y PRÓRROGA AL CONVENIO 4600006684 CUYO OBJETO ES "APOYAR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t>
  </si>
  <si>
    <t>Luis Fernando Torres Giraldo</t>
  </si>
  <si>
    <t>Sabaneta</t>
  </si>
  <si>
    <t>ADICIÓN Y PRÓRROGA AL CONVENIO 4600006634 CUYO OBJETO ES "APOYAR LA ASISTENCIA TÉCNICA DIRECTA RURAL, A TRAVÉS DE LA COFINANCIACIÓN PARA LA CONTRATACIÓN DEL PERSONAL IDONEO PARA LA PRESTACIÓN DE ESTE SERVICIO SEGÚN ORDENANZA 53 DEL 22 DE DICIEMBRE DE 2016, MUNICIPIO DE AMALFI. CODIGO DE NECESIDAD 19827. VIGENCIA FUTURA 6000002381.</t>
  </si>
  <si>
    <t>Javier Montoya Gutierrez</t>
  </si>
  <si>
    <t>javier.montoya@antioquia.gov.co</t>
  </si>
  <si>
    <t xml:space="preserve">Amalfi </t>
  </si>
  <si>
    <t>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t>
  </si>
  <si>
    <t>Yolombó</t>
  </si>
  <si>
    <t>ADICIÓN Y PRÓRROGA AL CONVENIO 4600006635 CUYO OBJETO ES "APOYAR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t>
  </si>
  <si>
    <t>Vegachí</t>
  </si>
  <si>
    <t>ADICIÓN Y PRÓRROGA AL CONVENIO 4600006628 CUYO OBJETO ES "APOYAR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t>
  </si>
  <si>
    <t>Mauro Antonio Gutiérrez Serna</t>
  </si>
  <si>
    <t>mauro.gutierrez@antioquia.gov.co</t>
  </si>
  <si>
    <t>Santo Domingo</t>
  </si>
  <si>
    <t>ADICIÓN Y PRÓRROGA AL CONVENIO 4600006637 CUYO OBJETO ES "APOYAR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t>
  </si>
  <si>
    <t>Luis Guillermo Uribe Hincapíe</t>
  </si>
  <si>
    <t>luis.uribe@antioquia.gov.co</t>
  </si>
  <si>
    <t>Yalí</t>
  </si>
  <si>
    <t>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t>
  </si>
  <si>
    <t>Carlos Mario Giraldo García</t>
  </si>
  <si>
    <t>carlos.giraldo@antioquia.gov.co</t>
  </si>
  <si>
    <t>Arboletes</t>
  </si>
  <si>
    <t>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t>
  </si>
  <si>
    <t>Mauricio Berrío</t>
  </si>
  <si>
    <t>mauricio.berrio@antioquia.gov.co</t>
  </si>
  <si>
    <t>Carepa</t>
  </si>
  <si>
    <t>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t>
  </si>
  <si>
    <t>Chigorodó</t>
  </si>
  <si>
    <t>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t>
  </si>
  <si>
    <t>Mauricio Berrío Mena</t>
  </si>
  <si>
    <t>Mutatá</t>
  </si>
  <si>
    <t>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t>
  </si>
  <si>
    <t>Jorge Humberto Ramírez Corrales</t>
  </si>
  <si>
    <t>jorge.ramirez@antioquia.gov.co</t>
  </si>
  <si>
    <t>San Pedro de Uraba</t>
  </si>
  <si>
    <t>Diego Fernando Bedoya</t>
  </si>
  <si>
    <t>Apoyar la Asistencia Técnica Directa Rural, a través de la cofinanciación para la contratación de personal idóneo, para la prestación de este servicio, según la Ordenanza 53 del 22 de diciembre de 2016, en el Municipio de Turbo</t>
  </si>
  <si>
    <t>Turbo</t>
  </si>
  <si>
    <t>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t>
  </si>
  <si>
    <t>San Juan de Urabá</t>
  </si>
  <si>
    <t>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t>
  </si>
  <si>
    <t>Vigía del Fuerte</t>
  </si>
  <si>
    <t>ADICIÓN Y PRÓRROGA AL CONVENIO 4600006593 CUYO OBJETO ES "APOYAR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t>
  </si>
  <si>
    <t>Diego León Vallejo</t>
  </si>
  <si>
    <t>diego.valllejo@antioquia.gov.co</t>
  </si>
  <si>
    <t>Ituango</t>
  </si>
  <si>
    <t>ADICIÓN Y PRÓRROGA AL CONVENIO 4600006606 CUYO OBJETO ES "APOYAR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t>
  </si>
  <si>
    <t>San Andrés de Cuerquia</t>
  </si>
  <si>
    <t>ADICIÓN Y PRÓRROGA AL CONVENIO 4600006587 CUYO OBJETO ES "APOYAR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t>
  </si>
  <si>
    <t xml:space="preserve">Toledo </t>
  </si>
  <si>
    <t>ADICIÓN Y PRÓRROGA AL CONVENIO 4600006592 CUYO OBJETO ES "APOYAR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t>
  </si>
  <si>
    <t>Judith Gomez Posada</t>
  </si>
  <si>
    <t>judith.gomez@antioquia.gov.co</t>
  </si>
  <si>
    <t>Entrerrios</t>
  </si>
  <si>
    <t>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t>
  </si>
  <si>
    <t>Santa Rosa de Osos</t>
  </si>
  <si>
    <t>ADICIÓN Y PRÓRROGA AL CONVENIO 4600006594 CUYO OBJETO ES "APOYAR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t>
  </si>
  <si>
    <t>San Pedro de los Milagros</t>
  </si>
  <si>
    <t>ADICIÓN Y PRÓRROGA AL CONVENIO 4600006590 CUYO OBJETO ES "APOYAR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t>
  </si>
  <si>
    <t>José Antonio Velasquez Araque</t>
  </si>
  <si>
    <t>jose.velasquez@antioquia.gov.co</t>
  </si>
  <si>
    <t xml:space="preserve">Angostura </t>
  </si>
  <si>
    <t>ADICIÓN Y PRÓRROGA AL CONVENIO 4600006604 CUYO OBJETO ES "APOYAR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t>
  </si>
  <si>
    <t>Campamento</t>
  </si>
  <si>
    <t>ADICIÓN Y PRÓRROGA AL CONVENIO 4600006589 CUYO OBJETO ES "APOYAR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t>
  </si>
  <si>
    <t>Guadalupe</t>
  </si>
  <si>
    <t xml:space="preserve">Don Matias </t>
  </si>
  <si>
    <t>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t>
  </si>
  <si>
    <t>Jesús Anibal Zapata</t>
  </si>
  <si>
    <t>jesus.zapata@antioquia.gov.co</t>
  </si>
  <si>
    <t xml:space="preserve">Argelia </t>
  </si>
  <si>
    <t>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t>
  </si>
  <si>
    <t>Silvia Orozco Puerta</t>
  </si>
  <si>
    <t>silvia.orozco@antioquia.gov.co</t>
  </si>
  <si>
    <t>El Retiro</t>
  </si>
  <si>
    <t>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t>
  </si>
  <si>
    <t>Granada</t>
  </si>
  <si>
    <t>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t>
  </si>
  <si>
    <t>San Vicente</t>
  </si>
  <si>
    <t>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t>
  </si>
  <si>
    <t>Jesus Antonio Palacios Anaya</t>
  </si>
  <si>
    <t>jesus.palacios@antioquia.gov.co</t>
  </si>
  <si>
    <t>Abejorral</t>
  </si>
  <si>
    <t>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t>
  </si>
  <si>
    <t>Marinilla</t>
  </si>
  <si>
    <t>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t>
  </si>
  <si>
    <t xml:space="preserve">Juan Felipe Bedoya </t>
  </si>
  <si>
    <t>juan.bedoya@antioquia.gov.co</t>
  </si>
  <si>
    <t>El Peñol</t>
  </si>
  <si>
    <t>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t>
  </si>
  <si>
    <t>Juan Felipe Bedoya</t>
  </si>
  <si>
    <t xml:space="preserve">La Ceja </t>
  </si>
  <si>
    <t>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t>
  </si>
  <si>
    <t>Rionegro</t>
  </si>
  <si>
    <t xml:space="preserve">San Luis </t>
  </si>
  <si>
    <t>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t>
  </si>
  <si>
    <t>San Carlos</t>
  </si>
  <si>
    <t>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t>
  </si>
  <si>
    <t>Jesús Antonio Palacio</t>
  </si>
  <si>
    <t>El Santuario</t>
  </si>
  <si>
    <t>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t>
  </si>
  <si>
    <t>Jose Vicente Delgado</t>
  </si>
  <si>
    <t>jose.delgado@antioqua.gov.co</t>
  </si>
  <si>
    <t>Tarazá</t>
  </si>
  <si>
    <t>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t>
  </si>
  <si>
    <t xml:space="preserve">Cáceres </t>
  </si>
  <si>
    <t>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t>
  </si>
  <si>
    <t>Caucasia</t>
  </si>
  <si>
    <t>ADICIÓN Y PRÓRROGA AL CONVENIO 4600006662 CUYO OBJETO ES "APOYAR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t>
  </si>
  <si>
    <t>Guillermo Toro</t>
  </si>
  <si>
    <t>guillermo.toro@antioquia.gov.co</t>
  </si>
  <si>
    <t>El Bagre</t>
  </si>
  <si>
    <t>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t>
  </si>
  <si>
    <t>Zaragoza</t>
  </si>
  <si>
    <t>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t>
  </si>
  <si>
    <t>Libardo Castrillón</t>
  </si>
  <si>
    <t>libardo.castrillon@antioquia.gov.co</t>
  </si>
  <si>
    <t>Abriaqui</t>
  </si>
  <si>
    <t>ADICIÓN Y PRÓRROGA AL CONVENIO 4600006574 CUYO OBJETO ES "APOYAR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t>
  </si>
  <si>
    <t>Leonardo García</t>
  </si>
  <si>
    <t>leonardo.garcia@antioquia.gov.co</t>
  </si>
  <si>
    <t>Anzá</t>
  </si>
  <si>
    <t>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t>
  </si>
  <si>
    <t xml:space="preserve">Armenia </t>
  </si>
  <si>
    <t>ADICIÓN Y PRÓRROGA AL CONVENIO 460006573 CUYO OBJETO ES "APOYAR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t>
  </si>
  <si>
    <t xml:space="preserve">Caicedo </t>
  </si>
  <si>
    <t>ADICIÓN Y PRÓRROGA AL CONVENIO 4600006560 CUYO OBJETO ES "APOYAR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t>
  </si>
  <si>
    <t>Carlos Córdoba</t>
  </si>
  <si>
    <t>carlos.cordoba@antioquia.gov.co</t>
  </si>
  <si>
    <t>Giraldo</t>
  </si>
  <si>
    <t>ADICIÓN Y PRÓRROGA AL CONVENIO 4600006598 CUYO OBJETO ES "APOYAR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t>
  </si>
  <si>
    <t>Heliconia</t>
  </si>
  <si>
    <t>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t>
  </si>
  <si>
    <t>Olaya</t>
  </si>
  <si>
    <t>Juan Felipe Bedoya Klais</t>
  </si>
  <si>
    <t>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t>
  </si>
  <si>
    <t>Peque</t>
  </si>
  <si>
    <t>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t>
  </si>
  <si>
    <t>Sabanalarga</t>
  </si>
  <si>
    <t>ADICIÓN Y PRÓRROGA AL CONVENIO 4600006565 CUYO OBJETO ES "APOYAR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t>
  </si>
  <si>
    <t>Santa Fe de Antioquia</t>
  </si>
  <si>
    <t>ADICIÓN Y PRÓRROGA AL CONVENIO 4600006575 CUYO OBJETO ES "APOYAR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t>
  </si>
  <si>
    <t>Sopetrán</t>
  </si>
  <si>
    <t>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t>
  </si>
  <si>
    <t>Uramita</t>
  </si>
  <si>
    <t>ADICIÓN Y PRÓRROGA AL CONVENIO 4600006614 CUYO OBJETO ES "APOYAR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t>
  </si>
  <si>
    <t>nataly.restrepo@antioquia.gov.co</t>
  </si>
  <si>
    <t>Hispania</t>
  </si>
  <si>
    <t>ADICIÓN Y PRÓRROGA AL CONVENIO 4600006613 CUYO OBJETO ES "APOYAR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t>
  </si>
  <si>
    <t>Betania</t>
  </si>
  <si>
    <t>ADICIÓN Y PRÓRROGA AL CONVENIO 4600006623 CUYO OBJETO ES "APOYAR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t>
  </si>
  <si>
    <t>Jardín</t>
  </si>
  <si>
    <t>Venecia</t>
  </si>
  <si>
    <t>ADICIÓN Y PRÓRROGA AL CONVENIO 4600006620 CUYO OBJETO ES "APOYAR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t>
  </si>
  <si>
    <t>Santa Bárbara</t>
  </si>
  <si>
    <t>ADICIÓN Y PRÓRROGA AL CONVENIO 4600006618 CUYO OBJETO ES "APOYAR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t>
  </si>
  <si>
    <t>Montebello</t>
  </si>
  <si>
    <t>ADICIÓN Y PRÓRROGA AL CONVENIO 4600006580 CUYO OBJETO ES "APOYAR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t>
  </si>
  <si>
    <t>Juan Carlos Montoya</t>
  </si>
  <si>
    <t>juan.montoya@antioquia.gov.co</t>
  </si>
  <si>
    <t>Salgar</t>
  </si>
  <si>
    <t>ADICIÓN Y PRÓRROGA AL CONVENIO 4600006644 CUYO OBJETO ES "APOYAR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t>
  </si>
  <si>
    <t>Andes</t>
  </si>
  <si>
    <t>ADICIÓN Y PRÓRROGA AL CONVENIO 4600006583 CUYO OBJETO ES "APOYAR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t>
  </si>
  <si>
    <t>Angelópolis</t>
  </si>
  <si>
    <t>ADICIÓN Y PRÓRROGA AL CONVENIO 4600006578 CUYO OBJETO ES "APOYAR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t>
  </si>
  <si>
    <t>Urrao</t>
  </si>
  <si>
    <t xml:space="preserve">ADICIÓN Y PRÓRROGA AL CONVENIO 4600006584 CUYO OBJETO ES "APOYAR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t>
  </si>
  <si>
    <t>Amagá</t>
  </si>
  <si>
    <t>ADICIÓN Y PRÓRROGA AL CONVENIO 4600006577 CUYO OBJETO ES "APOYAR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t>
  </si>
  <si>
    <t>Fredonia</t>
  </si>
  <si>
    <t>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t>
  </si>
  <si>
    <t>Titiribí</t>
  </si>
  <si>
    <t>ADICIÓN Y PRÓRROGA AL CONVENIO 4600006608. CUYO OBJETO ES "APOYAR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t>
  </si>
  <si>
    <t>Wilson Villa Valderrama</t>
  </si>
  <si>
    <t>wilson.villa@antioquia.gov.co</t>
  </si>
  <si>
    <t>Tarso</t>
  </si>
  <si>
    <t>ADICIÓN Y PRÓRROGA AL CONVENIO 4600006615 CUYO OBJETO ES "APOYAR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t>
  </si>
  <si>
    <t>Pueblorrico</t>
  </si>
  <si>
    <t>ADICIÓN Y PRÓRROGA AL CONVENIO 4600006616 CUYO OBJETO ES "APOYAR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t>
  </si>
  <si>
    <t>Betulia</t>
  </si>
  <si>
    <t>ADICIÓN Y PRÓRROGA AL CONVENIO 4600006619 CUYO OBJETO ES "APOYAR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t>
  </si>
  <si>
    <t>Concordia</t>
  </si>
  <si>
    <t>ADICIÓN AL CONTRATO 4600007016 OBJETO:SISTEMAS SILVOPASTORILES Y PRODUCCIÓN INTENSIVA DE FORRAJES, EN NÚCLEOS VEREDALES PARA LA SOSTENIBILIDAD GANADERA EN EL DEPARTAMENTO DE ANTIOQUIA</t>
  </si>
  <si>
    <t>3838819</t>
  </si>
  <si>
    <t>SIN ESTUDIO</t>
  </si>
  <si>
    <t>UNIVERSIDAD NACIONAL</t>
  </si>
  <si>
    <t>Sin iniciar etapa precontractual</t>
  </si>
  <si>
    <t>Profesional Universitaria</t>
  </si>
  <si>
    <t>Elsa Victoria Bedoya Gallego</t>
  </si>
  <si>
    <t>Temporales</t>
  </si>
  <si>
    <t>Juliana Lucía Palacio Bermúdez</t>
  </si>
  <si>
    <t>Gerencia de Paz</t>
  </si>
  <si>
    <t xml:space="preserve">Accionnes de formacion y acompañamiento a las comunidades beneficiarias en la implementacion de una pedagogia de Paz </t>
  </si>
  <si>
    <t>Jose Humberto Vergara</t>
  </si>
  <si>
    <t>3839255</t>
  </si>
  <si>
    <t>jvergarhe@antioquia.gov.co</t>
  </si>
  <si>
    <t>Construcción de Paz</t>
  </si>
  <si>
    <t>Lideres, estudiantes y facilitadores cualificados en la pedagogia y catedra de construccion de cultura de paz y convivencia, según ley 1732 de 2015</t>
  </si>
  <si>
    <t>Conformación de la Gerencia de Paz y Postconflicto para asumir los retos de esta Etapa en el Departamento de Antioquia</t>
  </si>
  <si>
    <t>22-0167</t>
  </si>
  <si>
    <t>Formacion en pedagogia de Paz</t>
  </si>
  <si>
    <t>Pendiente de ingresar proyectos en MGA para diligenciar esta casilla</t>
  </si>
  <si>
    <t xml:space="preserve">José Humberto Vergara </t>
  </si>
  <si>
    <t>Técnica,administrativa, contable y/o financiera y juridica</t>
  </si>
  <si>
    <t>Acompañamiento logistico para la visualizacion de la genrencia de paz en los municipios antioqueños</t>
  </si>
  <si>
    <t>3835432</t>
  </si>
  <si>
    <t>Modelo de comunicación y difusión para promover las políticas de paz del Departamento de Antioquia, creado y funcional</t>
  </si>
  <si>
    <t>Escuela de comunicación parala paz</t>
  </si>
  <si>
    <t xml:space="preserve"> Desarrollo de aciones para la implementacion de la mesas de trabajo interdepartamental y ejecucion de actividades de fortalecimiento institucional en el posconflcito</t>
  </si>
  <si>
    <t xml:space="preserve">Procesos y procedimientos   desarrollados de paz y posconflicto a nivel de fronteras del Departamento de Antioquia, </t>
  </si>
  <si>
    <t>mesas de trabajo interdepartamentales, Actividades de fortalecimiento institucional</t>
  </si>
  <si>
    <t xml:space="preserve"> Desarrollo de acciones de acompañamiento, organización logistica, promocion y sensibilizacion del proceso de construccion de paz en el departamento de antioquia</t>
  </si>
  <si>
    <t>Juan David Hurtado</t>
  </si>
  <si>
    <t>3839397</t>
  </si>
  <si>
    <t>juan.hurtado@antioquia.gov.co</t>
  </si>
  <si>
    <t>Antioquia en Paz</t>
  </si>
  <si>
    <t>Agenda de paz y posconflcito concertada y articulada con los proyectos visionarios del plan de desarrollo departamental</t>
  </si>
  <si>
    <t>implementacion y acciones de seguridad y convivencia ciudadana acompañadas por la creacion de un cuerpo de paz para los municipios de Anorí, Briceño, Dabeiba.ituango, Renmedios,  Vigia del Fuerte y segovia</t>
  </si>
  <si>
    <t>22-0221</t>
  </si>
  <si>
    <t>Articulacion administraciones municipales y Gobernacion de Antioquia en el marco del posconflicto y sitematizacion de la informacion en un entregable de memoria historica, Agenda de Paz Creada e implementada</t>
  </si>
  <si>
    <t>Acciones institucionales de confianza,  procesos de consolidacion estatal y otros gastos generales</t>
  </si>
  <si>
    <t>TECNOLOGICO DE ANTIOQUIA /INSTITUCION UNIVERSITARIA</t>
  </si>
  <si>
    <t>En ejecución</t>
  </si>
  <si>
    <t>Es competencia de Gestión Humana, Desarrollo Organizacional.</t>
  </si>
  <si>
    <t>Talento Humano</t>
  </si>
  <si>
    <t>Desarrollo de proyectos productivos ligados a los proyectos visionarios del plan de desarrollo de la Gobernacion de Antioquia, convenios interinstitucionales para generar empleos digno</t>
  </si>
  <si>
    <t>Trabajo decente y desarrollo económico local para la Paz</t>
  </si>
  <si>
    <t>Empleos dignos generados en las zonas priorizadas afectados por el conflicto en el territorio Antioqueño</t>
  </si>
  <si>
    <t>Mesa del sector trabajo para la generación de empleo en el Post conflicto</t>
  </si>
  <si>
    <t>Generación de empleo para personas afectadas por wel conflicto en el departamento de Antioquia</t>
  </si>
  <si>
    <t>Oficina de Comunicaciones</t>
  </si>
  <si>
    <t>Contrato  interadministrativo  de mandato para la promoción, creación, elaboración desarrollo y conceptualización de las campañas, estrategias y necesidades comunicacionales de la Gobernación de Antioquia.</t>
  </si>
  <si>
    <t xml:space="preserve">Camila Alexandra Zapata Zuluaga </t>
  </si>
  <si>
    <t>3839275</t>
  </si>
  <si>
    <t>camila.zapata@antioquia.gov.co</t>
  </si>
  <si>
    <t>Fortalecimiento de las instancias, mecanismos y espacios de participación ciudadana</t>
  </si>
  <si>
    <t xml:space="preserve"> Rendiciones de cuentas realizadas por la administración departamental.</t>
  </si>
  <si>
    <t xml:space="preserve">Protección del derecho a la información en todo el Departamento, Antioquia, Occidente </t>
  </si>
  <si>
    <t>160006001/001</t>
  </si>
  <si>
    <t>Comunicación</t>
  </si>
  <si>
    <t>S2017060039811</t>
  </si>
  <si>
    <t>Teleantioquia</t>
  </si>
  <si>
    <t>Ejecución</t>
  </si>
  <si>
    <t>CAMILA AEXANDRA ZAPATA ZULUAGA</t>
  </si>
  <si>
    <t>Técnica, Administrativa, Financiera, Jurídica y contable.</t>
  </si>
  <si>
    <t xml:space="preserve">Prestación de servicios de un operador logístico para la organización, administración, ejecución y demás acciones logísticas necesarias para la realización de los eventos programadas por la Gobernación de Antioquia . </t>
  </si>
  <si>
    <t>Comunicación Organizacional y Pública</t>
  </si>
  <si>
    <t>Grado de acciones institucionales comunicadas a la sociedad Antioqueña a través de los canales diponibles- Porcentaje de servidores públicos con acceso a los canales propios de la administración departamental (intranet, emisora, boletín, períodico e impresos).</t>
  </si>
  <si>
    <t xml:space="preserve">Fortalecimiento de las relaciones institucionales y sociales en el Departamento de Antioquia </t>
  </si>
  <si>
    <t>160005001/001</t>
  </si>
  <si>
    <t>Comunicación y logística</t>
  </si>
  <si>
    <t>Plaza Mayor</t>
  </si>
  <si>
    <t>Designar estudiantes de las universidades públicas para la realización de la práctica académica, con el fin de brindar apoyo a la gestión del Departamento de Antioquia y sus regiones durante el primer semestre de 2017.</t>
  </si>
  <si>
    <t>Prácticas de Excelencia</t>
  </si>
  <si>
    <t>Plazas de practicas asignadas a los diferentes organismos de la Gobrenación de Antioquia</t>
  </si>
  <si>
    <t>Fortalecimiento incorporación de estudiantes en semestre de práctica que aporten al desarrollo de proyectos de corta duración 2016-2019. Medellín, Antioquia, Occidente</t>
  </si>
  <si>
    <t>Secretaría de Gestión Humana y Desarrollo Organizacional</t>
  </si>
  <si>
    <t>Adquisición de bienes informáticos especializados para el Departamento de Antioquia. Lote 1 Oficina de Comunicacioes</t>
  </si>
  <si>
    <t>Natalia López Isaza</t>
  </si>
  <si>
    <t>Técnio Operativo</t>
  </si>
  <si>
    <t>3839262</t>
  </si>
  <si>
    <t>natalia.lopez@antioquia.gov.co</t>
  </si>
  <si>
    <t xml:space="preserve">Subsecretaría Logística </t>
  </si>
  <si>
    <t>3839270</t>
  </si>
  <si>
    <t xml:space="preserve">Capítulos de participación ciudadana transmitidos por el canal regional </t>
  </si>
  <si>
    <t>Fortalecimiento en pedagogía  ciudadana en el Departamento de Antioquia</t>
  </si>
  <si>
    <t>160010/001</t>
  </si>
  <si>
    <t>Actividades culturales, asesoría y orientación pedagógica, festivales de participación, microprogramas de tv, productos audiovisuales, programas incluyentes, seminarios educativos y talleres pedagógicos</t>
  </si>
  <si>
    <t>Tecnica, Administrativa, Financiera.</t>
  </si>
  <si>
    <t>Secretaría de Educación</t>
  </si>
  <si>
    <t>Vigencia Expirada Contrato Nro. 4600004275 cuyo objeto es: "Contrato Interadministrativo para la construcción de los  Parques Educativos en los municpios de Abejorral y Gómez Plata, Antioquia"</t>
  </si>
  <si>
    <t>Juan Carlos Restrepo Sierra</t>
  </si>
  <si>
    <t>Director Infraestructura educativa</t>
  </si>
  <si>
    <t>3838572</t>
  </si>
  <si>
    <t>juan.restreposi@antioquia.gov.co</t>
  </si>
  <si>
    <t xml:space="preserve">MAS Y MEJOR EDUCACIÓN PARA LA SOCIEDAD Y LAS PERSONAS EN EL SECTOR URBANO </t>
  </si>
  <si>
    <t>Mantenimiento e intervención en Ambientes de aprendizaje para el Sector Urbano Todo El Departamento, Antioquia, Occidente</t>
  </si>
  <si>
    <t>020163001</t>
  </si>
  <si>
    <t>COS 061 22/06/2015</t>
  </si>
  <si>
    <t>EMPRESA DE VIVIENDA DE ANTIOQUIA</t>
  </si>
  <si>
    <t>Tipo C</t>
  </si>
  <si>
    <t xml:space="preserve">Construcción de la segunda etapa de Centro Educativo Rural Ovejas del municipio de San Vicente Ferrer, Antioquia </t>
  </si>
  <si>
    <t>MAS Y MEJOR EDUCACIÓN PARA LA SOCIEDAD Y LAS PERSONAS EN LA RURALIDAD</t>
  </si>
  <si>
    <t>Construcción de aulas nuevas en establecimientos educativos rurales</t>
  </si>
  <si>
    <t>Mantenimiento e intervención en ambientes de aprendizaje para el sector rural Todo El Departamento, Antioquia, Occidente</t>
  </si>
  <si>
    <t>020168001</t>
  </si>
  <si>
    <t xml:space="preserve">Aulas Nuevas </t>
  </si>
  <si>
    <t>Construcción de aulas nuevas</t>
  </si>
  <si>
    <t>Tipo B</t>
  </si>
  <si>
    <t>Mantenimiento de las sedes educativas IE Joaquin Cardenas Gomez sede Liceo Joaquin Cardenas Gomez, IER El Jordan sede principal, IER Puerto Garza sede principal,  en el Muncipio de San Carlos, Antioquia</t>
  </si>
  <si>
    <t xml:space="preserve">Mantenimientos realizados en establecimientos educativos </t>
  </si>
  <si>
    <t>Mantenimiento de las sedes educativas CER Lejos Del Nido sedes Lejos Del Nido, Tabacal, El Portento, Gabriel Vallejo, La Amapola y Los Medios, la IE Ignacio Botero Vallejo sedes Ignacio Botero Vallejo, Puente Pelaez y Fabriciano Botero, la IER LUIS EDUARDO POSADA RESTREPO sedes Carrizales y Don Diego y la IER Don Diego sede Nazareth en el Muncipio de El Retiro, Antioquia</t>
  </si>
  <si>
    <t xml:space="preserve">Construcción de la segunda etapa de la IER La Cruzada del municipio de Remedios </t>
  </si>
  <si>
    <t xml:space="preserve">Construcción de aulas nuevas. </t>
  </si>
  <si>
    <t xml:space="preserve">Interventoria técnica, Interventoría técnica, administrativa, financiera, ambiental y juridica para el contrato: Construcción de la segunda etapa de la IER La Cruzada del municipio de Remedios </t>
  </si>
  <si>
    <t xml:space="preserve">Reposición del Centro Educativo Cañaveral Arriba, en el municipio de San Pedro de Urabá </t>
  </si>
  <si>
    <t>Reposición de planta física en establecimientos educativos rurales</t>
  </si>
  <si>
    <t xml:space="preserve">Mantenimiento en la IER Bernardo Sierra del municipio de Cañasgordas, Antioquia </t>
  </si>
  <si>
    <t xml:space="preserve">Reposición de la IER LA Primavera del municipio de Ebejico </t>
  </si>
  <si>
    <t xml:space="preserve">Interventoria técnica, Interventoría técnica, administrativa, financiera, ambiental y juridica para el contrato:Reposición de la IER LA Primavera del municipio de Ebejico </t>
  </si>
  <si>
    <t>Construcción de la placa polideportiva de la IE San Rafael, Sede Bachillerato del municipio de Heliconia</t>
  </si>
  <si>
    <t>Nuevos espacios recreativos en establecimientos educativos</t>
  </si>
  <si>
    <t xml:space="preserve">Adición No. 2 al Convenio No. 4600005662 de 2016, cuyo objeto es: "Aunar esfuerzos para el desarrollo de las gestiones necesarias que posibiliten el cumplimiento del Plan Nacional de infraestructura Educativa en el marco de la politica pública de Jornada única en el Departamento de Antioquia". </t>
  </si>
  <si>
    <t>MAS Y MEJOR EDUCACIÓN PARA LA SOCIEDAD Y LAS PERSONAS EN EL SECTOR RURAL</t>
  </si>
  <si>
    <t>Aulas nuevas</t>
  </si>
  <si>
    <t>Construcción de aulas nuevas en establecimientos educativos urbanos</t>
  </si>
  <si>
    <t>Convenio interadministrativo para la obras de saneamiento básico en la subregión del Oriente Antioqueño.</t>
  </si>
  <si>
    <t>Excelencia educativa con más y mejores maestros</t>
  </si>
  <si>
    <t>Intervención en sedes educativas para: agua, saneamiento básico, servicios públicos y legalización de predios en asocio con otras dependencias de la Gobernación</t>
  </si>
  <si>
    <t>Suministro en sedes educativas de agua, saneamiento básico, energía y legalización de predios en asocio con dependencias de la Gobernación de Antioquia</t>
  </si>
  <si>
    <t>020221001</t>
  </si>
  <si>
    <t>Cofinanciar agua potable, instalación energía y saneamiento básico</t>
  </si>
  <si>
    <t>Proyectos Pedagógicos Productivos en la Media Rural</t>
  </si>
  <si>
    <t>Hanzz Mariaga Cruz</t>
  </si>
  <si>
    <t>hanzz.mariaga@antioquia.gov.co</t>
  </si>
  <si>
    <t>Educación para la nueva ruralidad</t>
  </si>
  <si>
    <t>Proyectos Pedagógicos Productivos (PPP) implementados con estudiantes de  Instituciones Educativas Rurales.</t>
  </si>
  <si>
    <t>Consolidación de estrategias educativas para una nueva ruralidad Todo El
Departamento, Antioquia, Occidente</t>
  </si>
  <si>
    <t>020169001</t>
  </si>
  <si>
    <t>Diagnóstico de las IER, capacitación en PPP, resignificación del PEI, currículo y Plan de estudios. Dotación e Inversión en los PPP por IER</t>
  </si>
  <si>
    <t>Guías de Posprimaria rural</t>
  </si>
  <si>
    <t>Más y Mejor Educación para la sociedad y las personas en el sector rural</t>
  </si>
  <si>
    <t xml:space="preserve">Sedes Educativas rurales  dotadas </t>
  </si>
  <si>
    <t>Dotación de canasta educativa a las sedes educativas rurales de los municipios no certificados del departamento de Antioquia</t>
  </si>
  <si>
    <t>020209001</t>
  </si>
  <si>
    <t>Sedes educativas rurales dotadas</t>
  </si>
  <si>
    <t>Compra y/o reimpresión, transporte y distribución de guías  a municipios del Magdalena Medio</t>
  </si>
  <si>
    <t>Adquisición de la dotación para docentes</t>
  </si>
  <si>
    <t>Iván de J. Guzmán López</t>
  </si>
  <si>
    <t>Director Talento Humano</t>
  </si>
  <si>
    <t>ivan.guzman@antioquia.gov.co</t>
  </si>
  <si>
    <t>Más y mejor educación para la sociedad y las personas en el sector Urbano</t>
  </si>
  <si>
    <t>Matricula de Educación Formal</t>
  </si>
  <si>
    <t>Adquisición de los elementos de dotación para los docentes que devengan menos de dos salarios minimos l.v. Municipios no certificados en educación del Departamento de Antioquia.</t>
  </si>
  <si>
    <t>020223001</t>
  </si>
  <si>
    <t>Dotación de docentes</t>
  </si>
  <si>
    <t>Adquisición y entrega de dotación</t>
  </si>
  <si>
    <t>Taller de formación en comunicación asertiva</t>
  </si>
  <si>
    <t>Docentes y directivos docentes beneficiados con programas para mejorar la formación y la calidad de vida.</t>
  </si>
  <si>
    <t>Implementación de estrategias orientadas al bienestar de los funcionarios de la Secretaría de Educación de Antioquia</t>
  </si>
  <si>
    <t>020224001</t>
  </si>
  <si>
    <t>Servidores  de los establecimeintos educativos beneficiados con programas para mejorar la formación y calidad de vida</t>
  </si>
  <si>
    <t>Desarrollo de talleres de formación</t>
  </si>
  <si>
    <t>Capacitación en higiene ocupacional en el puesto de trabajo</t>
  </si>
  <si>
    <t>Iván de j. Guzmán lópez</t>
  </si>
  <si>
    <t>Capacitación a personal administrativo en las Instituciones Educativas en normatividad</t>
  </si>
  <si>
    <t>Prestar servicios educativos para la cualificación académica de estudiantes de la media en municipios del Departamento de Antioquia</t>
  </si>
  <si>
    <t xml:space="preserve">Juan Martín Vásquez Hincapié
</t>
  </si>
  <si>
    <t>Director Formación para el Trabajo</t>
  </si>
  <si>
    <t>juan.vasquez@antioquia.gov.co</t>
  </si>
  <si>
    <t>Educación Terciaria para todos</t>
  </si>
  <si>
    <t>Jóvenes y adultos capacitados en competencias laborales desde la formación para el trabajo y el desarrollo humano articulados a los Ecosistemas de innovación</t>
  </si>
  <si>
    <t>Formación a jóvenes y adultos en competencias laborales articulados a los ecosistemas de innovación , Antioquia, Occidente</t>
  </si>
  <si>
    <t>020179001</t>
  </si>
  <si>
    <t>Cualificación académica estudiantes de la media según las necesidades logrando certificación de aptitud ocupacional.</t>
  </si>
  <si>
    <t>Formación para el trabajo y el desarrollo humano, en el nivel de conocimientos academicos  a estudiantes de la media técnica</t>
  </si>
  <si>
    <t>Focalización, y formación a población en extraedad y adultos en situación de analfabetismo de los municipios no certificados de Antioquia</t>
  </si>
  <si>
    <t>Sulma Patricia Rodriguez G.</t>
  </si>
  <si>
    <t xml:space="preserve">Directora de Alfabetización </t>
  </si>
  <si>
    <t>Sulmapatricia.rodriguez@antioquia.gov.co</t>
  </si>
  <si>
    <t xml:space="preserve">Antioquia Libre de Analfabetismo </t>
  </si>
  <si>
    <t xml:space="preserve">Estudiantes matriculados en los Ciclos Lectivos de Educación Integrado CLEI mayores de 15 años 
</t>
  </si>
  <si>
    <t xml:space="preserve">Fortalecimiento de la Educación de jóvenes en extraedad y adultos en los ciclos de alfabetización, básica y media en el departamento de Antioquia </t>
  </si>
  <si>
    <t>020183001</t>
  </si>
  <si>
    <t xml:space="preserve">Desarrollo de procesos pedagógicos </t>
  </si>
  <si>
    <t>Formación de agentes en metodologías pertinentes para la atención a población adulta de los 117 municipios del Departamento de Antioquia</t>
  </si>
  <si>
    <t xml:space="preserve">Agentes formados en las metodologías pertinentes para la atención de la población adulta
</t>
  </si>
  <si>
    <t>Promoción e implementación de estrategias de desarrollo pedagógico en establecimientos educativos oficiales de la subregión urabá con canasta contratada.</t>
  </si>
  <si>
    <t>Luis Guillermo Mesa Santamaria</t>
  </si>
  <si>
    <t>Director de Cobertura</t>
  </si>
  <si>
    <t>3838502</t>
  </si>
  <si>
    <t>luis.mesa@antioquia.gov.co</t>
  </si>
  <si>
    <t>Mas y mejor educación para la sociedad y las personas en el sector urbano</t>
  </si>
  <si>
    <t xml:space="preserve">Matricula de estudiantes oficiales en la zona Urbana </t>
  </si>
  <si>
    <t>Ampliación de  la sostenibilidad del servicio educativo oficial en el Departamento de Antioquia</t>
  </si>
  <si>
    <t>020220001</t>
  </si>
  <si>
    <t xml:space="preserve">Atención de población  en edad escolar en los niveles de preescolar, básica y media, urbana y rural que por limitaciones e insuficiencia en la planta de cargos docentes oficiales viabilizada para la ETC, no alcanzan a ser atendidos por el sector oficial. </t>
  </si>
  <si>
    <t>Sostenibilidad Cohorte y contratada</t>
  </si>
  <si>
    <t>Promoción e implementación de estrategias de desarrollo pedagógico para la prestación del servicio educativo indígena en establecimientos educativos oficiales de las subregiones Bajo Cauca, Norte, Occidente, Suroeste y Urabá.</t>
  </si>
  <si>
    <t>Promoción e implementación de estrategias de desarrollo pedagógico en establecimientos educativos oficiales de las subregiones de Magdalena Medio, Nordeste, Norte, Oriente, Suroeste y Valle de Aburrá con canasta contratada.</t>
  </si>
  <si>
    <t>Promoción e Implementación de estrategias de desarrollo pedagógico en establecimientos educativos oficiales de Las Subregiones del  Bajo Cauca, Norte, Oriente, Occidente y Suroeste con canasta contratada.</t>
  </si>
  <si>
    <r>
      <t xml:space="preserve">Contrato de prestación de servicio educativo para la atención de población en edad escolar en los niveles preescolar, basica y media, en zona urbana del Municipio de </t>
    </r>
    <r>
      <rPr>
        <b/>
        <sz val="10"/>
        <rFont val="Calibri"/>
        <family val="2"/>
      </rPr>
      <t>Chigorodó.</t>
    </r>
  </si>
  <si>
    <r>
      <t xml:space="preserve">Contrato de prestación de servicio educativo para la atención de población en edad escolar en los niveles preescolar, basica y media, en zona urbana del Municipio de </t>
    </r>
    <r>
      <rPr>
        <b/>
        <sz val="10"/>
        <rFont val="Calibri"/>
        <family val="2"/>
      </rPr>
      <t>Caucasia</t>
    </r>
  </si>
  <si>
    <t>Prestar servicios de apoyo administrativo, operativo, y profesional a los establecimientos educativos oficiales de los Municipios no certificados del Departamento de Antioquia, sus respectivas sedes y a la Secretaría de Educación Departamental</t>
  </si>
  <si>
    <t>Juliana Arboleda Jiménez</t>
  </si>
  <si>
    <t>Directora Financiera</t>
  </si>
  <si>
    <t>juliana.arboleda@antioquia.gov.co</t>
  </si>
  <si>
    <t>Suministro personal administrativo para garantizar la prestación del servicio educativo en los municipios no certificados del Departamento</t>
  </si>
  <si>
    <t>020219001</t>
  </si>
  <si>
    <t>SERVIVIOS PRESTADOS</t>
  </si>
  <si>
    <t>Contratar personal apoyo urbano rural</t>
  </si>
  <si>
    <t>lic-0001 de 2017</t>
  </si>
  <si>
    <t>Juan Eugenio Maya Lema</t>
  </si>
  <si>
    <t>Adquisición de tiquetes aéreos para la Gobernación de Antioquia</t>
  </si>
  <si>
    <t>JUAN EUGENIO MAYA LEMA</t>
  </si>
  <si>
    <t>SUBSECRETARIO ADTVO</t>
  </si>
  <si>
    <t>3838471</t>
  </si>
  <si>
    <t xml:space="preserve"> juaneugenio.maya@antioquia.gov.co</t>
  </si>
  <si>
    <t>Más y mejor educación para la sociedad y las personas en el sector urbano</t>
  </si>
  <si>
    <t>TIQUETES</t>
  </si>
  <si>
    <t>Educación 2-18744</t>
  </si>
  <si>
    <t>2017060102139 del 22/09/2017</t>
  </si>
  <si>
    <t>SATENA S.A</t>
  </si>
  <si>
    <t>Funcionamiento</t>
  </si>
  <si>
    <t>999999999</t>
  </si>
  <si>
    <t>Educación 1-18743</t>
  </si>
  <si>
    <t>Mancomunar esfuerzos técnicos, administrativos y financieros tendientes a la implementación de la promoción de las TIC, mediante la instalación, puesta en funcionamiento, habilitación y mantenimiento de los espacios de acceso gratuito a internet a través de 125 zonas wifi en el departamento de Antioquia</t>
  </si>
  <si>
    <t xml:space="preserve">Juan Gabriel Vélez Manco </t>
  </si>
  <si>
    <t>Subsecretario</t>
  </si>
  <si>
    <t>juan.velez@antioquia.gov.co</t>
  </si>
  <si>
    <t>Educación terciaria para todos</t>
  </si>
  <si>
    <t>Matrícula de estudiantes en la Universidad Digital</t>
  </si>
  <si>
    <t>Implementación y puesta en marcha de la Universidad Digital de Antioquia, Departamento de Antioquia</t>
  </si>
  <si>
    <t>020167001</t>
  </si>
  <si>
    <t>Instalación, puesta en funcionamiento, habilitación y mantenimiento de los estapacios gratuitos de internet a través de 125 zonas wifi en el departamento de Antioquia</t>
  </si>
  <si>
    <t>UNE EPM TELECOMUNICACIONES S.A</t>
  </si>
  <si>
    <t>Adición al contrato Nro. 4600006945 cuyo objeto es "Prestar el servicio de conectividad e internet y servicios asociados en la infraestructura física de los ecosistemas de innovación de los Municipios no Certificados del Departamento de Antioquia "</t>
  </si>
  <si>
    <t>Antioquia territorio inteligente ecosistemas de innovación</t>
  </si>
  <si>
    <t>Sedes Urbanas y Rurales con servicio de internet</t>
  </si>
  <si>
    <t>Fortalecimiento de la conectividad y equipamento tecnologico al servicio de las Instituciones Educativas Todo El Departamento, Antioquia, Occidente</t>
  </si>
  <si>
    <t>020171001</t>
  </si>
  <si>
    <t>Coneccion del servicio de internet en las sedes urbanas y rurales</t>
  </si>
  <si>
    <t>2017060089481 del 27/06/2017</t>
  </si>
  <si>
    <t>VALOR MÁS S.A</t>
  </si>
  <si>
    <t xml:space="preserve">Prestar el servicio de conectividad e internet y servicios asociados en la infraestructura física de los ecosistemas de innovación de los Municipios no Certificados del Departamento de Antioquia </t>
  </si>
  <si>
    <t>Adquisición de Plataforma Gamificada con servicio de soporte para que los estudiantes de antioquia practiquen para presetar el exámen de Pruebas Saber</t>
  </si>
  <si>
    <t xml:space="preserve">Juan Pablo Durán Ortíz </t>
  </si>
  <si>
    <t>Gerente de Plataformas Saber</t>
  </si>
  <si>
    <t>juanpablo.duran@antioquia.gov.co</t>
  </si>
  <si>
    <t xml:space="preserve">Excelencia educativa con más y mejores maestros </t>
  </si>
  <si>
    <t>Reconocimiento a estudiantes, docentes, directivos docentes, instituciones y centros educativos en sus experiencias a favor de la educación pública de calidad</t>
  </si>
  <si>
    <t xml:space="preserve">Divulgación y reconocimiento a maestros, directivos docentes y estudiantes de municipios no certificados </t>
  </si>
  <si>
    <t>020174001</t>
  </si>
  <si>
    <t>33040617: Fomentar y motivar el reconocimiento y reivindicación de la profesión docente y directiva desde sus comunidades, dar a conocer el buen desempeño de su función y compromiso para optimizar su saber y competencias.</t>
  </si>
  <si>
    <t>Encuentros socialización experiencias, Presentacion del Programa</t>
  </si>
  <si>
    <t>Implementacion de un sistema de informacion que contenga el proceso presupuestal, financiero, contable y contractual para la administración de los FSE. De los municipios no certificados del departamento de Antioquia.</t>
  </si>
  <si>
    <t>Modelo educativo de Antioquia para la vida, la sociedad y el trabajo</t>
  </si>
  <si>
    <t>Sistema departamental de información y medición educativa que integre calidad, matrícula, gestion, recursos e infraestructura</t>
  </si>
  <si>
    <t>Fortalecimiento  infraestructura tecnologica y consolidacion de la informacion en un sistema integrado en SEEDUCA Antioquia</t>
  </si>
  <si>
    <t>020234001</t>
  </si>
  <si>
    <t>Implementacion de un sistema de informacion</t>
  </si>
  <si>
    <t>Sistema departamental de información y medición educativa que integre calidad, matrícula, gestion recursos e infraestructura</t>
  </si>
  <si>
    <t>Implementación del diseño metodológico para la formulación del Plan educativo de Antioquia 2030</t>
  </si>
  <si>
    <t>FRANCISCO JAVIER ROLDAN</t>
  </si>
  <si>
    <t>DIERECCIÓN PROYECTOS ESTRATÉGICOS</t>
  </si>
  <si>
    <t>francisco.roldan@antioquia.gov.co</t>
  </si>
  <si>
    <t>Modelo educativo antiqueño formulado e implementado con asistencia  de la misión de excelencia</t>
  </si>
  <si>
    <t>Implementación del Modelo Educativo que responde a los nuevos requerimientos Todo El Departamento, Antioquia</t>
  </si>
  <si>
    <t>020178001</t>
  </si>
  <si>
    <t>Plan educativo Antioquia 2030</t>
  </si>
  <si>
    <t>Apoyo para la implementación del Sistema integrado de información</t>
  </si>
  <si>
    <t>Sistema departamental de información y medición educativa  que integre calidad, matrícula, gestión, recursos e infraestrucutra operando</t>
  </si>
  <si>
    <t xml:space="preserve">Diseñar el sistema Departamental de información integrado </t>
  </si>
  <si>
    <t>Formulación y articulación  del modelo educativo de Antioquia en las regiones</t>
  </si>
  <si>
    <t>Adición al convenio 4600006785 "Apoyar la implementación del Bachillerato Digital en la secundaria y la media para jóvenes y adultos de los municipios no certificados del Departamento de Antioquia"</t>
  </si>
  <si>
    <t>Diego Armando Agudelo Torres</t>
  </si>
  <si>
    <t>Director de Educación Digital</t>
  </si>
  <si>
    <t>diego.agudelo@antioquia.gov.co</t>
  </si>
  <si>
    <t>Antioquia Libre de Analfabetismo</t>
  </si>
  <si>
    <t>Estudiantes matriculados en los ciclos lectivos de educación integrado CLEI mayores de 15 años.</t>
  </si>
  <si>
    <t>Fortalecimiento de la Educación de Jóvenes en extra edad y adultos en los ciclos de alfabetización, básica y media en el departamento de Antioquia</t>
  </si>
  <si>
    <t>Herramienta implementación de curriculo</t>
  </si>
  <si>
    <t>17269-17270
19688</t>
  </si>
  <si>
    <t>017
049</t>
  </si>
  <si>
    <t>MUNICIPIO DE ENVIGADO</t>
  </si>
  <si>
    <t>Adicion al contrato 4600006784 cuyo objeto es "Apoyar la operación de la estrategia de formación desde el modelo de educación digital en los ciclos de alfabetización básica y media para jóvenes en extraedad y adultos de los municipios no certificados del Departamento de Antioquia"</t>
  </si>
  <si>
    <t>Agentes formados en las metodologías pertinentes para la atención de la población adulta</t>
  </si>
  <si>
    <t>Apoyo profesional</t>
  </si>
  <si>
    <t>049</t>
  </si>
  <si>
    <t>TECNOLÓGICO DE ANTIOQUIA</t>
  </si>
  <si>
    <t>Realizar el fortalecimiento de habilidades socioemocionales de los estudiantes de los grados 8,9,10 y 11 en los municipios no certificados de la subregión del valle de aburra, en el marco del proyecto Brújula en el Departamento.</t>
  </si>
  <si>
    <t>Deysy Yepes Valencia</t>
  </si>
  <si>
    <t>Dirección Pedagógica</t>
  </si>
  <si>
    <t>deysyalexandra.yepes@antioquia.gov.co</t>
  </si>
  <si>
    <t>Estudiantes que han recibido formación y orientación vocacional en la basica secundaria y media mediante el Proyecto Brujula</t>
  </si>
  <si>
    <t>Implementación del proyecto Brujula en el Departamento de Antioquia</t>
  </si>
  <si>
    <t>020181001</t>
  </si>
  <si>
    <t>Cualificación socioemocional</t>
  </si>
  <si>
    <t>Diagnostico, formulacion y produccion del proyecto Brujula</t>
  </si>
  <si>
    <t>Prestar asistencia técnica y acompañamiento a las Instituciones educativas para el desarrollo de proyectos que promuevan la paz y la convivencia escola</t>
  </si>
  <si>
    <t>Establecimientos educativos con proyectos de convivencia escolar y atención al posconflicto</t>
  </si>
  <si>
    <t>Actualización, implementación de metodologías de gestión de aula para el desarrollo de capacidades y construcción de paz territorial, Antioquia, Occidente</t>
  </si>
  <si>
    <t>020162001</t>
  </si>
  <si>
    <t>Entrega de talleres urbanos-rurales</t>
  </si>
  <si>
    <t>Talleres de formación urbano rural</t>
  </si>
  <si>
    <t>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</si>
  <si>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</si>
  <si>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Fortalecimiento Atención con calidad a la población en situación de discapacidad o talentos excepcionales Todo El Departamento, Antioquia, Occidente</t>
  </si>
  <si>
    <t>020157001</t>
  </si>
  <si>
    <t>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t>
  </si>
  <si>
    <t>Capacitación directivos y docentes</t>
  </si>
  <si>
    <t>Divulgación y reconocimiento a maestros, directivos docentes y estudiantes Municipios no certificados de Antioquia</t>
  </si>
  <si>
    <t xml:space="preserve">Reconocimiento a  docentes, directivos docentes, instituciones y centros educativos en sus  experiencias a favor de la educación pública de calidad </t>
  </si>
  <si>
    <t>Docentes, directivos docentes y estudiantes reconocidos por sus experiencias significativas</t>
  </si>
  <si>
    <t>Adición al contrato Nro. 4600006645
Apoyar las acciones para el desarrollo del componente de Calidad Educativa</t>
  </si>
  <si>
    <t xml:space="preserve">Docentes y directivos docentes beneficiados con programas para mejorar la formación y  calidad de vida </t>
  </si>
  <si>
    <t>Formulación de un Plan de Formación que contribuya a mejorar las condiciones de vida y profesionales de los Docentes de Todo El Departamento, Antioquia, Occidente</t>
  </si>
  <si>
    <t>020187001</t>
  </si>
  <si>
    <t>Gestión de progemas y proyectos, gestión de las mesas de concertación, gestión de la formación docente y excelencia educativa</t>
  </si>
  <si>
    <t>Prestar servicios de apoyo administrativo, operativo y profesional para la implementación del  Centro de pensamiento.</t>
  </si>
  <si>
    <t>Escuelas Normales de Educación Superior acompañadas en los procesos pedagógicos, administrativos y financieros 
Docentes y directivos docentes participando en el Centro de Estudios en Educación, pedagogía y didáctica 
Publicaciones resultado de las reflexiones del centro de estudios
Obras aprobadas y financiadas para su publicación por el Comité Departamental de formación docente y evaluador de obras.</t>
  </si>
  <si>
    <t>Implementación del "Centro de Pensamiento Pedagógico" en el Departamento de Antioquia</t>
  </si>
  <si>
    <t>020211001</t>
  </si>
  <si>
    <t>Documento con los contenidos contextualizado
Propuesta Formulada y diseñada
Implementación y seguimiento
Control y seguimiento de obras</t>
  </si>
  <si>
    <t>Diseño de contenidos
Formulación y diseño
Implementación y seguimiento
Monitoreo en  campo</t>
  </si>
  <si>
    <t>Prestar servicio de apoyo pedagógico orientado a fortalecer los procesos de caracterización y atención de los estudiantes con talentos excepcionales en los establecimientos educativos de los municipios no certificados del Departamento de Antioquia.</t>
  </si>
  <si>
    <t>Estudio de caracterización de niños/as en establecimientos educativos en condición de discapacidad y/o talentos excepcionales</t>
  </si>
  <si>
    <t xml:space="preserve">Cracterización de la población referida </t>
  </si>
  <si>
    <t xml:space="preserve">Docentes y directivos docentes beneficiados con programas para mejorar la formación y  calidad de vida.                       Docentes que participan en los juegos del magisterio (fase municipal, subregional, departamental y nacional)
</t>
  </si>
  <si>
    <t>Docentes que participan en los juegos del magisterio (fase municipal, subregional, departamental y nacional)</t>
  </si>
  <si>
    <t>• Alistamiento de instituciones y centros educativos oficiales que han de ser utilizados para el alojamiento de los deportistas. (duchas, sanitarios, cerramientos, arreglos menores, vigilancia y aseo).
• Suministro de implementación deportiva para los diferentes torneos.
• Hidratación. 
• Juzgamiento y coordinadores de disciplina deportiva (honorarios, desplazamiento, alimentación y alojamiento).
• Premiación (medallas y trofeos)
• Capacitación en Estilos de Vida Saludable
• El apoyo logístico que sea necesario para el óptimo cumplimiento del objeto del contrato: proveer pendones, pancartas, papelería y las piezas de imagen institucional que se consideren necesarias.</t>
  </si>
  <si>
    <t>Docentes y directivos docentes formados en calidad de vida</t>
  </si>
  <si>
    <t>Formación a docentes para mejorar su calidad de vida</t>
  </si>
  <si>
    <t>Implementación de la estrategia de transiciones integrales en los municipios no certificados de Antioquia</t>
  </si>
  <si>
    <t>Planes articulados con el grado de “transición integral” entre la primera infancia y la escolaridad en los establecimientos educativos</t>
  </si>
  <si>
    <t>020210001</t>
  </si>
  <si>
    <t>Docentes de preescolar y directivos docentes formados en procesos de gestión técnico pedagógicos del nivel de preescolar grado transición</t>
  </si>
  <si>
    <t>Formación a docentes de preescolar</t>
  </si>
  <si>
    <t>Formulación y puesta en marcha del centro de idiomas y culturas</t>
  </si>
  <si>
    <t>Docentes directivos docentes y estudiantes matriculados en el centro departamental de idiomas y culturas</t>
  </si>
  <si>
    <t>Desarrollo del Centro Departamental de Idiomas y Culturas en el Departamento de Antioquia</t>
  </si>
  <si>
    <t>020216001</t>
  </si>
  <si>
    <t>Formulación y diseño del Centro de Idiomas y Culturas</t>
  </si>
  <si>
    <t>Fábrica de Licores y Alcoholes de Antioquia - FLA</t>
  </si>
  <si>
    <t>Contratar la Sostenibilidad (Mesa de ayuda 3 personas) SAP</t>
  </si>
  <si>
    <t>Natalia Ruiz Lozano</t>
  </si>
  <si>
    <t>Líder Gestora Contratación</t>
  </si>
  <si>
    <t>natalia.ruiz@fla.com.co</t>
  </si>
  <si>
    <t>Jorge Andres Fernandez Castrillón</t>
  </si>
  <si>
    <t>Contratar el servicio de consultoria en el modulo de SAP CO-PC</t>
  </si>
  <si>
    <t>Luis Alberto Higuita Sierra</t>
  </si>
  <si>
    <t>Contratar el servico de Practicantes del Programa de Gestión Humana</t>
  </si>
  <si>
    <t>Jorge Humberto Ramirez Orozco</t>
  </si>
  <si>
    <t>Prestar el Servicio de impresion, fotocopiado, fax y scanner bajo la modalidad de outsourcing in house incluyendo hardware, software, administaracion, papel,insumos y talento humano</t>
  </si>
  <si>
    <t>Juan Alberto Villegas Gonzalez</t>
  </si>
  <si>
    <t>Contratar el Servicio de Vigilancia Privada</t>
  </si>
  <si>
    <t>Tiberio de Jesus Orrego Cortes</t>
  </si>
  <si>
    <t>Contratar la Compra de cintas para respaldo para servidores</t>
  </si>
  <si>
    <t>Contratar la compra de Utiles de oficina - Papeleria</t>
  </si>
  <si>
    <t>Contratar el suministro de Gas vehicular</t>
  </si>
  <si>
    <t>María Eugenia Ramírez Henao</t>
  </si>
  <si>
    <t>Contratar el suministro de Combustible</t>
  </si>
  <si>
    <t>Contratar el servicio de Mantenimiento,  soporte de Servidores HP y sus componentes.(SOSTENIBILIDAD)</t>
  </si>
  <si>
    <t>Contratar el Soporte y mantenimiento del DATA CENTER</t>
  </si>
  <si>
    <t>Contratar el Mantenimiento de vehiculos</t>
  </si>
  <si>
    <t>72154066</t>
  </si>
  <si>
    <t>Contratar el Mantenimiento Equipos de Oficina</t>
  </si>
  <si>
    <t>Contratar el servicio de Mensajeria urbana, Nacional  e Internacional</t>
  </si>
  <si>
    <t>Daniela Gaviria Henao</t>
  </si>
  <si>
    <t>Contratar  la Adquisición Equipos de Oficina</t>
  </si>
  <si>
    <t>Fortalecimiento de los ingresos departamentales</t>
  </si>
  <si>
    <t>Modernizacion y optimizacion del sistema Productivo de la FLA</t>
  </si>
  <si>
    <t>Apoyo y fortalecimiento administraivo de la FLA Itagui, departamento de Antioquia</t>
  </si>
  <si>
    <t>Adquisición equipos de oficina</t>
  </si>
  <si>
    <t>Contratar  la Adquisición herramienta de seguridad de la información</t>
  </si>
  <si>
    <t>Modernizacion y optimizacion dels sistema Productivo de la FLA</t>
  </si>
  <si>
    <t>Adquisición y renovación TIC´s</t>
  </si>
  <si>
    <t>Contratar  la Renovación Herramienta filtrado de contenido- Herramienta de seguridad perimetral y filtrado de contenido USD$ 5500 ASA con firepower.  ASA 50515 o Optenet (9660)</t>
  </si>
  <si>
    <t>Contratar  la  Renovación Hosting pagina institucional FLA.COM.CO</t>
  </si>
  <si>
    <t>Contratar  el Soporte y  mantenimiento de 4 licencias de  Vmware y 1 licencia de Vcenter a partir de julio de 2016 -Suscripción de soporte y mantenimiento del licenciamiento de Software de virtualización por 1 año  (de julio de 2016  a julio 2017), (SOSTENIBILIDAD)</t>
  </si>
  <si>
    <t>Contratar  la Actualización  soporte y mantenimiento herramienta monitoreo infraestructura tecnológica- Actualización del software (3 módulos), Soporte y mantenimiento de herramienta de monitoreo de infraestructura tecnológica (Solar Winds) a 1 año -(SOSTENIBILIDAD)</t>
  </si>
  <si>
    <t>Contratar  la  Actualización, soporte técnico, mantenimiento preventivo y correctivo, y garantía de fabricación para dispositivos de red cisco - Contrato mantenimiento y soporte de los equipos CISCO, (SOSTENIBILIDAD)</t>
  </si>
  <si>
    <t>Contratar  la  Renovación Licencia Auto CAD</t>
  </si>
  <si>
    <t>Contratar un  Sistema de almacenamiento, cintas de respaldo, discos duros SAN</t>
  </si>
  <si>
    <t>Prestar  el Servicio de Asesoria tributaria</t>
  </si>
  <si>
    <t>Jorge Armando Hincapié Correa</t>
  </si>
  <si>
    <t>Prestar el Servicio de calibracion de bascula camionera</t>
  </si>
  <si>
    <t>Contratar el Manejo integral de gatos ferales</t>
  </si>
  <si>
    <t>Contratar el servicio de Reg. de marcas en Colombia y el exterior, Resptas y presentación a oposiciones, Contrato de abogado Tributarista, Abogados para revisión de procesos fuera del Dpto</t>
  </si>
  <si>
    <t>Santiago Arango Rios</t>
  </si>
  <si>
    <t>Contratar el servicio de Monitoreo de camaras del CCTV</t>
  </si>
  <si>
    <t>Contratar el servico de Producción de videos institucionales.</t>
  </si>
  <si>
    <t xml:space="preserve">Raúl Guillermo Rendón Arango  </t>
  </si>
  <si>
    <t>Contratar el servicio de manejo y manteniento de sonido propios de la Fabrica de Licores y Alcoholes de Antioquia.</t>
  </si>
  <si>
    <t>Contratar el servicio de Monitoreo de Medios tradicionales y redes sociales</t>
  </si>
  <si>
    <t>Natalia María Garcés Hurtado</t>
  </si>
  <si>
    <t>Prestación de servicios para el apoyo logístico de las campañas internas comunicacionales de la fla.</t>
  </si>
  <si>
    <t>Diana Alexandra Perez Bustamante</t>
  </si>
  <si>
    <t>Prestación de servicios para el apoyo logístico para campañas licor adulterado, responsabilidad social y capacitación fortalecimietno de rentas.</t>
  </si>
  <si>
    <t xml:space="preserve">Luisa María Pérez Zuluaga </t>
  </si>
  <si>
    <t>Contratatar el servico de Restaurante</t>
  </si>
  <si>
    <t>Contratatar el  de Aseo y Cafeteria y Mantenimiento de Zonas Verdes</t>
  </si>
  <si>
    <t>Contratar el Suministro de souvenires</t>
  </si>
  <si>
    <t>Contratar el Mantenimiento de radios de comunicación</t>
  </si>
  <si>
    <t>Lixyibel Muñoz Montes</t>
  </si>
  <si>
    <t>Contratar el servicio de Afiliación al Consejo Colombiano de Seguridad</t>
  </si>
  <si>
    <t>Contratar el Mantenimiento y recarga de extintores, Prueba hidrostatica</t>
  </si>
  <si>
    <t>Contratar el Mantenimiento correctivo y preventivo incuidos repuestos y ACPM de la Red Contraincendio de la FLA. (comprende la red de hidrantes y caseta de bombeo)</t>
  </si>
  <si>
    <t xml:space="preserve">Contratar el Mantenimiento y calibración de los 4 alcoholimetros </t>
  </si>
  <si>
    <t>Contratar el Matenimiento de  Bascula camionera</t>
  </si>
  <si>
    <t>Contratar el Servicio de Fumigación</t>
  </si>
  <si>
    <t xml:space="preserve">Contratar el Mantenimiento de Aire acondicionado </t>
  </si>
  <si>
    <t>Contratar el el servicio de Plomeria</t>
  </si>
  <si>
    <t>Diana Hincapié Osorno</t>
  </si>
  <si>
    <t>Contratar el Mantenimiento Preventivo y Correctivo de Camaras de Seguridad</t>
  </si>
  <si>
    <t>Contratar la Impresión de piezas comunicacionales, incluye el diseño, instalación y diagramación de carteleras institucionales para la FLA</t>
  </si>
  <si>
    <t>Contratar el suministro de Tiquetes  Metro</t>
  </si>
  <si>
    <t>Yamileidy Osorio Montoya</t>
  </si>
  <si>
    <t xml:space="preserve">Contratar el servicio  de examenes médicos para los servidores públicos de la FLA, que realizan manipulación de alimentos </t>
  </si>
  <si>
    <t>Contratar el servicio de transporte de personal FLA</t>
  </si>
  <si>
    <t>Contratar la Atención de catas para fortalecer las relaciones públicas de la FLA</t>
  </si>
  <si>
    <t>Contratar el suministro de Refrigerios para atención de eventos internos y externos</t>
  </si>
  <si>
    <t>Compra de desinfectante y desengrasante de manos.</t>
  </si>
  <si>
    <t>Contratar  el servicio de Registros INVIMA</t>
  </si>
  <si>
    <t>Carlos Mario Gamboa Díaz</t>
  </si>
  <si>
    <t>Contratar la Dotación a los servidores públicos de la FLA.</t>
  </si>
  <si>
    <t>Prestar el servicio de Auditoría externa de renovación de certificación de los Sellos de Calidad de Producto</t>
  </si>
  <si>
    <t>Prestar el servicio de  Auditoría interna ISO 14001 y BASC</t>
  </si>
  <si>
    <t>Prestar el servicio de Auditoría externa de Certificación ISO 9001</t>
  </si>
  <si>
    <t>Prestar el servicio de estudios y determinción de la vida útil de los productos FLA</t>
  </si>
  <si>
    <t>Hernán Darío Jaramillo Ciro</t>
  </si>
  <si>
    <t>Prestar el servicio de Auditoría externa de renovación BASC</t>
  </si>
  <si>
    <t>Prestar el servicio de Auditoria Interna Sistema de Gestión 17025</t>
  </si>
  <si>
    <t>Carlos Mario Durango Yepes</t>
  </si>
  <si>
    <t>Prestar el servicio de Auditoría externa y ampliación del alcance  NTC:ISO/IEC 17025</t>
  </si>
  <si>
    <t>Prestar el servicio de Caracterizaciones Vertimientos-Emisiones-Residuos Sólidos</t>
  </si>
  <si>
    <t>Prestar el servicio de Servicios profesionales para apoyar la supervisión a los contratos que sean asignados de la subgerencia de producción.</t>
  </si>
  <si>
    <t>Erika Rothstein Gutierrez</t>
  </si>
  <si>
    <t>Contratar la prestacion de servicios para un Ingeniero Ambiental</t>
  </si>
  <si>
    <t> 80111600</t>
  </si>
  <si>
    <t>Suministro de personal temporal necesario para el cumplimiento de las diferentes actividades del área de producción y de la FLA.</t>
  </si>
  <si>
    <t>Jorge Mario Rendón Vélez</t>
  </si>
  <si>
    <t>Contratar el servicio de Recepcion, admon, manejo  y almacenamiento de materias primas y producto terminado, despacho y transporte de productos terminados FLA a almacenadoras externas, alquiler de estibas y montacargas.</t>
  </si>
  <si>
    <t>Henry Vasquez Vasquez</t>
  </si>
  <si>
    <t>Suministrar Aceite Esencial de Anís y Anetol</t>
  </si>
  <si>
    <t>Hugo Álvarez Builes</t>
  </si>
  <si>
    <t>Suministrar Azúcar Refinada</t>
  </si>
  <si>
    <t>Suministrar Caramelo para Bebidas</t>
  </si>
  <si>
    <t>Suministrar Alcohol sin Añejamiento para Ron (Tafia para siembra)</t>
  </si>
  <si>
    <t>Marcela Vasquez Cuellar</t>
  </si>
  <si>
    <t>Suministrar Alcohol Extraneutro al 96% vv</t>
  </si>
  <si>
    <t>Erika Rothstein Gutierrez - Marcela Vasquez</t>
  </si>
  <si>
    <t>Tipo B2: Supervisión Colegiada</t>
  </si>
  <si>
    <t>Suministrar Crema de ron a granel 11% vol. (Base Láctea)</t>
  </si>
  <si>
    <t>Suministrar Maltodextrina 1920</t>
  </si>
  <si>
    <t>Suministrar Esencia de Ron y Esencia de Fudge</t>
  </si>
  <si>
    <t>Suministrar Pegante tipo Hot Melt</t>
  </si>
  <si>
    <t>Suministrar Tintas y Repuestos para equipos de impresión videjet</t>
  </si>
  <si>
    <t>Sergio Iván Arboleda Betancur</t>
  </si>
  <si>
    <t>Suministrar Envase de Vidrio</t>
  </si>
  <si>
    <t>Suministrar Envases Tetra</t>
  </si>
  <si>
    <t>Suministrar Envase PET</t>
  </si>
  <si>
    <t>Suministrar Cajas de Cartón</t>
  </si>
  <si>
    <t>Erika Rothstein Gutierrez - Giovanny López</t>
  </si>
  <si>
    <t>Suministrar Etiquetas, Contraetiquetas, Collarines</t>
  </si>
  <si>
    <t>Suministro Tafia Ron un año</t>
  </si>
  <si>
    <t>Desarrollo y uso eficiente del proceso de añejamiento del Ron en la Fabrica de Licores de Antioquia</t>
  </si>
  <si>
    <t>Siembra de Ron</t>
  </si>
  <si>
    <t>Erika Rothstein Gutierrez - Juan Francisco Acevedo</t>
  </si>
  <si>
    <t xml:space="preserve">Suministrar Estuches </t>
  </si>
  <si>
    <t>78181507</t>
  </si>
  <si>
    <t>Contratar el servicio de Mantenimiento del carro de golf de la brigada</t>
  </si>
  <si>
    <t>Contratar el servicio de Mantenimientos correctivos y preventivo incluye repuestos Tetrapak</t>
  </si>
  <si>
    <t>Fernando Gómez Ochoa</t>
  </si>
  <si>
    <t>Contratar la compra de Repuestos para mantenimientos correctivos y preventivo lineas de envasado (contratos directos) - krones</t>
  </si>
  <si>
    <t>Jorge Humberto Baena Davila</t>
  </si>
  <si>
    <t>Contratar la compra de Repuestos Tuberías, Válvulas, trasiego de alcoholes</t>
  </si>
  <si>
    <t>Uriel Laverde Aguilar</t>
  </si>
  <si>
    <t>Contratar el servicio de mantenimientos preventivos y/o correctivos de equipos y red de gases de los laboratorios de la FLA</t>
  </si>
  <si>
    <t>Andrés Felipe Restrepo Alvarez</t>
  </si>
  <si>
    <t>Contratar el servicio de Mantenimiento y bobinado de motores electricos</t>
  </si>
  <si>
    <t>Contratar el servicio de Mantenimiento compresor Atlas Copco</t>
  </si>
  <si>
    <t>Contratar el servicio de Mantenimiento compresor Kaeser</t>
  </si>
  <si>
    <t>Contratar el servicio de Mantenimiento preventivo y calibración de equipos mettler toledo de la oficina de laboratorio</t>
  </si>
  <si>
    <t>Contratar el servicio de Mantenimiento preventivo y calibración de equipos agilent de la oficina de laboratorio</t>
  </si>
  <si>
    <t>Contratar el servicio de mantenimiento preventivo y calibración de los equipos de desionización de agua cascada ix y ro marca pall de la oficina de laboratorio de la Fábrica de Licores y Alcoholes de Antioquia lab - FLA.</t>
  </si>
  <si>
    <t>Contratar el servicio de Calibraciones equipos (Metrología)</t>
  </si>
  <si>
    <t>Contratar la compra de rodamientos y retenedores y seelos metalicos</t>
  </si>
  <si>
    <t>Contratar la compra de cauchos y plásticos</t>
  </si>
  <si>
    <t>Contratar la compra de Repuestos para iluminación y potencia</t>
  </si>
  <si>
    <t>Contratar la compra de Repuestos para partes neumaticas lineas de envasado</t>
  </si>
  <si>
    <t>Contratar la compra de  Insumos y materiales consumibles para mantenimiento (soldadura, lubricantes en aerosol, silicona, pegantes entre otros)</t>
  </si>
  <si>
    <t>Contratar la compra de Aceites, grasas y Lubricantes</t>
  </si>
  <si>
    <t>Contratar la compra de  Jabón Lubricantes cadenas</t>
  </si>
  <si>
    <t>Contratar la compra de Filtros (talego, cartuchos, entre otros)</t>
  </si>
  <si>
    <t>Contratar el Servicio de mantenimiento correctivo para montacargas (Incluye repuestos)</t>
  </si>
  <si>
    <t>Contratar la compra de Elementos e insumos para aseo de los equipos de planta</t>
  </si>
  <si>
    <t>Contratar la compra de tornillería para los mantenimientos de la Fla</t>
  </si>
  <si>
    <t>Contratar el servicio de Mantenimiento iluminacion periferica</t>
  </si>
  <si>
    <t>Contratar el servicio de Mantenimiento UPS FLA</t>
  </si>
  <si>
    <t>Contratar la compra de Mantenimiento linea 1 y  3 - Omega</t>
  </si>
  <si>
    <t>Contratar la compra de Placas Filtrante de Agte y Ron</t>
  </si>
  <si>
    <t>85151701</t>
  </si>
  <si>
    <t>Contratar la compra de normas técnicas</t>
  </si>
  <si>
    <t>Contratar la compra de Vidrieria para Laboratorio</t>
  </si>
  <si>
    <t>Contratar la compra de gases industriales y  especiales para la FLA</t>
  </si>
  <si>
    <t>Contratar la compra de Reactivos y consumibles para laboratorio</t>
  </si>
  <si>
    <t>Contratar el servicio de Ensayos de aptitud interlaboratorios</t>
  </si>
  <si>
    <t>Contratar la compra de  materiales para el control ambiental</t>
  </si>
  <si>
    <t>Contratar el servicio de Afiliacion al ICONTEC</t>
  </si>
  <si>
    <t>Contratar el servicio de Afiliacion a la Asociación Colombiana de Industrias Licoresras - ACIL</t>
  </si>
  <si>
    <t>Johnairo Mena Ocampo</t>
  </si>
  <si>
    <t>Contratar el servicio de Transporte de producto terminado a puertos de embarque y mensajeria internal.</t>
  </si>
  <si>
    <t>Jaime Andres Giraldo Montoya</t>
  </si>
  <si>
    <t>Contratar el servicio de Mantenimiento de Bodega de Material Logístico</t>
  </si>
  <si>
    <t>Diana Marcela Carvajal Bernal</t>
  </si>
  <si>
    <t>Contratar el servicio de  mandato para la orientacion y control en pauta publicitaria en medios de comunicacion masivos alternativos y publicidad a nivel regional y nacional.</t>
  </si>
  <si>
    <t>Juliana Giraldo Macias</t>
  </si>
  <si>
    <t>Contratar el servicio de  Plan de Medios Marcas</t>
  </si>
  <si>
    <t>Luisa María Pérez Zuluaga - Juliana Giraldo Macía</t>
  </si>
  <si>
    <t>Contratar el servicio de  Mercaderistas en  almacenes de la ciudad de Medellin y Area Metrpolitana (40 Mercad.)</t>
  </si>
  <si>
    <t>Marco Aurelio Arias Angel</t>
  </si>
  <si>
    <t>Contratar la compra bonos redimibles para Utiles y Textos Escolares</t>
  </si>
  <si>
    <t>3837020</t>
  </si>
  <si>
    <t>Jimena Roldan Piedrahita</t>
  </si>
  <si>
    <t xml:space="preserve">Contratar la compra bonos redimibles por auxilio nacimiento hijos </t>
  </si>
  <si>
    <t>Contratar  la Segunda Etapa del Sistema Integrado de Seguridad</t>
  </si>
  <si>
    <t>Contratar  el Licenciamiento e implementación de soluciones informáticas: pesado dinámico y operador logístico desarrollo dispositivos móviles</t>
  </si>
  <si>
    <t>Realizar el Análisis de brechas para la adquisición del software para administrar y controlar las muestras y tiempo de procesamiento de las mismas en la oficina de laboratorio</t>
  </si>
  <si>
    <t>Mejoramiento y modernización de los procesos productivos y administrativos de la FLA municipio de Itagui departamento de Antioquia</t>
  </si>
  <si>
    <t>Contratar  la  Adquisición de un software para administrar y controlar las muestras y tiempo de procesamiento de las mismas en la oficina de laboratorio</t>
  </si>
  <si>
    <t>Contratar la compra de un Elevador para trabajo en alturas</t>
  </si>
  <si>
    <t>Contratar la compra de un equipo de ultrasonido para tratamiento de muestras de cromatrografía líquida de la oficina de  laboratorio</t>
  </si>
  <si>
    <t>Contratar el suministro e instalación de  puerta automatizada y prestar servicio de mantenimiento puertas electricas automatizadas</t>
  </si>
  <si>
    <t>Suministrar, instalar y poner en funcionamiento, un sistema de registro y pesaje  de producto terminado.</t>
  </si>
  <si>
    <t>Contratar la compra de triblock para linea 2</t>
  </si>
  <si>
    <t>Contratar el servicio de Modernización proceso de fabricación de rones (automatización de vaciado y siembra de rones )</t>
  </si>
  <si>
    <t>Suministrar, instalar y poner en funcionamiento dos sistemas de inspección de nivel, tapa y etiqueta</t>
  </si>
  <si>
    <t xml:space="preserve">Contratar la compra de elementos para las Etiquetadoras y Empacadora de las líneas 1 y 4 marca Kosme y Krones </t>
  </si>
  <si>
    <t>Contratar la compra de Tanques para ampliacion zona preparacion de aguardientes</t>
  </si>
  <si>
    <t>Juan Francisco Acevedo Medina - Diana Hincapié Osorno</t>
  </si>
  <si>
    <t>Contratar el Mejoramiento y Adecuacion infraestructura fisica FLA</t>
  </si>
  <si>
    <t>3837022</t>
  </si>
  <si>
    <t>Mejoramiento y adecuación de la infraestructura física de la FLA Itagui departamento Antioquia</t>
  </si>
  <si>
    <t>Contratar la interventoría para el mejoramiento y Adecuacion infraestructura fisica FLA</t>
  </si>
  <si>
    <t>Tipo A1: Supervisión e Interventoría Integral</t>
  </si>
  <si>
    <t>Contratar el servicio de Convenios especificos de investigación - desempeño aguardiente antioqueno feria de Flores</t>
  </si>
  <si>
    <t>Nuevos Mercados para Productos para la FLA</t>
  </si>
  <si>
    <t>Diseño de estratégias de investigación aplicada y estudios en la FLA Itagui departamento de Antioquia</t>
  </si>
  <si>
    <t>Convenios especificos de investigación</t>
  </si>
  <si>
    <t>Contratar la Compra material absorvente para derrames quimicos</t>
  </si>
  <si>
    <t>Implementación y ejecución del Sistema de Seguridad  y Salud en el trabajo en la FLA, Itagui, Antioquia, Occidente</t>
  </si>
  <si>
    <t>Suministros de insumos y protección</t>
  </si>
  <si>
    <t>Contratar la Compra Kit de Silicona protectores auditivos</t>
  </si>
  <si>
    <t>Contratar la Elementos de Protección Personal</t>
  </si>
  <si>
    <t>Contratar el servicio del Area protegida</t>
  </si>
  <si>
    <t xml:space="preserve">Contratar el servicio de Vacunacion </t>
  </si>
  <si>
    <t xml:space="preserve">Contratar la Compra equipos brigada </t>
  </si>
  <si>
    <t>Contratar el servicio de Implementacion de Sistemas de Gestion Visual,  Manejo de: energias Peligrosas, Riesgo quimico, Altura y ergonomia</t>
  </si>
  <si>
    <t>Contratar la compra de Botiquín</t>
  </si>
  <si>
    <t>Contratar la compra de Gafas con lente recetado</t>
  </si>
  <si>
    <t>Contratar la implementacion de lineas de vida</t>
  </si>
  <si>
    <t>Implementación de líneas de vida</t>
  </si>
  <si>
    <t>Contratar el servicio de Mantenimiento y Mejoras Gimnasio</t>
  </si>
  <si>
    <t>Construcción y ejecución de programas de Bienestar Social en la FLA Itagui, Antioquia, Occidente</t>
  </si>
  <si>
    <t>Concertación, ejecuc prog bienest social</t>
  </si>
  <si>
    <t>Contratar el servicio de Convenio Gimnasios</t>
  </si>
  <si>
    <t>Contratar el servicio de Aprovechamiento Tiempo Libre</t>
  </si>
  <si>
    <t>Contratar el servicio de Asesoria Sicologica</t>
  </si>
  <si>
    <t>Contratar un Programa de prevencion de adicciones</t>
  </si>
  <si>
    <t>Contratar el servicio de Programas Deportivos para servidores, (participacion en torneos deportivos e Intercambios). Entrenamiento (incluye semilleros hijos funcionarios, entrenamiento y escenarios deportivos)</t>
  </si>
  <si>
    <t xml:space="preserve">Contratar la compra de Uniformes e Implementos deportivos </t>
  </si>
  <si>
    <t>Contratar el servicio de Operador Logistico para actividades recreativas de los servidores públicos de la FLA y su grupo familiar.</t>
  </si>
  <si>
    <t>Contratar el servicio de operación logística especializada para el mejoramiento de la calidad de vida de los servidores públicos de la FLA y su grupo familar.</t>
  </si>
  <si>
    <t>Contratar el servicio de Capacitación y Adiestramiento (Seminarios, Diplomado, talleres y circuitos internos de conocimiento)</t>
  </si>
  <si>
    <t>Construcción y ejecución de programas de capacitación en la FLA Itagui, Antioquia, Occidente</t>
  </si>
  <si>
    <t>Capacitación y adiestramiento</t>
  </si>
  <si>
    <t>Contratar el servicio de cursos de capacitacion No Formal</t>
  </si>
  <si>
    <t>Curso de capacitación no formal</t>
  </si>
  <si>
    <t>Contratar el servicio de Certificación y Reentrenamiento en Alturas</t>
  </si>
  <si>
    <t>Certificación y reentrenamiento alturas</t>
  </si>
  <si>
    <t>Tapas de seguridad</t>
  </si>
  <si>
    <t>3837021</t>
  </si>
  <si>
    <t>Contratar la compra de sellos de seguridad lenticular</t>
  </si>
  <si>
    <t>Fortalecimiento Señalización y Marcación de Identificadores de Seguridad Itaguí, Antioquia</t>
  </si>
  <si>
    <t>010047001</t>
  </si>
  <si>
    <t>Suministro Identificadores Seguridad FLA</t>
  </si>
  <si>
    <t/>
  </si>
  <si>
    <t>Gerencia de Auditoría Interna</t>
  </si>
  <si>
    <t>Servicio de suscripción y soporte licencias ACL Analytics Exchange, ACL Analytics Desktop y Conector ACL Direct Link para SAP.</t>
  </si>
  <si>
    <t>Juan Carlos Cortes Gomez</t>
  </si>
  <si>
    <t>juan.cortes@antioquia.gov.co</t>
  </si>
  <si>
    <t xml:space="preserve">Transparencia y lucha frontal contra la corrupción </t>
  </si>
  <si>
    <t>Implementación de mejoras a partir de las auditorias con uso de ACL.</t>
  </si>
  <si>
    <t>Implementación de mejoras a partir de las auditorias con el uso de ACL.</t>
  </si>
  <si>
    <t>22-0071</t>
  </si>
  <si>
    <t>Implementación de mejoras a partir de las auditorias con el uso de ACL</t>
  </si>
  <si>
    <t>1. Licenciamiento y auditoría con ACL. 2. Licenciamiento.</t>
  </si>
  <si>
    <t>Campaña Fomento de la Cultura de Control.</t>
  </si>
  <si>
    <t>Wilson Duque Ríos</t>
  </si>
  <si>
    <t>wilson.duque@antioquia.gov.co</t>
  </si>
  <si>
    <t>Avance en la implementación del plan de fomento de la cultura de control.</t>
  </si>
  <si>
    <t>Desarrollo y avance en la implementación de la cultura de control en la Gobernación de Antioquia.</t>
  </si>
  <si>
    <t>22-0076</t>
  </si>
  <si>
    <t>1.Avance en el diagnostico del estado de la cultura del control
2.Avance en la implementacion del plan de fomento de la cultura de control</t>
  </si>
  <si>
    <t>1.Campaña. 2.Encuentro internacional 3.Evaluar cultura del control 4.Practicantes de excelencia</t>
  </si>
  <si>
    <t xml:space="preserve">Wilson Duque Ríos </t>
  </si>
  <si>
    <t>Acompañamiento Proceso de Certificación</t>
  </si>
  <si>
    <t>Jorge Enrique Cañas</t>
  </si>
  <si>
    <t>Profesional Especializado</t>
  </si>
  <si>
    <t>3838659</t>
  </si>
  <si>
    <t>jorge.canas@antioquia.gov.co</t>
  </si>
  <si>
    <t>Avance en la certificación del proceso de auditoría bajo estandares Internacionales.</t>
  </si>
  <si>
    <t>Implementación del proceso de certificación CIA bajo estandares internacionales en la Gobernación de Antioquia.</t>
  </si>
  <si>
    <t>22-0172</t>
  </si>
  <si>
    <t>Avance en la certificación del proceso de auditoria bajo estandares internacionales</t>
  </si>
  <si>
    <t>Cierre de brechas y certificación</t>
  </si>
  <si>
    <t>Analisis Estados Financieros Decreto 648</t>
  </si>
  <si>
    <t xml:space="preserve">Dora Corrales </t>
  </si>
  <si>
    <t>3838658</t>
  </si>
  <si>
    <t>dora.corrales@antioquia.gov.co</t>
  </si>
  <si>
    <t>Dora Corrales Castañeda</t>
  </si>
  <si>
    <t>Compra de elementos Auditores Ciudadanos</t>
  </si>
  <si>
    <t>Secretaría General</t>
  </si>
  <si>
    <t>Compra de tiquetes Aéreos</t>
  </si>
  <si>
    <t xml:space="preserve">Practicantes de Excelencia </t>
  </si>
  <si>
    <t>Formación en Normas Internacionales</t>
  </si>
  <si>
    <t>3838653</t>
  </si>
  <si>
    <t>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t>
  </si>
  <si>
    <t>Jorge O. Patiño Cardona</t>
  </si>
  <si>
    <t>Profesional universitario</t>
  </si>
  <si>
    <t>3839691</t>
  </si>
  <si>
    <t>jorge.patino@antioquia.gov.co</t>
  </si>
  <si>
    <t>Fortalecimiento del Modelo integral de Atención a la ciudadanía</t>
  </si>
  <si>
    <t>Cumplimiento del enfoque al cliente frente a la dimensión de Adaptabilidad en el diagnóstico de la cultura organizacional</t>
  </si>
  <si>
    <t xml:space="preserve"> procesos del Sistema Integrado de Gestión articulados con la Misión, Visión y objetivos estrategicos de la entidad</t>
  </si>
  <si>
    <t>Fortalecimiento en la atención a la Ciudadania</t>
  </si>
  <si>
    <t>2017060101623 del 19/09/2017</t>
  </si>
  <si>
    <t>Emtelco S.A.S</t>
  </si>
  <si>
    <t>Erica Maria Tobon Rivera</t>
  </si>
  <si>
    <t>Tecnica, Administrativa, Financiera, juridica y contable.</t>
  </si>
  <si>
    <t>Contratar el suministro de tiquetes aéreos, regionales, nacionales e internacionales para los desplazamientos de los servidores públicos de la Secretaría de Gestión Humana</t>
  </si>
  <si>
    <t>201706102139 del 22 /09/2017</t>
  </si>
  <si>
    <t>Servicio Aereo Territorio Nacional - SATENA</t>
  </si>
  <si>
    <t>Hernan Dario Tamayo Piedrahita</t>
  </si>
  <si>
    <t xml:space="preserve">Elaboración de credenciales de identificación (carné)  con su correspondiente cinta bordada y accesorio porta escarapela </t>
  </si>
  <si>
    <t>Ingrid Rodriguez Cuellar</t>
  </si>
  <si>
    <t>Apoyar el Fortalecimiento Institucional de la Asamblea Departamental de Antioquia, en aras de promover la eficiencia, eficacia y efectividad en el cumplimiento de sus funciones</t>
  </si>
  <si>
    <t>2017-SS-24-0011</t>
  </si>
  <si>
    <t>Asamblea Departamental</t>
  </si>
  <si>
    <t>Laura Melissa Monsalve Alvarez</t>
  </si>
  <si>
    <r>
      <t xml:space="preserve">Servicios para la Administración, Operación del </t>
    </r>
    <r>
      <rPr>
        <b/>
        <sz val="10"/>
        <rFont val="Calibri"/>
        <family val="2"/>
        <scheme val="minor"/>
      </rPr>
      <t>Centro de Servicios de Informática,  y servicio de hosting</t>
    </r>
    <r>
      <rPr>
        <sz val="10"/>
        <rFont val="Calibri"/>
        <family val="2"/>
        <scheme val="minor"/>
      </rPr>
      <t>, para el apoyo tecnológico a la plataforma informática utilizada en la Administración Departamental</t>
    </r>
  </si>
  <si>
    <t>Fortalecimiento de las TIC en la Administración Departamental</t>
  </si>
  <si>
    <t>Soluciones Informáticas intervenidas y cumpliendo las políticas  informáticas**</t>
  </si>
  <si>
    <t>Fortalecimiento de las tecnologías de información y comunicaciones TIC</t>
  </si>
  <si>
    <t>22-0080</t>
  </si>
  <si>
    <t>Intervenir  soluciones informáticas</t>
  </si>
  <si>
    <t>19049 - 19050</t>
  </si>
  <si>
    <t>Valor + S.A.S</t>
  </si>
  <si>
    <t>Diana Perez Blandon - Ivan Yesid Espinoza Guzman</t>
  </si>
  <si>
    <r>
      <rPr>
        <b/>
        <sz val="8"/>
        <rFont val="Arial"/>
        <family val="2"/>
      </rPr>
      <t>Servicio de mantenimiento, soporte y actualización del software G+</t>
    </r>
    <r>
      <rPr>
        <sz val="8"/>
        <rFont val="Arial"/>
        <family val="2"/>
      </rPr>
      <t xml:space="preserve"> (actualización, soporte y mantenimiento),  Secretaría de Gestión Humana (adición)</t>
    </r>
  </si>
  <si>
    <r>
      <rPr>
        <b/>
        <sz val="8"/>
        <rFont val="Arial"/>
        <family val="2"/>
      </rPr>
      <t xml:space="preserve">Servicio de mantenimiento, soporte y actualización del software ISOLUCION </t>
    </r>
    <r>
      <rPr>
        <sz val="8"/>
        <rFont val="Arial"/>
        <family val="2"/>
      </rPr>
      <t xml:space="preserve">(actualización, soporte y mantenimiento),  Secretaría de Gestión Humana </t>
    </r>
  </si>
  <si>
    <t>Soluciones de Tecnología de información y comunicaciones por demanda incorporadas</t>
  </si>
  <si>
    <t>22-0083</t>
  </si>
  <si>
    <t>Incorporar soluciones informáticas</t>
  </si>
  <si>
    <t>4600007687</t>
  </si>
  <si>
    <t>ISOLUCIÓN SISTEMAS INTEGR A GE</t>
  </si>
  <si>
    <t>Gloria Ivonne Mayo</t>
  </si>
  <si>
    <r>
      <rPr>
        <b/>
        <sz val="8"/>
        <rFont val="Arial"/>
        <family val="2"/>
      </rPr>
      <t>Servicio de mantenimiento, soporte y actualización del software ARANDA</t>
    </r>
    <r>
      <rPr>
        <sz val="8"/>
        <rFont val="Arial"/>
        <family val="2"/>
      </rPr>
      <t xml:space="preserve"> (actualización, soporte y mantenimiento), Secretaría de Gestión Humana</t>
    </r>
  </si>
  <si>
    <t>Doris Elena Palacio Ramírez</t>
  </si>
  <si>
    <r>
      <t xml:space="preserve">Servicio de mantenimeinto, soporte y actualización de Software Updates License &amp; Support para los productos </t>
    </r>
    <r>
      <rPr>
        <b/>
        <sz val="8"/>
        <color indexed="8"/>
        <rFont val="Arial"/>
        <family val="2"/>
      </rPr>
      <t>Oracle</t>
    </r>
    <r>
      <rPr>
        <sz val="8"/>
        <color indexed="8"/>
        <rFont val="Arial"/>
        <family val="2"/>
      </rPr>
      <t xml:space="preserve"> que posee el Departamento de Antioquia (Mas 150 millones de Planeación)</t>
    </r>
  </si>
  <si>
    <t>Servicio de recepción, transporte, entrega, almacenamiento y custodia de la información corporativa almacenada en medios magnéticos y otros dispositivos de la Gobernación de Antioquia.</t>
  </si>
  <si>
    <r>
      <t>Servicio de mantenimiento, soporte y actualización del software</t>
    </r>
    <r>
      <rPr>
        <b/>
        <sz val="8"/>
        <color indexed="8"/>
        <rFont val="Arial"/>
        <family val="2"/>
      </rPr>
      <t xml:space="preserve"> Kactus-HR</t>
    </r>
    <r>
      <rPr>
        <sz val="8"/>
        <color indexed="8"/>
        <rFont val="Arial"/>
        <family val="2"/>
      </rPr>
      <t>, para la gestión de nómina y recursos humanos.</t>
    </r>
  </si>
  <si>
    <r>
      <t xml:space="preserve">Servicio de mantenimiento, soporte y actualización del software </t>
    </r>
    <r>
      <rPr>
        <b/>
        <sz val="8"/>
        <color indexed="8"/>
        <rFont val="Arial"/>
        <family val="2"/>
      </rPr>
      <t>SISCUOTAS</t>
    </r>
    <r>
      <rPr>
        <sz val="8"/>
        <color indexed="8"/>
        <rFont val="Arial"/>
        <family val="2"/>
      </rPr>
      <t>, para la administración de las cuotas partes jubilatorias por cobrar y por pagar del Departamento de Antioquia</t>
    </r>
  </si>
  <si>
    <t>22-0081</t>
  </si>
  <si>
    <t>Servicio de soporte bolsa de horas base de datos Oracle</t>
  </si>
  <si>
    <t>22-0082</t>
  </si>
  <si>
    <r>
      <rPr>
        <b/>
        <sz val="8"/>
        <rFont val="Arial"/>
        <family val="2"/>
      </rPr>
      <t>Servicio de mantenimiento, soporte y renovación de la herramienta  VMware</t>
    </r>
    <r>
      <rPr>
        <sz val="8"/>
        <rFont val="Arial"/>
        <family val="2"/>
      </rPr>
      <t xml:space="preserve"> de la Gobernación de Antioquia. </t>
    </r>
  </si>
  <si>
    <t xml:space="preserve">Intervenciones asociadas al plan  de trabajo  de los proyectos de:  competencias laborales, cultura y cambio organizacional y gestion del conocimiento. </t>
  </si>
  <si>
    <t>Desarrollo del capital intelectual y organizacional</t>
  </si>
  <si>
    <t>Variacion del indice de cultura organizacional</t>
  </si>
  <si>
    <t>Fortalecimiento de las competencias laborales de los servidores pùblcios departamentales
Fortalecimiento de la cultura y el cambio organizacional de la Gobernacion de Antioquia
Consolidacion del modelo de gestion del cambio de la Gobernacion de Antioquia</t>
  </si>
  <si>
    <t>100012001
100013001
100015001</t>
  </si>
  <si>
    <t>37020101
37020103
37020104
37020102</t>
  </si>
  <si>
    <t xml:space="preserve">Aplicación de pruebas propias
Aplicación Prueba Betesa
Certificación en NCLC
Eventos y Ceremonias
Fortalecimiento Betesa
Fortalecimiento prueba Liderazgo
Fortalecimiento pruebas propias
Planes de comunicación
Ceremonia modulo virtual
Consolidación del programa
Divulgación del procedimiento
Gestión de agendas de cambio
Gestión de las brechas culturales
Gestión del cartero de la admiración
Gestión del kit conversacional
Gestión equipo de lideres de cambio
Medición de la cultura
Modulo virtual de conversación
Seguimiento equipo de lideres de cambio
Talleres para el cierre de brechas
Aprendizaje plan de desarrollo
Cartilla virtual
Construcción de instructivos
Evento de multiplicadores
Eventos de Facilitación
Gestión del convenio ICETEX
Gestión relatos de practica
Hábitos del conocimiento
Mapas de conocimiento
Metodologías de facilitación
Modulo virtual del conocimiento
Plan de comunicaciones
Plan de entrega del cargo
Practicas destacadas
Talleres para multiplicadores
Transferencia del conocimiento
World café
Recurso Humano
</t>
  </si>
  <si>
    <t xml:space="preserve">David Alejandro Ochoa M. </t>
  </si>
  <si>
    <t>Prestación del servicio de auditoría de seguimiento al otorgamiento de certificados, con el fin de verificar el cumplimiento del Sistema Integrado de Gestión con los requisitos de las normas de calidad ISO 9001:2008 y NTC GP 1000: 2009, para todos los procesos del SIG</t>
  </si>
  <si>
    <t>Fortalecimiento y articulación entre el modelo de operación por procesos (Sistema Integrado de Gestión) y la estructura organizacional</t>
  </si>
  <si>
    <t>Procesos del Sistema Integrado de Gestión articulados con la Misión, Visión y objetivos estratégicos de la entidad</t>
  </si>
  <si>
    <t>Fortalecimiento Sistema Integrado de Gestión Medellín, Antioquia, Occidente</t>
  </si>
  <si>
    <t>Auditoría externa</t>
  </si>
  <si>
    <t>Iván Darío Arango Correa</t>
  </si>
  <si>
    <t>Apoyar al equipo auditor de la Gobernación de Antioquia para la realización de las auditorías internas de calidad, al Sistema Integrado de Gestión - SIG y realizar entrenamiento teórico práctico en el desarrollo de las mismas a los auditores internos.</t>
  </si>
  <si>
    <t>Asesoría en indicadores</t>
  </si>
  <si>
    <t>Realización del 6° Evento Académico del Sistema Integrado de Gestión</t>
  </si>
  <si>
    <t>Realización del Tercer Encuentro de Integrantes de EMC</t>
  </si>
  <si>
    <t>Designar estudiantes de las universidades privadas para la realización de la práctica académica, con el fin de brindar apoyo a la gestión del Departamento de Antioquia y sus subregiones durante el segundo semestre de 2017 y el primer semestre 2018.</t>
  </si>
  <si>
    <t>Plazas de prácticas asignadas a los diferentes organismos de la Gobernación de Antioquia.</t>
  </si>
  <si>
    <t>020130001</t>
  </si>
  <si>
    <t>Contratos con universidades privadas</t>
  </si>
  <si>
    <t>Maribel Barrientos uribe</t>
  </si>
  <si>
    <t>Designar estudiantes de las universidades públicas para la realización de la práctica académica, con el fin de brindar apoyo a la gestión del Departamento de Antioquia y sus subregiones durante el segundo semestre de 2017 y el primer semestre 2018.</t>
  </si>
  <si>
    <t>Contratos con universidades públicas</t>
  </si>
  <si>
    <t>Diego Fernado Bedoya Gallo</t>
  </si>
  <si>
    <t>Designar estudiantes de las universidades privadas para la realización de la práctica académica, con el fin de brindar apoyo a la gestión del Departamento de Antioquia y sus subregiones durante el segundo semestre de 2018.</t>
  </si>
  <si>
    <t>Designar estudiantes de las universidades públicas para la realización de la práctica académica, con el fin de brindar apoyo a la gestión del Departamento de Antioquia y sus subregiones durante el segundo semestre de 2018.</t>
  </si>
  <si>
    <t>Realización de los diferentes eventos de prácticas (Inducción, encuentro de experiencias y de certificación).</t>
  </si>
  <si>
    <t>Eventos</t>
  </si>
  <si>
    <t>Logistica
Alimentación</t>
  </si>
  <si>
    <t xml:space="preserve">Convenio Educativo Departamento de Antioquia ICETEX </t>
  </si>
  <si>
    <t>Gestión del Empleo Público</t>
  </si>
  <si>
    <t>Capacitación para el Fortalecimiento de la Gestión Institucional en Todo el Departamento de Antioquia</t>
  </si>
  <si>
    <t>Capacitación para el fortalecimiento de la gestión institucional</t>
  </si>
  <si>
    <t>02-0165</t>
  </si>
  <si>
    <t>Servidores públicos fortalecidos en sus competencias</t>
  </si>
  <si>
    <t>Servicios</t>
  </si>
  <si>
    <t>Beatriz Elena Restrepo Munera</t>
  </si>
  <si>
    <t>Prestar los servicios de atención y prevención de accidentes de trabajo y enfermedades laborales (ATEL) de empleados, trabajadores, estudiantes en práctica y contratistas independientes (riesgos lV y V) de la administración departamental.</t>
  </si>
  <si>
    <t>3839692</t>
  </si>
  <si>
    <t>19275 - 19270 - 19271 - 19235</t>
  </si>
  <si>
    <t>2017-SS-24-0014</t>
  </si>
  <si>
    <t>Positiva Compañía de Seguros</t>
  </si>
  <si>
    <t>Roberto Hernandez Arboleda</t>
  </si>
  <si>
    <t>Realizar cursos de capacitación informal, artes, oficios, recreación y deportes para los servidores públicos departamentales y sus beneficiarios directos, y las actividades inherentes a la jornada de integración de la familia, de acuerdo a lo establecido en la ley 1857 de 2017</t>
  </si>
  <si>
    <t>Fortalecimiento del bienestar laboral y mejoramiento de la calidad de vida</t>
  </si>
  <si>
    <t>Servidores Públicos intervenidos integralmente desde la seguridad y salud en el trabajo</t>
  </si>
  <si>
    <t>Mejoramiento de la Calidad de Vida de los servidores públicos y sus beneficiarios directos de la Gobernación de Antioquia</t>
  </si>
  <si>
    <t>10-0018</t>
  </si>
  <si>
    <t>Satisfacción de los pensionados departamentales</t>
  </si>
  <si>
    <t>18667 - 19457</t>
  </si>
  <si>
    <t>Comfama</t>
  </si>
  <si>
    <t>Elvia María Ríos Izquierdo</t>
  </si>
  <si>
    <t>Realizar las evaluaciones médicas ocupacionales, la práctica de exámenes de laboratorio, la aplicación de vacunas necesarias para el ingreso, las evaluaciones periódicas y las ayudas necesarias para el egreso del servidor público departamental.</t>
  </si>
  <si>
    <t>Gestión de la Seguridad y Salud en el Trabajo</t>
  </si>
  <si>
    <t>Implementación de la Seguridad y Salud en el Trabajo en la Gobernación de Antioquia</t>
  </si>
  <si>
    <t>01-0025</t>
  </si>
  <si>
    <t>Fortalecer la Seguridad y la Salud en el Trabajo</t>
  </si>
  <si>
    <t>Jaime Ignacio Gaviria C</t>
  </si>
  <si>
    <t>Prestar los servicios no contemplados en el plan obligatorio de salud, mediante un plan complementario para el trabajador oficial y su núcleo familiar.</t>
  </si>
  <si>
    <t>Francisco Guillermo Castro</t>
  </si>
  <si>
    <t>Prestar servicios de apoyo logístico necesario para el desarrollo de los programas de  Capacitación, Bienestar Laboral, Seguridad y Salud en el Trabajo y Mejoramiento de la Calidad de Vida de los servidores públicos, los jubilados y pensionados departamentales y sus familias</t>
  </si>
  <si>
    <t>10-0022</t>
  </si>
  <si>
    <t>Satisfacción de los servidores públicos departamentales</t>
  </si>
  <si>
    <t>Contratación de exámenes médicos para servidores y contratistas independientes (semana de la salud ocupacional para CAD y todo el Departamento de Antioquia)</t>
  </si>
  <si>
    <t>Prestar los servicios como apoderada(o) en los procesos prejurídicos y jurídicos para el cobro de la cartera morosa en favor del Fondo de la Vivienda del Departamento de Antioquia.</t>
  </si>
  <si>
    <t>3839693</t>
  </si>
  <si>
    <t>Gloria Marcela Botero Isaza</t>
  </si>
  <si>
    <t>Secretaría de Gobierno</t>
  </si>
  <si>
    <t>ADQUISISCION DE TIQUETES AEREOS VF 600002262</t>
  </si>
  <si>
    <t>VICTORIA E RAMIREZ VELEZ</t>
  </si>
  <si>
    <t>SECRETARIA DE GOBIERNO</t>
  </si>
  <si>
    <t>3838301</t>
  </si>
  <si>
    <t>victoria.ramirez@antioquia.gov.co</t>
  </si>
  <si>
    <t>Recursos de Funcionamiento</t>
  </si>
  <si>
    <t>SUMINISTRO DE VIVERES CARCEL YARUMITO VF 600002270</t>
  </si>
  <si>
    <t>3838302</t>
  </si>
  <si>
    <t>Recursos de funcionamiento</t>
  </si>
  <si>
    <t>PROMOCION Y PROTECION DE DDHH</t>
  </si>
  <si>
    <t>CARLOS MARIO VANEGAS CALLE</t>
  </si>
  <si>
    <t>DIRECTOR DE DERECHOS HUMANOS</t>
  </si>
  <si>
    <t>3839107</t>
  </si>
  <si>
    <t>carlos.vanegas@antioquia. Gov.co</t>
  </si>
  <si>
    <t>Promoción, prevención y protección de los Derechos Humanos (DDHH) y Derecho Internacional Humanitario (DIH)</t>
  </si>
  <si>
    <t>Mesas Técnicas de Trabajo en Derechos Humanos (DDHH),  con  de planes de acción implementados.</t>
  </si>
  <si>
    <t>22-0023</t>
  </si>
  <si>
    <t>RESTITUCION DE TIERRAS</t>
  </si>
  <si>
    <t>Sub secretario de seguridad y convivencia ciudadana</t>
  </si>
  <si>
    <t>3838353</t>
  </si>
  <si>
    <t>Protección, restablecimiento de los derechos y reparación individual y colectiva a las  víctimas del conflicto armado.</t>
  </si>
  <si>
    <t xml:space="preserve">Plan de Acción territorial departamental ajustado e implementado
Estrategias comunicacionales para la difusión reconocimiento, 
protección, defensa y garantía de los Derechos Humanos (DDHH) y la resolución pacífica de conflictos. 
</t>
  </si>
  <si>
    <t>14-0061</t>
  </si>
  <si>
    <t>EDUCACION Y REGULACION VIAL VF 600002268</t>
  </si>
  <si>
    <t>CARLOS MARIO MARIN MARIN</t>
  </si>
  <si>
    <t>GERENTE</t>
  </si>
  <si>
    <t>3839336</t>
  </si>
  <si>
    <t>Movilidad segura en el Departamento de Antioquia</t>
  </si>
  <si>
    <t>Municipios sin organismos de tránsito con Programas Integrales en Seguridad Vial</t>
  </si>
  <si>
    <t>Apoyo en su logistica e inteligencia a la fuerza pública y organismos de seguridad en
Antioquia</t>
  </si>
  <si>
    <t>22-0173</t>
  </si>
  <si>
    <t>Información incompleta</t>
  </si>
  <si>
    <t>POLICIA NACIONAL</t>
  </si>
  <si>
    <t>CONSTRUCCION, MENTENIMIENTO Y ADECUACIONES FUERZA PUBLICA</t>
  </si>
  <si>
    <t>HUGO ALBERTO PARRA GALEANO</t>
  </si>
  <si>
    <t>3838330</t>
  </si>
  <si>
    <t>hugo.parra@antioquia.gov.co</t>
  </si>
  <si>
    <t>Fortalecimiento a la Seguridad y Orden Público</t>
  </si>
  <si>
    <t>Sedes de la Fuerza Pública y Organismos de Seguridad Adecuados y Construidos</t>
  </si>
  <si>
    <t xml:space="preserve">Construcción, mejoramiento y dotación de sedes de la fuerza pública y organismos de seguridad de Antioquia </t>
  </si>
  <si>
    <t>08-0016</t>
  </si>
  <si>
    <t>Estudios, diseños, construcción, adecuación, mantenimiento e  interventoría</t>
  </si>
  <si>
    <t>80141600</t>
  </si>
  <si>
    <t>OPERACIÓN LOGISTICA OPERATIVOS FUERZA PÚBLICA, ORGASNISMOS DE SEGURIDAD Y JUSTICIA VF</t>
  </si>
  <si>
    <t xml:space="preserve">*Organismos de Seguridad y Fuerza Pública, Fortalecidos y Dotados. 
* Municipios con implementación de estrategias de prevención y promoción de justicia, seguridad y orden Público.
</t>
  </si>
  <si>
    <t>Apoyo en su Logística e Inteligencia a la Fuerza Pública y Organismos de Seguridad en Antioquia</t>
  </si>
  <si>
    <t>22-1002</t>
  </si>
  <si>
    <t>2017060108445</t>
  </si>
  <si>
    <t>METROPARQUES</t>
  </si>
  <si>
    <t xml:space="preserve">OPERACIÓN LOGISTICA OPERATIVOS FUERZA PÚBLICA, ORGASNISMOS DE SEGURIDAD Y JUSTICIA </t>
  </si>
  <si>
    <t>PAGO DE RECOMENSAS Y PROTECCION DE VÍCTIMAS Y TESTIGOS EN PRO DE LA SEGURIDAD Y LA CONVIVENCIA EN EL DEPARTAMENTO DE ANTIOQUIA VF 6000002266</t>
  </si>
  <si>
    <t>08-0011</t>
  </si>
  <si>
    <t>2017060109184</t>
  </si>
  <si>
    <t>EMPRESA PARA LA SEGURIDAD URBANA</t>
  </si>
  <si>
    <t>APOYO A LA LOGISTICA E INTELIGENCIA D ELA FUERZA PUBLICA</t>
  </si>
  <si>
    <t>CONSTRUCCION MANTENIMIENTO DE SEDES VF 600002423</t>
  </si>
  <si>
    <t>2017060053415</t>
  </si>
  <si>
    <t>COMBUSTIBLE FUERZA PUBLICA VF 600002460</t>
  </si>
  <si>
    <t>Suministro de combustible para Fuerza Pública, Organismos de Seguridad y Justicia</t>
  </si>
  <si>
    <t>2017060084466</t>
  </si>
  <si>
    <t>DIEGO LPEZ S.A.S</t>
  </si>
  <si>
    <t xml:space="preserve">COMBUSTIBLE FUERZA PUBLICA </t>
  </si>
  <si>
    <t>ADQUISICION DE PARQUE AUTOMOTOR (VEHÍCULOS, MOTOCICLETAS, BOTES Y MOTORES) PARA LA FUERZA PÚBLICA, ORGANISMOS DE SEGURIDAD Y J</t>
  </si>
  <si>
    <t xml:space="preserve">*Organismos de Seguridad y Fuerza Pública, Fortalecidos y Dotados. </t>
  </si>
  <si>
    <t>Compra de carros, motos para Fuerza Pública, Organismos de Seguridad y Justicia</t>
  </si>
  <si>
    <t>FORTALECIMIENTO RESPONSABILIDAD PENAL ADOLECENTES VF 600002267</t>
  </si>
  <si>
    <t>AICARDO URREGO USUGA</t>
  </si>
  <si>
    <t>DIRECTOR DE APOYO INSTITUCIONAL</t>
  </si>
  <si>
    <t>3838350</t>
  </si>
  <si>
    <t>aicardo.urrego@antioquia.gov.co</t>
  </si>
  <si>
    <t>Antioquia Convive y es Justa</t>
  </si>
  <si>
    <t>Cupos para la atención de adolescentes infractores de la Ley Penal pagados</t>
  </si>
  <si>
    <t>09-005</t>
  </si>
  <si>
    <t>2017060076783</t>
  </si>
  <si>
    <t>IPSICOL</t>
  </si>
  <si>
    <t xml:space="preserve"> TECNOLOGÍA PARA LA SEGURIDAD  -COMUNICACION MOVIL AVANTEL VF 600002265</t>
  </si>
  <si>
    <t>* Municipios con sistemas de recepción de denunicas en línea funcionando.
*Organismos de Seguridad y Fuerza Pública, Fortalecidos y Dotados.</t>
  </si>
  <si>
    <t>Implementación de tecnologías y sistemas de información para la seguridad y convivencia ciudadana en el Departamento de Antioquia</t>
  </si>
  <si>
    <t>* Municipios con sistemas de recepción de denunicas en línea funcionando.  Organismos de Seguridad y Fuerza Pública, Fortalecidos y Dotados.</t>
  </si>
  <si>
    <t>2017060108106</t>
  </si>
  <si>
    <t>AVANTEL S.A.S</t>
  </si>
  <si>
    <t>23-00007</t>
  </si>
  <si>
    <t>FORTALECIMIENTO (CAPACITACIÓN Y ASISTENCIA TÉCNICA) BOMBEROS</t>
  </si>
  <si>
    <t>Sistema Departamental de Bomberos</t>
  </si>
  <si>
    <t xml:space="preserve">Cuerpos de Bomberos tecnificados y capacitados </t>
  </si>
  <si>
    <t>FORTALECIMIENTIO TECNOLOGICO ORGANISMO DE TRANSITO</t>
  </si>
  <si>
    <t>carlosalberto.marin@antioquia.gov.co</t>
  </si>
  <si>
    <t>Fortalecimiento Institucional en Transporte y Transito en el Departamento de Antioquia</t>
  </si>
  <si>
    <t>Sedes operativas de Movilidad dotadas y operando</t>
  </si>
  <si>
    <t>Fortalecimiento Institucional en Transporte y Tránsito en el Departamento de Antioquia</t>
  </si>
  <si>
    <t>22-0218</t>
  </si>
  <si>
    <t xml:space="preserve">COMUNICACION MOVIL AVANTEL </t>
  </si>
  <si>
    <t>* Municipios con sistemas de recepción de denunicas en línea funcionando.
Municipios con implementación de estrategias de prevención y promoción de justicia, seguridad y orden Público.
*Organismos de Seguridad y Fuerza Pública, Fortalecidos y Dotados.</t>
  </si>
  <si>
    <t>BOTES Y MOTORES FZA PUBLICA</t>
  </si>
  <si>
    <t>ATENCION VICTIMAS Y DERECHOS HUMANOS VF600002424</t>
  </si>
  <si>
    <t>22-0223</t>
  </si>
  <si>
    <t>2017060089213</t>
  </si>
  <si>
    <t>EMPRESA SOCIAL DEL ESTADO HOSPITAL MENTAL DE ANTIOQUIA</t>
  </si>
  <si>
    <t>ATENCION VICTIMAS Y DERECHOS HUMANOS VF 6000002425</t>
  </si>
  <si>
    <t>22-0222</t>
  </si>
  <si>
    <t xml:space="preserve">ATENCION VICTIMAS Y DERECHOS HUMANOS </t>
  </si>
  <si>
    <t>APOYO A LA ACCION INTEGRAL CONTRA MINAS ANTIPERSONALES</t>
  </si>
  <si>
    <t>Acción Integral contra Minas Antipersonal (MAP), Munición sin Explotar (MUSE) y Artefactos Explosivos Improvisados (AEI)</t>
  </si>
  <si>
    <t xml:space="preserve">Víctimas de Minas Antipersonal (MAP), (MUSE) y (AEI) Caracterizadas
Estrategia de Educación en el Riesgo de Minas Antipersonal  y comportamientos seguros.
</t>
  </si>
  <si>
    <t>22-0075</t>
  </si>
  <si>
    <t>IMPLEMENTACION TECNOLOGICA Y SISTEMAS DE INFORMACION</t>
  </si>
  <si>
    <t>08-0014</t>
  </si>
  <si>
    <t>APOYO LOGISTICO EVENTOS</t>
  </si>
  <si>
    <t>* Municipios con implementación de estrategias de prevención y promoción de justicia, seguridad y orden Público.
*Organismos de Seguridad y Fuerza Pública, Fortalecidos y Dotados.</t>
  </si>
  <si>
    <t xml:space="preserve">FORTALECIMIENTO RESPONSABILIDAD PENAL ADOLECENTES </t>
  </si>
  <si>
    <t>OPERADOR LOGISTICO COMUNICACIONES VF600002353</t>
  </si>
  <si>
    <t>22-00224</t>
  </si>
  <si>
    <t>FORTALECIMIENTO DE INTITUCIONES QUE BRINDAN SERVICIO DE JUSTICIA FORMAL Y NO FORMAL</t>
  </si>
  <si>
    <t>Casas de Justicia, Inspecciones de Policía, Comisarías de Familia, Puntos de Atención para la Conciliación en Equidad y Centros de Paz adecuados</t>
  </si>
  <si>
    <t>22-0024</t>
  </si>
  <si>
    <t>OPERADOR LOGISTICO COMUNICACIONES VF600002355</t>
  </si>
  <si>
    <t xml:space="preserve">OPERADOR LOGISTICO COMUNICACIONES </t>
  </si>
  <si>
    <t>*Organismos de Seguridad y Fuerza Pública, Fortalecidos y Dotados.</t>
  </si>
  <si>
    <t>CENTRAL DE MEDIOS VF 600002365</t>
  </si>
  <si>
    <t xml:space="preserve">OPERADOR TELEFONIA CELULAR </t>
  </si>
  <si>
    <t>ELEMENTOS OFICINA</t>
  </si>
  <si>
    <t>OPERADOR LOGISTICO  VF600002354</t>
  </si>
  <si>
    <t>08-00003</t>
  </si>
  <si>
    <t>MEDIOS DE  COMUNICACION VF600002366</t>
  </si>
  <si>
    <t>08-0003</t>
  </si>
  <si>
    <t>SERVICIO COMUNICACIÓN MOVIL PDA VF6000002459</t>
  </si>
  <si>
    <t>2016060099711</t>
  </si>
  <si>
    <t xml:space="preserve">SERVICIO COMUNICACIÓN MOVIL PDA </t>
  </si>
  <si>
    <t>APOYO E IMPLEMENTACION DE PROGRAMAS MPALES PAZES</t>
  </si>
  <si>
    <t>SUMINISTRO DE VÍVERES FUERZA PÚBLICA, ORGANISMOS DE SEGURIDAD Y JUSTICIA</t>
  </si>
  <si>
    <t>Secretaría de Hacienda</t>
  </si>
  <si>
    <t>81112001</t>
  </si>
  <si>
    <t>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t>
  </si>
  <si>
    <t>Norman Harry Posada</t>
  </si>
  <si>
    <t>Director de Rentas</t>
  </si>
  <si>
    <t>3835152</t>
  </si>
  <si>
    <t>norman.harry@antioquia.gov.co</t>
  </si>
  <si>
    <t>6306 de 2017</t>
  </si>
  <si>
    <t>Ivon Stella Hernandez Gonzalez y Cesar Cordoba</t>
  </si>
  <si>
    <t xml:space="preserve">Tecnica, Administrativa, Financiera, juridca y contable </t>
  </si>
  <si>
    <t>El arrendador entrega a título de arrendamiento a El arrendatario módulos de seguridad para depositar mercancía decomisada por la dirección de  Rentas  Departamentales</t>
  </si>
  <si>
    <t>Nini Johana Hernandez Moreno</t>
  </si>
  <si>
    <t>80111620</t>
  </si>
  <si>
    <t>Contrato interadministrativo para apoyar, en el desarrollo y ejecución de la Estrategia Integral del Control a las Rentas Ilícitas para el Fortalecimiento de las Rentas Oficiales como Fuente de Inversión social en el Departamento de Antioquia.</t>
  </si>
  <si>
    <t xml:space="preserve">Incremento en los Ingresos totales del Departamento </t>
  </si>
  <si>
    <t>Fortalecimiento de las rentas oficiales como fuente de inversión social en el Departamento de Antioquia</t>
  </si>
  <si>
    <t>22-1144</t>
  </si>
  <si>
    <t>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t>
  </si>
  <si>
    <t>Actividades tendientes a contrarrestar el contrabando, la falsificación y evasión en las diferentes Rentas Departamentales, fortaleciendo las relaciones con entidades nacionales y generando mayores ingresos.</t>
  </si>
  <si>
    <t>19846-19847</t>
  </si>
  <si>
    <t>TECNOLOGICO DE ANTIOQUIA</t>
  </si>
  <si>
    <t xml:space="preserve">Angela Piedad Soto Marin y Daniel Gomez </t>
  </si>
  <si>
    <t>Apoyar la gestión de la Gobernación de Antioquia en el saneamiento, depuración, identificación física, jurídica, contable de los bienes fiscales y de uso público de propiedad del Departamento de Antioquia.</t>
  </si>
  <si>
    <t>Jhonatan Suarez Osorio</t>
  </si>
  <si>
    <t>Director de Bienes</t>
  </si>
  <si>
    <t>3838123</t>
  </si>
  <si>
    <t>jhonatan.suarez@antioquia.gov.co</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</si>
  <si>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</si>
  <si>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Mejoramiento de la Hacienda Pública del Departamento de Antioquia</t>
  </si>
  <si>
    <t>22-0154</t>
  </si>
  <si>
    <t>Estabilización de las Finanzas Departamentales, en el campo presupuestal, financiero, y contable.</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</si>
  <si>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</si>
  <si>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Diana Marcela David Hincapie</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</si>
  <si>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</si>
  <si>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Adriana Marcela Fontalvo</t>
  </si>
  <si>
    <t xml:space="preserve">Director financiero </t>
  </si>
  <si>
    <t>3838131</t>
  </si>
  <si>
    <t>adriana.fontalvo@antioquia.gov.co</t>
  </si>
  <si>
    <t>Fernando Leon Gomez Molina</t>
  </si>
  <si>
    <t xml:space="preserve">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t>
  </si>
  <si>
    <t>Juan Diego Blandon Restrepo</t>
  </si>
  <si>
    <t xml:space="preserve"> Adriana Marcela Fontalvo Restrepo</t>
  </si>
  <si>
    <t>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</si>
  <si>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implementación de la fase del proyecto “Preparación Obligatoria”.</t>
  </si>
  <si>
    <t>Dar aplicabilidad a la Resolución 533 de 2015, emitida por la Contaduría General de la Nación sobre el nuevo marco normativo para entidades de gobierno.</t>
  </si>
  <si>
    <t>22-0089</t>
  </si>
  <si>
    <t xml:space="preserve">Implementación de la segunda fase del proyecto </t>
  </si>
  <si>
    <t xml:space="preserve">Luz Aide Correa  y Angela Piedad Soto Marin </t>
  </si>
  <si>
    <t>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</si>
  <si>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 xml:space="preserve">Luz Aide Correa </t>
  </si>
  <si>
    <t xml:space="preserve">Directora Contabilidad </t>
  </si>
  <si>
    <t>luz.correa@antioquia.gov.co</t>
  </si>
  <si>
    <t>Aplicación del Marco normativo para la Implementación de las normas Internacionales emitido por la CGN, mediante la Resolución 533 de Octubre de 2015, en el Departamento de Antioquia.</t>
  </si>
  <si>
    <t xml:space="preserve">Implementación de la tercera fase del proyecto </t>
  </si>
  <si>
    <t>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t>
  </si>
  <si>
    <t>Angela Piedad Soto Marin</t>
  </si>
  <si>
    <t>Subsecretaria Financiera - Tesorero</t>
  </si>
  <si>
    <t>3838048</t>
  </si>
  <si>
    <t>angela.soto@antioquia.gov.co</t>
  </si>
  <si>
    <t>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t>
  </si>
  <si>
    <t>UNIVERSIDAD DE ANTIOQUIA</t>
  </si>
  <si>
    <t>Angela Piedad Soto Marin ,Juan Diego Blandon Restrepo, luz Aide Correa Aguirre</t>
  </si>
  <si>
    <t>84131501</t>
  </si>
  <si>
    <t>Contratar el Programa General de Seguros del Departamento de Antioquia y La Contraloria General de Antioquia.</t>
  </si>
  <si>
    <t>Director Bienes Muebles, Inmeubles y Seguros</t>
  </si>
  <si>
    <t>diana.david@antioquia.gov.co</t>
  </si>
  <si>
    <t xml:space="preserve"> </t>
  </si>
  <si>
    <t>Fortalecer y dar continuidad a la gestión tributarias del impuesto de registro y estampilla prodesarrollo- C.C Magdalena</t>
  </si>
  <si>
    <t>CAMARA DE COMERCIO DE MAGDALENA MEDIO</t>
  </si>
  <si>
    <t>Andres Felipe Castaño Castañeda</t>
  </si>
  <si>
    <t>Fortalecer y dar continuidad a la gestión tributarias del impuesto de registro y estampilla prodesarrollo- C.C Aburrá Sur</t>
  </si>
  <si>
    <t>CCAMARA DE ABURRA SUR</t>
  </si>
  <si>
    <t xml:space="preserve">Fortalecer y dar continuidad a la gestión tributarias del impuesto de registro y estampilla prodesarrollo- C.C Medellín </t>
  </si>
  <si>
    <t>CAMARA DE COMERCIO DE MEDELLIN</t>
  </si>
  <si>
    <t>Fortalecer y dar continuidad a la gestión tributarias del impuesto de registro y estampilla prodesarrollo- C.C Oriente</t>
  </si>
  <si>
    <t>CAMARA DE COMERCIO DE ORIENTE</t>
  </si>
  <si>
    <t>Fortalecer y dar continuidad a la gestión tributarias del impuesto de registro y estampilla prodesarrollo- C.C Urabá</t>
  </si>
  <si>
    <t>CAMARA DE COMERCIO DE URABA</t>
  </si>
  <si>
    <t>Avaluó comercial de los bienes muebles del departamento de Antioquia</t>
  </si>
  <si>
    <t>Mantenimiento y Adecuación de Bienes Inmuebles propiedad del Departamento de Antioquia</t>
  </si>
  <si>
    <t>Adquisición de tiquetes aéreos para la Gobernación de Antioquia-Secretaria de Hacienda</t>
  </si>
  <si>
    <t>Melissa Urrego Mejia</t>
  </si>
  <si>
    <t>melissa.urrego@antioquia,gov.co</t>
  </si>
  <si>
    <t>SATENA</t>
  </si>
  <si>
    <t>PRESTACION DE SERVICIOS DE OPERADOR DE TELEFONIA CELULAR PARA LA GOBERNACIÓN DE ANTIOQUIA</t>
  </si>
  <si>
    <t>Juan Carlos Arango Ramírez</t>
  </si>
  <si>
    <t>Profesional Universitario (Logístico)</t>
  </si>
  <si>
    <t>3839371</t>
  </si>
  <si>
    <t>juan.arango@antioquia.gov.co</t>
  </si>
  <si>
    <t>Comunicación celular S.A. COMCEL S.A.</t>
  </si>
  <si>
    <t>Diana David</t>
  </si>
  <si>
    <t>Supervisión técnica, jurídica, administrativa y financiera.</t>
  </si>
  <si>
    <t>SERVICIO DE CONECTIVIDAD DE INTERNET PARA LA GOBERNACION DE ANTIOQUIA Y SUS SEDES EXTERNAS</t>
  </si>
  <si>
    <t>3839372</t>
  </si>
  <si>
    <t>VALOR + SAS</t>
  </si>
  <si>
    <t>Alexandar Arias Ocampo</t>
  </si>
  <si>
    <t xml:space="preserve">Prestación de servicios de transporte terrestre automotor para apoyar la gestión de la Secretaría de Hacienda </t>
  </si>
  <si>
    <t>Director Rentas</t>
  </si>
  <si>
    <t>Silvia Elena Ramirez Molina</t>
  </si>
  <si>
    <t>Contrato Interadministrativo de mandato para la promoción, creación, elaboración, desarrollo y conceptualización de las campañas, estrategias y necesidades comunicacionales de la Gobernación de Antioquia</t>
  </si>
  <si>
    <t>3838171</t>
  </si>
  <si>
    <t>TELEANTIOQUIA</t>
  </si>
  <si>
    <t>Ines Elvira Arango Valencia</t>
  </si>
  <si>
    <t>Gerencia Indígena</t>
  </si>
  <si>
    <t>Encuentro Departamental de Gobernadores indígenas</t>
  </si>
  <si>
    <t>Gloria María Múnera Velásquez</t>
  </si>
  <si>
    <t>3835592</t>
  </si>
  <si>
    <t>gloria.munera@antioquia.gov.co</t>
  </si>
  <si>
    <t>Indígenas con Calidad de Vida</t>
  </si>
  <si>
    <t>Fortalecimiento de la gobernabilidad, administración y jurisdicción de los pueblos indígenas</t>
  </si>
  <si>
    <t>Fortalecimiento de la gobernabilidad,administración y Jurisdiccion indigena Antioquia</t>
  </si>
  <si>
    <t>Socialización de la actualización de la Ordenanza</t>
  </si>
  <si>
    <t xml:space="preserve">Encuentro con Autoridades indígenas </t>
  </si>
  <si>
    <t>Gloria María Múnera Velasquez</t>
  </si>
  <si>
    <t xml:space="preserve">Mejoramiento de Casas de Paso </t>
  </si>
  <si>
    <t>John Jairo Guerra Acosta</t>
  </si>
  <si>
    <t>3839075</t>
  </si>
  <si>
    <t>johnjairo.guerra@antioquia.gov.co</t>
  </si>
  <si>
    <t>Mejorar los centros de paso para autoridades indígenas</t>
  </si>
  <si>
    <t>Mejoramiento de Casas de paso</t>
  </si>
  <si>
    <t xml:space="preserve">John Jairo Guerra Acosta
Grecia María Morales </t>
  </si>
  <si>
    <t>Tipo B2: Supervisión colegiada</t>
  </si>
  <si>
    <t>Apoyo iniciativas de emprendimiento  indígena</t>
  </si>
  <si>
    <t>Grecia María Morales</t>
  </si>
  <si>
    <t>3835588</t>
  </si>
  <si>
    <t>grecia.morales@antioquia.gov.co</t>
  </si>
  <si>
    <t>Planes de vida para comunidades indigenas del Departamento de Antioquia</t>
  </si>
  <si>
    <t>Programa de emprendimiento para asociaciones indígenas</t>
  </si>
  <si>
    <t>Emprendimiento empresas indigenas</t>
  </si>
  <si>
    <t xml:space="preserve">Grecia María Morales </t>
  </si>
  <si>
    <t>Cofinanciar Convite comunitario para mejorar calidad de vida</t>
  </si>
  <si>
    <t>Mejorar la capacidad calidad de vida de comunidades indigenas</t>
  </si>
  <si>
    <t>Convites comunitarios</t>
  </si>
  <si>
    <t>Prestar servicio de apoyo integral para la atención de diferentes eventos intervensón social indígena del Departamento de Antioquia.</t>
  </si>
  <si>
    <t>Elaboración de estudios de ordenamiento territorial indigena en Antioquia</t>
  </si>
  <si>
    <t>Apoyar Planes de Vida indígena</t>
  </si>
  <si>
    <t>Planes de Vida</t>
  </si>
  <si>
    <t xml:space="preserve">Implementación de Plan de vida en comunidad indígena </t>
  </si>
  <si>
    <t>Ana Isabel Cruz Gaviria</t>
  </si>
  <si>
    <t>3838663</t>
  </si>
  <si>
    <t>ana.cruz@antioquia.gov.co</t>
  </si>
  <si>
    <t>Caracterización Poblacion</t>
  </si>
  <si>
    <t>Apoyo a iniciativas de comunidades con Diagnóstico territorial indígena en el Departamento de Antioquia</t>
  </si>
  <si>
    <t>3835591</t>
  </si>
  <si>
    <t>Realizar el ordenamiento territorial y ambiental en territorios indígenas del Uraba.</t>
  </si>
  <si>
    <t>Apoyo a comunidades con ordenamiento territorial</t>
  </si>
  <si>
    <t xml:space="preserve">Rescatar la memoria cultural </t>
  </si>
  <si>
    <t>Estimulos artisticos para indígenas</t>
  </si>
  <si>
    <t>Desarrollar un proceso que  promueva el enfoque diferencial integral y fortalezca la diversidad cultural de los territorios de los grupos poblacionales en Antioquia.</t>
  </si>
  <si>
    <t>Gerencia de Infancia, Adolescencia y Juventud</t>
  </si>
  <si>
    <t>Integrar esfuerzos para la promoción del desarrollo integral temprano de la primera infancia bajo la modalidad Familiar, en el municipio de La Pintada.</t>
  </si>
  <si>
    <t>Santiago Morales Quijano</t>
  </si>
  <si>
    <t>Jurídico</t>
  </si>
  <si>
    <t>3839245</t>
  </si>
  <si>
    <t>santiago.morales@antioquia.gov.co</t>
  </si>
  <si>
    <t>Estrategia Departamental Buen Comienzo Antioquia</t>
  </si>
  <si>
    <t>*Niños y niñas de cero a cinco años de áreas rurales y atendidos integralmente con enfoque diferencial anual
*Niños y niñas de cero a cinco años de áreas urbanas atendidos integralmente con enfoque diferencial anual
*Madres gestantes con atención integral anual
*Madres lactantes con atención integral anual</t>
  </si>
  <si>
    <t>*Implementación Estrategia Buen Comienzo en Antioquia</t>
  </si>
  <si>
    <t>07-0061</t>
  </si>
  <si>
    <t>*33 .486 niños y niñas rurales
*19.666 niños y niñas urbanos
*1910 madres gestantes
*4119 madres Lactantes</t>
  </si>
  <si>
    <t>*Atención integral de calidad</t>
  </si>
  <si>
    <t>ESE Hospital Antonio Roldan Betancur de La Pintada</t>
  </si>
  <si>
    <t>Celebrado sin iniciar</t>
  </si>
  <si>
    <t>Técnica, jurídica, administrativa, contable y financiera</t>
  </si>
  <si>
    <t>Integrar esfuerzos para la promoción del desarrollo integral temprano de la primera infancia bajo el modelo flexible Buen Comienzo Antioquia en el municipio de Bello y para la implementación del Sistema Departamental de Gestión del Desarrollo Integral Temprano</t>
  </si>
  <si>
    <t>ESE Hospital Bello Salud</t>
  </si>
  <si>
    <t>Integrar esfuerzos para la promoción del desarrollo integral temprano de la primera infancia bajo la modalidad familiar, en el municipio de Amalfí</t>
  </si>
  <si>
    <t xml:space="preserve">ESE Hospital El Carmen de Amalfi </t>
  </si>
  <si>
    <t>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t>
  </si>
  <si>
    <t>ESE Hospital Francisco Valderrama de Turbo</t>
  </si>
  <si>
    <t>Integrar esfuerzos para la promoción del desarrollo integral temprano de la primera infancia bajo la modalidad Familiar, en el municipio de Jardín.</t>
  </si>
  <si>
    <t>ESE Hospital Gabriel Pelaez Montoya de Jardín</t>
  </si>
  <si>
    <t>Integrar esfuerzos para la promoción del desarrollo integral temprano de la primera infancia bajo la modalidad Familiar, en el municipio de Betulia.</t>
  </si>
  <si>
    <t>ESE Hospital Germán Vélez Gutierrez de Betulia</t>
  </si>
  <si>
    <t>Integrar esfuerzos para la promoción del desarrollo integral temprano de la primera infancia bajo la modalidad familiar, en el municipio de Caicedo</t>
  </si>
  <si>
    <t>ESE Hospital Guillermo Gaviria Correa de Caicedo</t>
  </si>
  <si>
    <t>Integrar esfuerzos para la promoción del desarrollo integral temprano de la primera infancia bajo la modalidad Familiar, en el municipio de San Andrés de Cuerquia.</t>
  </si>
  <si>
    <t>ESE Hospital Gustavo Gonzalez Ochoa de San Andrés de Cuerquia</t>
  </si>
  <si>
    <t>Integrar esfuerzos para la promoción del desarrollo integral temprano de la primera infancia bajo la modalidad Familiar, en el municipio de Yondó.</t>
  </si>
  <si>
    <t>ESE Hospital Hector Abad Gómez de Yondó</t>
  </si>
  <si>
    <t>Integrar esfuerzos para la promoción del desarrollo integral temprano de la primera infancia bajo la modalidad Familiar, en el municipio de Urrao.</t>
  </si>
  <si>
    <t>ESE Hospital Iván Restrepo Gómez de Urrao</t>
  </si>
  <si>
    <t>Integrar esfuerzos para la promoción del desarrollo integral temprano de la primera infancia bajo la modalidad familiar e institucional en el municipio de Mutatá</t>
  </si>
  <si>
    <t xml:space="preserve">ESE Hospital La Anunciación de Mutatá </t>
  </si>
  <si>
    <t>Integrar esfuerzos para la promoción del desarrollo integral temprano de la primera infancia bajo la modalidad Familiar, en el municipio de Ciudad Bolívar.</t>
  </si>
  <si>
    <t>ESE Hospital La Merced de Ciudad Bolívar</t>
  </si>
  <si>
    <t>Integrar esfuerzos para la promoción del desarrollo integral temprano de la primera infancia bajo la modalidad Familiar, en el municipio de Angelópolis.</t>
  </si>
  <si>
    <t>ESE Hospital La Misericordia de Angelópolis</t>
  </si>
  <si>
    <t>Integrar esfuerzos para la promoción del desarrollo integral temprano de la primera infancia bajo la modalidad familiar e institucional, en el municipio de Nechí</t>
  </si>
  <si>
    <t>ESE Hospital La Misericordia de Nechí</t>
  </si>
  <si>
    <t>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t>
  </si>
  <si>
    <t xml:space="preserve">ESE Hospital Maria Auxiliadora de Chigorodó </t>
  </si>
  <si>
    <t>Integrar esfuerzos para la promoción del desarrollo integral temprano de la primera infancia bajo la modalidad Familiar, en el municipio de Guadalupe.</t>
  </si>
  <si>
    <t>ESE Hospital Nuestra Señora de Guadalupe</t>
  </si>
  <si>
    <t>Integrar esfuerzos para la promoción del desarrollo integral temprano de la primera infancia bajo las modalidades familiar e institucional, en el municipio de Guarne</t>
  </si>
  <si>
    <t>ESE Hospital Nuestra Señora de La Candelaria de Guarne</t>
  </si>
  <si>
    <t>Integrar esfuerzos para la promoción del desarrollo integral temprano de la primera infancia bajo el modelo flexible Buen Comienzo Antioquia y para la implementación del Sistema Departamental de Gestión del Desarrollo Integral Temprano en el municipio de Dabeiba</t>
  </si>
  <si>
    <t xml:space="preserve">ESE Hospital Nuestra Señora del Perpetuo Socorro de Dabeiba </t>
  </si>
  <si>
    <t>Integrar esfuerzos para la promoción del desarrollo integral temprano de la primera infancia bajo la modalidad Familiar, en el municipio de Puerto Nare.</t>
  </si>
  <si>
    <t>ESE Hospital Octavio Olivares de Puerto Nare</t>
  </si>
  <si>
    <t>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t>
  </si>
  <si>
    <t>ESE Hospital Oscar Emiro Vergara Cruz de San Pedro de Urabá</t>
  </si>
  <si>
    <t>Integrar esfuerzos para la promoción del desarrollo integral temprano de la primera infancia bajo la modalidad Familiar, en el municipio de Alejandría.</t>
  </si>
  <si>
    <t>ESE Hospital Pbro. Luis Felipe Arbeláez de Alejandría</t>
  </si>
  <si>
    <t xml:space="preserve">Integrar esfuerzos para la promoción del desarrollo integral temprano de la primera infancia bajo la modalidad institucional, en el municipio de San Rafael </t>
  </si>
  <si>
    <t>ESE Hospital Presbitero  Alonso Maria Giraldo San Rafael</t>
  </si>
  <si>
    <t>Integrar esfuerzos para la promoción del desarrollo integral temprano de la primera infancia bajo la modalidad Familiar, en el municipio de Betania.</t>
  </si>
  <si>
    <t>ESE Hospital San Antonio de Betania</t>
  </si>
  <si>
    <t>Integrar esfuerzos para la promoción del desarrollo integral temprano de la primera infancia bajo la modalidad Familiar, en el municipio de Buriticá.</t>
  </si>
  <si>
    <t>ESE Hospital San Antonio de Buriticá</t>
  </si>
  <si>
    <t xml:space="preserve">Integrar esfuerzos para la promoción del desarrollo integral temprano de la primera infancia bajo la modalidad familiar, en el municipio de Cisneros </t>
  </si>
  <si>
    <t>ESE Hospital San Antonio de Cisneros</t>
  </si>
  <si>
    <t>Integrar esfuerzos para la promoción del desarrollo integral temprano de la primera infancia bajo la modalidad Familiar, en el municipio de Peque.</t>
  </si>
  <si>
    <t>ESE Hospital San Francisco de Peque</t>
  </si>
  <si>
    <t>Integrar esfuerzos para la promoción del desarrollo integral temprano de la primera infancia bajo la modalidad Familiar, en el municipio de Giraldo.</t>
  </si>
  <si>
    <t>ESE Hospital San Isidro de Giraldo</t>
  </si>
  <si>
    <t>Integrar esfuerzos para la promoción del desarrollo integral temprano de la primera infancia bajo la modalidad Familiar, en el municipio de Nariño.</t>
  </si>
  <si>
    <t>ESE Hospital San Joaquín de Nariño</t>
  </si>
  <si>
    <t>Integrar esfuerzos para la promoción del desarrollo integral temprano de la primera infancia bajo la modalidad Familiar, en el municipio de Anorí.</t>
  </si>
  <si>
    <t>ESE Hospital San Juan de Dios de Anorí</t>
  </si>
  <si>
    <t>Integrar esfuerzos para la promoción del desarrollo integral temprano de la primera infancia bajo la modalidad Familiar, en el municipio de Concordia.</t>
  </si>
  <si>
    <t>ESE Hospital San Juan de Dios de Concordia</t>
  </si>
  <si>
    <t>Integrar esfuerzos para la promoción del desarrollo integral temprano de la primera infancia bajo la modalidad familiar en el municipio de Ituango y para la implementación del Sistema Departamental de Gestión del Desarrollo Integral Temprano</t>
  </si>
  <si>
    <t xml:space="preserve">ESE Hospital San Juan de Dios de Ituango </t>
  </si>
  <si>
    <t>Integrar esfuerzos para la promoción del desarrollo integral temprano de la primera infancia bajo la modalidad familiar, en el municipio de Santa Fe de Antioquia</t>
  </si>
  <si>
    <t xml:space="preserve">ESE Hospital San Juan de Dios de Santa Fe de Antioquia </t>
  </si>
  <si>
    <t>Integrar esfuerzos para la promoción del desarrollo integral temprano de la primera infancia bajo el modelo flexible Buen Comienzo Antioquia, en el municipio de Támesis y para la implementación del Sistema Departamental de Gestión del Desarrollo Integral Temprano.</t>
  </si>
  <si>
    <t>ESE Hospital San Juan de Dios de Támesis</t>
  </si>
  <si>
    <t>Integrar esfuerzos para la promoción del desarrollo integral temprano de la primera infancia bajo la modalidad Familiar, en el municipio de Titiribí.</t>
  </si>
  <si>
    <t>ESE Hospital San Juan de Dios de Titiribí</t>
  </si>
  <si>
    <t>Integrar esfuerzos para la promoción del desarrollo integral temprano de la primera infancia bajo la modalidad Familiar, en el municipio de Valdivia.</t>
  </si>
  <si>
    <t>ESE Hospital San Juan de Dios de Valdivia</t>
  </si>
  <si>
    <t>Integrar esfuerzos para la promoción del desarrollo integral temprano de la primera infancia bajo la modalidad Familiar, en el municipio de Valparaíso.</t>
  </si>
  <si>
    <t>ESE Hospital San Juan de Dios de Valparaíso</t>
  </si>
  <si>
    <t>Integrar esfuerzos para la promoción del desarrollo integral temprano de la primera infancia bajo el modelo flexible Buen Comienzo Antioquia, en el municipio de Yarumal y para la implementación del Sistema Departamental de Gestión del Desarrollo Integral Temprano.</t>
  </si>
  <si>
    <t>ESE Hospital San Juan de Dios de Yarumal</t>
  </si>
  <si>
    <t>Integrar esfuerzos para la promoción del desarrollo integral temprano de la primera infancia bajo la modalidad Familiar, en el municipio de Liborina.</t>
  </si>
  <si>
    <t>ESE Hospital San Lorenzo de Liborina</t>
  </si>
  <si>
    <t>Integrar esfuerzos para la promoción del desarrollo integral temprano de la primera infancia bajo la modalidad familiar en el municipio de San Jerónimo.</t>
  </si>
  <si>
    <t xml:space="preserve">ESE Hospital San Luis Beltran de San Jerónimo </t>
  </si>
  <si>
    <t>Integrar esfuerzos para la promoción del desarrollo integral temprano de la primera infancia bajo la modalidad Familiar, en el municipio de Sabanalarga.</t>
  </si>
  <si>
    <t>ESE Hospital San Pedro de Sabanalarga</t>
  </si>
  <si>
    <t>Integrar esfuerzos para la promoción del desarrollo integral temprano de la primera infancia bajo la modalidad Familiar, en el municipio de Andes.</t>
  </si>
  <si>
    <t>ESE Hospital San Rafael de Andes</t>
  </si>
  <si>
    <t>Integrar esfuerzos para la promoción del desarrollo integral temprano de la primera infancia bajo la modalidad familiar, en el municipio de Girardota</t>
  </si>
  <si>
    <t xml:space="preserve">ESE Hospital San Rafael de Girardota </t>
  </si>
  <si>
    <t>Integrar esfuerzos para la promoción del desarrollo integral temprano de la primera infancia bajo el modelo flexible Buen Comienzo Antioquia, en el municipio de Itagüí y para la implementación del Sistema Departamental de Gestión del Desarrollo Integral Temprano.</t>
  </si>
  <si>
    <t>ESE Hospital del Sur Gabriel Jaramillo Piedrahita</t>
  </si>
  <si>
    <t>Integrar esfuerzos para la promoción del desarrollo integral temprano de la primera infancia bajo la modalidad Familiar, en el municipio de Jericó.</t>
  </si>
  <si>
    <t>ESE Hospital San Rafael de Jericó</t>
  </si>
  <si>
    <t>Integrar esfuerzos para la promoción del desarrollo integral temprano de la primera infancia bajo la modalidad familiar en el municipio de San Luis.</t>
  </si>
  <si>
    <t xml:space="preserve">ESE Hospital San Rafael de San Luis </t>
  </si>
  <si>
    <t>Integrar esfuerzos para la promoción del desarrollo integral temprano de la primera infancia bajo la modalidad familiar, en el municipio de Santo Domingo</t>
  </si>
  <si>
    <t xml:space="preserve">ESE Hospital San Rafael de Santo Domingo </t>
  </si>
  <si>
    <t>Integrar esfuerzos para la promoción del desarrollo integral temprano de la primera infancia bajo la modalidad Familiar, en el municipio de Venecia.</t>
  </si>
  <si>
    <t>ESE Hospital San Rafael de Venecia</t>
  </si>
  <si>
    <t>Integrar esfuerzos para la promoción del desarrollo integral temprano de la primera infancia bajo la modalidad Familiar, en el municipio de Yolombó.</t>
  </si>
  <si>
    <t>ESE Hospital San Rafael de Yolombó</t>
  </si>
  <si>
    <t>Integrar esfuerzos para la promoción del desarrollo integral temprano de la primera infancia bajo la modalidad Familiar, en el municipio de Barbosa.</t>
  </si>
  <si>
    <t>ESE Hospital San Vicente de Paul de Barbosa</t>
  </si>
  <si>
    <t>Integrar esfuerzos para la promoción del desarrollo integral temprano de la primera infancia bajo la modalidad Familiar, en el municipio de Pueblorrico.</t>
  </si>
  <si>
    <t>ESE Hospital San Vicente de Paul de Pueblorrico</t>
  </si>
  <si>
    <t>Integrar esfuerzos para la promoción del desarrollo integral temprano de la primera infancia bajo la modalidad Familiar, en el municipio de Fredonia.</t>
  </si>
  <si>
    <t>ESE Hospital Santa Lucia de Fredonia</t>
  </si>
  <si>
    <t>Integrar esfuerzos para la promoción del desarrollo integral temprano de la primera infancia bajo la modalidad Familiar, en el municipio de Copacabana.</t>
  </si>
  <si>
    <t>ESE Hospital Santa Margarita de Copacabana</t>
  </si>
  <si>
    <t>Integrar esfuerzos para la promoción del desarrollo integral temprano de la primera infancia bajo la modalidad Familiar, en el municipio de Santa Bárbara.</t>
  </si>
  <si>
    <t>ESE Hospital Santa Maria de Santa Barbara</t>
  </si>
  <si>
    <t>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t>
  </si>
  <si>
    <t>Instituto Municipal de Deportes de Arboletes - Imderar</t>
  </si>
  <si>
    <t>Integrar esfuerzos para la promoción del desarrollo integral temprano de la primera infancia bajo la modalidad Familiar e Institucional, en el municipio de El Peñol.</t>
  </si>
  <si>
    <t>ESE Hospital San Juan de Dios de El Peñol</t>
  </si>
  <si>
    <t>Integrar esfuerzos para la promoción del desarrollo integral temprano de la primera infancia bajo la modalidad Familiar, en el municipio de Caramanta</t>
  </si>
  <si>
    <t>ESE Hospital San Antonio de Caramanta</t>
  </si>
  <si>
    <t>Brindar apoyo a la realización de las acciones técnicas, administrativas, jurídicas y financieras que permitan la implementación de las políticas públicas de Primera Infancia e Infancia y Adolescencia del Departamento de Antioquia.</t>
  </si>
  <si>
    <t>*Niños y niñas de cero a cinco años de áreas rurales y urbanas atendidos integralmente</t>
  </si>
  <si>
    <t>*120 municipios con asesoría y asitencia técnica
*3000 agentes educativos cualificados</t>
  </si>
  <si>
    <t>*Atención integral de calidad
*cualificación de agentes educativos</t>
  </si>
  <si>
    <t>2017SS380001</t>
  </si>
  <si>
    <t>Universidad de Antioquia</t>
  </si>
  <si>
    <t xml:space="preserve">Apoyar la realización de las acciones técnicas y administrativas que permitan la implementación del programa Antioquia Joven en el Departamento de Antioquia. </t>
  </si>
  <si>
    <t>3839246</t>
  </si>
  <si>
    <t>Antioquia Joven</t>
  </si>
  <si>
    <t>Institución Universitaria Colegio Mayor de Antioquia</t>
  </si>
  <si>
    <t>Desarrollar acciones conjuntas para la realización de una estrategia audiovisual encaminada a promover la participación y el liderazgo de los jóvenes del departamento a través de escenarios de confrontación pacífica.</t>
  </si>
  <si>
    <t>Sociedad Televisión de Antioquia Ltda - TELEANTIOQUIA</t>
  </si>
  <si>
    <t>Prestar el servicio de Hosting dedicado para alojar el sistema de información web de la Estrategia Departamental de Atención Integral a la Primera Infancia - Buen Comienzo Antioquia </t>
  </si>
  <si>
    <t>*Familias que participan en procesos de formación para el desarrollo de capacidades parentales</t>
  </si>
  <si>
    <t>59.181 registros de matricula</t>
  </si>
  <si>
    <t>*Seguimiento a través de sistemas de información</t>
  </si>
  <si>
    <t>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t>
  </si>
  <si>
    <t>*Atención integral de calidad
*Encuentros regionales de agentes educativos
*Cualificación de agentes educativos</t>
  </si>
  <si>
    <t>Instituto Colombiano de Bienestar Familiar - ICBF</t>
  </si>
  <si>
    <t>Alejandra Carvajal (con personal de apoyo técnico)</t>
  </si>
  <si>
    <t>Integrar esfuerzos para la promoción del desarrollo integral temprano de la primera infancia en el Departamento de Antioquia, y para la implementación del Sistema Departamental de Gestión del Desarrollo Integral Temprano.</t>
  </si>
  <si>
    <t>Realizar la interventoría integral a los procesos contractuales de la estrategia de atención integral a  la primera infancia “Buen Comienzo Antioquia”.</t>
  </si>
  <si>
    <t>En etapa precontractual</t>
  </si>
  <si>
    <t>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t>
  </si>
  <si>
    <t>Secretaría de Infraestructura Física</t>
  </si>
  <si>
    <r>
      <t>AMPLIACIÓN, RECTIFICACIÓN Y PAVIMENTACIÓN DE LA VÍA ANORÍ - EL LIMÓN EN LA SUBREGIÓN NORDESTE DEL DEPARTAMENTO DE ANTIOQUIA
Nota: El objeto figura en la planeación de la contratación de 2018 por tratarse de la</t>
    </r>
    <r>
      <rPr>
        <b/>
        <sz val="10"/>
        <rFont val="Calibri"/>
        <family val="2"/>
        <scheme val="minor"/>
      </rPr>
      <t xml:space="preserve"> vigencia futura 2018 </t>
    </r>
    <r>
      <rPr>
        <sz val="10"/>
        <rFont val="Calibri"/>
        <family val="2"/>
        <scheme val="minor"/>
      </rPr>
      <t xml:space="preserve">del contrato que fue adjudicado el 18/11/2016 
</t>
    </r>
  </si>
  <si>
    <t>Rodrigo Echeverry Ochoa</t>
  </si>
  <si>
    <t>3837980
3837981</t>
  </si>
  <si>
    <t xml:space="preserve">rodrigo.echeverry@antioquia.gov.co
</t>
  </si>
  <si>
    <t>Pavimentación de la Red Vial Secundaria (RVS)</t>
  </si>
  <si>
    <t>Kilómetros de Vías de la RVS pavimentadas (31050101)</t>
  </si>
  <si>
    <t>Construcción y pavimentación de vías en la Red Vial Secundaria RVS en el Departamento de Antioquia</t>
  </si>
  <si>
    <t xml:space="preserve">Pavimentación El Limón-Anorí
</t>
  </si>
  <si>
    <t>Interventoría técnica, ambiental, jurídica, administrativa, contable y/o financiera</t>
  </si>
  <si>
    <r>
      <t xml:space="preserve">INTERVENTORÍA TÉCNICA, AMBIENTAL, ADMINISTRATIVA, FINANCIERA Y LEGAL PARA LA AMPLIACIÓN, RECTIFICACIÓN Y PAVIMENTACIÓN DE LA VÍA ANORÍ - EL LIMÓN EN LA SUBREGIÓN NORDESTE DEL DEPARTAMENTO DE ANTIOQUIA
Nota: El objeto figura en la planeación de la contratación de 2018 por tratarse de la </t>
    </r>
    <r>
      <rPr>
        <b/>
        <sz val="10"/>
        <rFont val="Calibri"/>
        <family val="2"/>
        <scheme val="minor"/>
      </rPr>
      <t>vigencia futura 2018</t>
    </r>
    <r>
      <rPr>
        <sz val="10"/>
        <rFont val="Calibri"/>
        <family val="2"/>
        <scheme val="minor"/>
      </rPr>
      <t xml:space="preserve"> del contrato que fue adjudicado el 26/12/2016 </t>
    </r>
  </si>
  <si>
    <t>3837980 3837981</t>
  </si>
  <si>
    <t>Pavimentación El Limón-Anorí</t>
  </si>
  <si>
    <t>Supervisión técnica, ambiental, jurídica, administrativa, contable y/o financiera</t>
  </si>
  <si>
    <t>MEJORAMIENTO, REHABILITACION Y MANTENIMIENTO DE LAS VÍAS DE LAS SUBREGIONES DE OCCIDENTE  Y URABÁ DEL DEPARTAMENTO DE ANTIOQUIA</t>
  </si>
  <si>
    <t>Mantenimiento, mejoramiento y/o rehabilitación de la RVS</t>
  </si>
  <si>
    <t>km de vías de la RVS mantenidas, mejoradas y/o rehabilitadas en afirmado  (31050305)
km de vías de la RVS mantenidas, mejoradas y/o rehabilitadas en pavimento (31050305)</t>
  </si>
  <si>
    <t>Mantenimiento y Mejoramiento de la RVS en Antioquia</t>
  </si>
  <si>
    <t>Red vial rehabilitada y mantenida</t>
  </si>
  <si>
    <t>Obra mantenimiento rutinario
Interventoría mantenimiento rutinario
Obra intervención puntos críticos
Interventoría  puntos críticos</t>
  </si>
  <si>
    <t>INTERVENTORIA TECNICA, ADMINISTRATIVA, AMBIENTAL, FINANCIERA Y LEGAL PARA EL MEJORAMIENTO, REHABILITACION Y MANTENIMIENTO DE LAS VÍAS DE LAS SUBREGIONES DE OCCIDENTE  Y URABÁ DEL DEPARTAMENTO DE ANTIOQUIA</t>
  </si>
  <si>
    <t>MEJORAMIENTO, REHABILITACION Y MANTENIMIENTO DE LAS VÍAS DE LAS SUBREGIONES NORDESTE Y MAGDALENA MEDIO DEL DEPARTAMENTO DE ANTIOQUIA</t>
  </si>
  <si>
    <t xml:space="preserve">María del Rosario Palacio Sánchez/ CONSORCIO BRAAVOS 04 (GRUPO POSSO SAS 70% - HUGO ALFREDO POSSO PRADO30%) </t>
  </si>
  <si>
    <t>INTERVENTORÍA TÉCNICA, ADMINISTRATIVA, AMBIENTAL, FINANCIERA Y LEGAL PARA EL MEJORAMIENTO, REHABILITACION Y MANTENIMIENTO DE LAS VÍAS DE LAS SUBREGIONES NORDESTE Y MAGDALENA MEDIO DEL DEPARTAMENTO DE ANTIOQUIA</t>
  </si>
  <si>
    <t xml:space="preserve">María del Rosario Palacio Sánchez </t>
  </si>
  <si>
    <t xml:space="preserve">MEJORAMIENTO, REHABILITACION Y MANTENIMIENTO DE LAS VÍAS DE LA SUBREGION DEL SUROESTE DEL DEPARTAMENTO DE ANTIOQUIA
</t>
  </si>
  <si>
    <t>Gloria Patricia Gómez Grisales/CONSORCIO DM O6 (DIEGO FONSECA CHAVEZ SAS 50% MEDINA Y RIVERA INGENIERO ASOCIADOS SAS 50%)</t>
  </si>
  <si>
    <t>INTERVENTORÍA TÉCNICA, ADMINISTRATIVA, AMBIENTAL, FINANCIERA Y LEGAL PARA EL MEJORAMIENTO, REHABILITACION Y MANTENIMIENTO DE LAS VÍAS DE LA SUBREGION DEL SUROESTE DEL DEPARTAMENTO DE ANTIOQUIA.</t>
  </si>
  <si>
    <t>Gloria Patricia Gómez Grisales</t>
  </si>
  <si>
    <t>MEJORAMIENTO, REHABILITACIÓN Y MANTENIMIENTO  DE LAS VÍAS DE LA SUBREGION DE ORIENTE DEL DEPARTAMENTO DE ANTIOQUIA</t>
  </si>
  <si>
    <t xml:space="preserve">Andrés Mauricio Rodríguez Collazos/ONSORCIO VFR (VICTOR GUILLERMO RODRIGUEZ RAMIREZ 50%, FLAVIO RICARDO JIMENEZ MEJIA 25% Y B&amp;H INGENIERIA LTDA BRYAN &amp; HODGSON INGENIERIA LIMITADA 25%) </t>
  </si>
  <si>
    <t>INTERVENTORÍA TÉCNICA, ADMINISTRATIVA, AMBIENTAL, FINANCIERA Y LEGAL PARA EL MEJORAMIENTO, REHABILITACIÓN Y MANTENIMIENTO  DE LAS VÍAS DE LA SUBREGION DE ORIENTE DEL DEPARTAMENTO DE ANTIOQUIA</t>
  </si>
  <si>
    <t>Andrés Mauricio Rodríguez Collazos</t>
  </si>
  <si>
    <t>MEJORAMIENTO, REHABILITACION Y MANTENIMIENTO DE LAS VIAS DE LAS SUBREGIONES NORTE Y BAJO CAUCA DEL DEPARTAMENTO DE ANTIOQUIA, SE EXCLUYEN LAS VÍAS DE INFLUENCIA DEL PEAJE DE PAJARITO EN LA SUBREGIÓN NORTE.</t>
  </si>
  <si>
    <t>Sandra Lucia Orozco Salazar/CONSORCIO INTEC BAJO CAUCA (Ingeniería y Consultoría INGECON S.A.S con un 50% y ESTUTEC S.A.S con un 50%)</t>
  </si>
  <si>
    <t>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t>
  </si>
  <si>
    <t>Sandra Lucia Orozco Salazar</t>
  </si>
  <si>
    <t>MEJORAMIENTO, REHABILITACION Y MANTENIMIENTO DE LAS VIAS DE LAS SUBREGIONES DEL DEPARTAMENTO DE ANTIOQUIA
Nota: Recursos disponibles para invertir en el  proyecto para el Mantenimiento y Mejoramiento de la RVS en Antioquia</t>
  </si>
  <si>
    <t>Edir Amparo Graciano Gómez</t>
  </si>
  <si>
    <t xml:space="preserve">MEJORAMIENTO, REHABILITACIÓN Y MANTENIMIENTO DE LAS VÍAS  DE INFLUENCIA DEL PEAJE DE PAJARITO DE LA SUBREGIÓN NORTE DEL DEPARTAMENTO DE ANTIOQUIA
</t>
  </si>
  <si>
    <t>Hernan Giraldo Atheortua/HACE INGENIEROS S.A.S.</t>
  </si>
  <si>
    <t xml:space="preserve">INTERVENTORÍA TÉCNICA, ADMINISTRATIVA, AMBIENTAL, FINANCIERA Y LEGAL PARA EL MEJORAMIENTO, REHABILITACIÓN Y MANTENIMIENTO DE LAS VÍAS  DE INFLUENCIA DEL PEAJE DE PAJARITO DE LA SUBREGIÓN NORTE DEL DEPARTAMENTO DE ANTIOQUIA
</t>
  </si>
  <si>
    <t>Hernan Giraldo Atheortua</t>
  </si>
  <si>
    <t>MEJORAMIENTO, REHABILITACIÓN Y MANTENIMIENTO DE LAS VÍAS  DE INFLUENCIA DEL PEAJE DE PAJARITO DE LA SUBREGIÓN NORTE DEL DEPARTAMENTO DE ANTIOQUIA.</t>
  </si>
  <si>
    <t xml:space="preserve">81101510
</t>
  </si>
  <si>
    <r>
      <t xml:space="preserve">ESTUDIOS Y DISEÑOS </t>
    </r>
    <r>
      <rPr>
        <sz val="10"/>
        <color rgb="FFFF0000"/>
        <rFont val="Calibri"/>
        <family val="2"/>
        <scheme val="minor"/>
      </rPr>
      <t>TÉCNICOS</t>
    </r>
    <r>
      <rPr>
        <sz val="10"/>
        <rFont val="Calibri"/>
        <family val="2"/>
        <scheme val="minor"/>
      </rPr>
      <t xml:space="preserve"> PARA EL MEJORAMIENTO, REHABILITACION Y/O PAVIMENTACION DEL TRAMO DE VIA COLORADO-NECHI (CODIGO DE VIA 25AN18) EN LA SUBREGION BAJO CAUCA DEL DEPARTAMENTO DE ANTIOQUIA</t>
    </r>
  </si>
  <si>
    <t>Estudios y seguimientos para la planeación y desarrollo de la Infraestructura de transporte</t>
  </si>
  <si>
    <r>
      <t xml:space="preserve">Estudios de infraestructura elaborados (31050212)
</t>
    </r>
    <r>
      <rPr>
        <sz val="10"/>
        <color rgb="FFFF0000"/>
        <rFont val="Calibri"/>
        <family val="2"/>
        <scheme val="minor"/>
      </rPr>
      <t>310502000</t>
    </r>
  </si>
  <si>
    <t>Estudios de infraestructura en la red vial secundaria</t>
  </si>
  <si>
    <t>Estudios y diseños realizados</t>
  </si>
  <si>
    <t>Estudios y diseños técnicos</t>
  </si>
  <si>
    <t>Oscar Ivan Osorio Pelaez</t>
  </si>
  <si>
    <t>Tipo A2: Supervisión e Interventoría Técnica</t>
  </si>
  <si>
    <t>INTERVENTORIA TECNICA, ADMINISTRATIVA, AMBIENTAL, FINANCIERA Y LEGAL PARA LOS ESTUDIOS Y DISEÑOS PARA EL MEJORAMIENTO, REHABILITACION Y/O PAVIMENTACION DEL TRAMO DE VIA COLORADO-NECHI (CODIGO DE VIA 25AN18) EN LA SUBREGION BAJO CAUCA DEL DEPARTAMENTO DE ANTIOQUIA</t>
  </si>
  <si>
    <t>PRESTAR EL SERVICIO DE ADMINISTRACIÓN Y OPERACIÓN DE MAQUINARIA PARA EL DEPARTAMENTO DE ANTIOQUIA</t>
  </si>
  <si>
    <t>km de vías de la RVS mantenidas, mejoradas y/o rehabilitadas en afirmado (31050305),
km de vías de la RVS mantenidas, mejoradas y/o rehabilitadas en pavimento (31050306).</t>
  </si>
  <si>
    <t>Conservación de la transitabilidad en vías en el Departamento</t>
  </si>
  <si>
    <t>Vías atendidas o mantenidas</t>
  </si>
  <si>
    <t>Kit maquinaria restaurar transitabilidad,
Fortalecimiento Institucional</t>
  </si>
  <si>
    <t>Henry Alzate Aguirre</t>
  </si>
  <si>
    <t xml:space="preserve">95121634; 72141108; 72141103
</t>
  </si>
  <si>
    <r>
      <t xml:space="preserve">CONSTRUCCIÓN DEL PROYECTO TÚNEL DEL TOYO Y SUS VÍAS DE ACCESO EN SUS FASES DE PRECONSTRUCCIÓN, CONSTRUCCIÓN, OPERACIÓN Y MANTENIMIENTO 
Nota: El objeto se registra en la planeación de la contratación de 2018 por tratarse de la </t>
    </r>
    <r>
      <rPr>
        <b/>
        <sz val="10"/>
        <rFont val="Calibri"/>
        <family val="2"/>
        <scheme val="minor"/>
      </rPr>
      <t xml:space="preserve">vigencia futura 2018 </t>
    </r>
    <r>
      <rPr>
        <sz val="10"/>
        <rFont val="Calibri"/>
        <family val="2"/>
        <scheme val="minor"/>
      </rPr>
      <t>de los contratos del proyecto adjudicados en diciembre de 2015</t>
    </r>
  </si>
  <si>
    <t>Proyectos estratégicos Departamentales</t>
  </si>
  <si>
    <t>Porcentaje de avance de la etapa de preconstrucción del Túnel del Toyo (31050405)
Porcentaje de avance de la etapa de construcción del Túnel del Toyo (31050406)</t>
  </si>
  <si>
    <t>Construcción de las autopistas para la prosperidad</t>
  </si>
  <si>
    <t>Red vial concesionada construída</t>
  </si>
  <si>
    <t>Construcción Túnel del Toyo,
Fortalecimiento Institucional.</t>
  </si>
  <si>
    <t>CONSORCIO INTEGRAL TÚNEL EL TOYO integrado por INTEGRAL INGENIERÍA DE SUPERVISIÓN S.A.S 49% e INTEGRAL DISEÑOS E INTERVENTORÍA S.A.S. 51%./Luis Eduardo Tobón Cardona</t>
  </si>
  <si>
    <t>CONSTRUCCIÓN DEL PROYECTO TÚNEL DEL TOYO Y SUS VÍAS DE ACCESO EN SUS FASES DE PRECONSTRUCCIÓN, CONSTRUCCIÓN, OPERACIÓN Y MANTENIMIENTO 
Nota: El objeto se registra en la planeación de la contratación de 2018 por tratarse de la INDEXACION de las VF, de los contratos del proyecto adjudicados en diciembre de 2015</t>
  </si>
  <si>
    <t>EL DEPARTAMENTO DE ANTIOQUIA COLABORA AL MUNICIPIO DE YOLOMBO CON RECURSOS ECONOMICOS PARA QUE ESTE LLEVE A CABO LA PAVIMENTACION DE VIAS TERCIARIAS.</t>
  </si>
  <si>
    <t>Infraestructura de vías terciarias como apoyo a la comercialización de productos agropecuarios, pesqueros y forestales</t>
  </si>
  <si>
    <t>Vías con placa huella intervenidas (32040205)
320402000</t>
  </si>
  <si>
    <t>Construcción de Placa Huella en la Red Víal Terciaria de Antioquia</t>
  </si>
  <si>
    <t>Pavimentación Placa Huella,
Interventoría.</t>
  </si>
  <si>
    <t>Luis Alberto Correa Ossa</t>
  </si>
  <si>
    <t>EL DEPARTAMENTO DE ANTIOQUIA COLABORA AL MUNICIPIO DE BRICEÑO CON RECURSOS ECONOMICOS PARA QUE ESTE LLEVE A CABO LA PAVIMENTACION DE VIAS TERCIARIAS. BRICEÑO LAS AURAS</t>
  </si>
  <si>
    <t xml:space="preserve">Margarita Rosa Lopera Duque
</t>
  </si>
  <si>
    <t>EL DEPARTAMENTO DE ANTIOQUIA COLABORA AL MUNICIPIO DE EL CARMEN DE VIBORAL CON RECURSOS ECONOMICOS PARA QUE ESTE LLEVE A CABO LA PAVIMENTACION DE VIAS TERCIARIAS.</t>
  </si>
  <si>
    <t>Daisy Lorena Duque Sepulveda</t>
  </si>
  <si>
    <t>EL DEPARTAMENTO DE ANTIOQUIA COLABORA AL MUNICIPIO DE EL SANTUARIO CON RECURSOS ECONOMICOS PARA QUE ESTE LLEVE A CABO LA PAVIMENTACION DE VIAS TERCIARIAS.</t>
  </si>
  <si>
    <t>EL DEPARTAMENTO DE ANTIOQUIA COLABORA AL MUNICIPIO DE MARINILLA CON RECURSOS ECONOMICOS PARA QUE ESTE LLEVE A CABO LA PAVIMENTACION DE VIAS TERCIARIAS.</t>
  </si>
  <si>
    <t>EL DEPARTAMENTO DE ANTIOQUIA COLABORA AL MUNICIPIO DE CONCORDIA CON RECURSOS ECONOMICOS PARA QUE ESTE LLEVE A CABO LA PAVIMENTACION DE VIAS TERCIARIAS.</t>
  </si>
  <si>
    <t>EL DEPARTAMENTO DE ANTIOQUIA COLABORA AL MUNICIPIO DE VENECIA CON RECURSOS ECONOMICOS PARA QUE ESTE LLEVE A CABO LA PAVIMENTACION DE VIAS TERCIARIAS.</t>
  </si>
  <si>
    <t>EL DEPARTAMENTO DE ANTIOQUIA COLABORA AL MUNICIPIO DE SAN PEDRO DE URABA CON RECURSOS ECONOMICOS PARA QUE ESTE LLEVE A CABO LA PAVIMENTACION DE VIAS TERCIARIAS.</t>
  </si>
  <si>
    <t>Dalis Milena Hincapié Piedrahita</t>
  </si>
  <si>
    <t>EL DEPARTAMENTO DE ANTIOQUIA COLABORA AL MUNICIPIO DE VEGACHI CON RECURSOS ECONOMICOS PARA QUE ESTE LLEVE A CABO LA PAVIMENTACION DE VIAS URBANAS.</t>
  </si>
  <si>
    <t>EL DEPARTAMENTO DE ANTIOQUIA COLABORA AL MUNICIPIO DE AMAGA CON RECURSOS ECONOMICOS PARA QUE ESTE LLEVE A CABO LA PAVIMENTACION DE VIAS URBANAS.</t>
  </si>
  <si>
    <t>Adriana Patricia Muñoz Londoño</t>
  </si>
  <si>
    <t>EL DEPARTAMENTO DE ANTIOQUIA COLABORA AL MUNICIPIO DE SAN VICENTE FERRER CON RECURSOS ECONOMICOS PARA QUE ESTE LLEVE A CABO LA PAVIMENTACION DE VIAS URBANAS.</t>
  </si>
  <si>
    <t>EL DEPARTAMENTO DE ANTIOQUIA COLABORA AL MUNICIPIO DE VALDIVIA CON RECURSOS ECONOMICOS Y EN ESPECIE PARA QUE ESTE LLEVE A CABO LA REHABILITACION Y PAVIMENTACION DE LA VIA TERCIARIA MONTEBLANCO - LA SIBERIA, EN EL MUNICIPIO DE VALDIVIA
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t>
  </si>
  <si>
    <t>EL DEPARTAMENTO DE ANTIOQUIA COLABORA AL MUNICIPIO DE GOMEZ PLATA CON RECURSOS ECONOMICOS PARA QUE ESTE LLEVE A CABO LA PAVIMENTACION DE VIAS URBANAS EN EL CORREGIMIENTO EL SALTO EN EL MUNICIPIO DE GOMEZ PLATA</t>
  </si>
  <si>
    <t>EL DEPARTAMENTO DE ANTIOQUIA COLABORARÁ A LOS MUNICIPIOS CON RECURSOS ECONOMICOS PARA QUE ESTOS LLEVEN A CABO LA PAVIMENTACION DE VÍAS URBANAS</t>
  </si>
  <si>
    <t>Proyectos de infraestructura cofinanciados en los municipios</t>
  </si>
  <si>
    <t>Km de vías urbanas mejoradas (31050601)</t>
  </si>
  <si>
    <t>Apoyo al mejoramiento de vías urbanas en algunos municipios de Antioquia</t>
  </si>
  <si>
    <t>180041001</t>
  </si>
  <si>
    <t>Intervención en vías urbanas,
Intervención en senderos peatonales,
Fortalecimiento Institucional.</t>
  </si>
  <si>
    <t>Jaime Alejandro Gomez Restrepo</t>
  </si>
  <si>
    <t xml:space="preserve">FORMULACIÓN TITULACIÓN DE PREDIOS RELACIONADOS CON LA INFRAESTRUCTURA DE TRANSPORTE DE ANTIOQUIA. LA GESTIÓN PREDIAL DE PROYECTOS VIALES ENTRE ELLOS EL PROYECTO ANORÍ-LIMON.
</t>
  </si>
  <si>
    <t>% de avance en el inventario para la legalización de predios en las vías a cargo del departamento realizado (31050201)
Predios para proyectos de infraestructura RVS adquiridos y/o saneados (31050202)</t>
  </si>
  <si>
    <t>Formulación titulación de predios relacionados con la infraestructura de transporte de Antioquia</t>
  </si>
  <si>
    <t>Predios adquiridos</t>
  </si>
  <si>
    <t>Saneamiento predial en vías,
Adquisición y/o saneamiento de predios.</t>
  </si>
  <si>
    <t>Armid Benjamin Muñoz Ramirez</t>
  </si>
  <si>
    <r>
      <t xml:space="preserve">CONSULTORÍA PARA EFECTUAR ESTUDIOS Y ALTERNATIVAS DE DISEÑO EN DIFERENTES </t>
    </r>
    <r>
      <rPr>
        <b/>
        <sz val="10"/>
        <rFont val="Calibri"/>
        <family val="2"/>
        <scheme val="minor"/>
      </rPr>
      <t>PUNTOS CRÍTICOS</t>
    </r>
    <r>
      <rPr>
        <sz val="10"/>
        <rFont val="Calibri"/>
        <family val="2"/>
        <scheme val="minor"/>
      </rPr>
      <t xml:space="preserve"> DE ORIGEN GEOMORFOLÓGICO E HIDROCLIMÁTICO, EN LA RED VIAL A CARGO DEL DEPARTAMENTO DE ANTIOQUIA</t>
    </r>
  </si>
  <si>
    <t>Estudios de infraestructura elaborados (31050212)</t>
  </si>
  <si>
    <t>Luis Eduardo Tobón Cardona</t>
  </si>
  <si>
    <r>
      <t xml:space="preserve">CONSULTORÍA PARA EFECTUAR ESTUDIOS </t>
    </r>
    <r>
      <rPr>
        <b/>
        <sz val="10"/>
        <rFont val="Calibri"/>
        <family val="2"/>
        <scheme val="minor"/>
      </rPr>
      <t xml:space="preserve">AMBIENTALES </t>
    </r>
    <r>
      <rPr>
        <sz val="10"/>
        <rFont val="Calibri"/>
        <family val="2"/>
        <scheme val="minor"/>
      </rPr>
      <t>EN LA RED VIAL A CARGO DEL DEPARTAMENTO DE ANTIOQUIA</t>
    </r>
  </si>
  <si>
    <t>CONSULTORÍA PARA EFECTUAR ESTUDIOS Y DISEÑOS DE VIAS EN LA RED VIAL A CARGO DEL DEPARTAMENTO DE ANTIOQUIA</t>
  </si>
  <si>
    <t>Conservación de la transitabilidad en vías en el Departamento
NOTA: Recursos para adicionar en el año 2018 el contrato 2017-SS-20-0003-PRESTAR EL SERVICIO DE ADMINISTRACIÓN Y OPERACIÓN DE MAQUINARIA PARA EL DEPARTAMENTO DE ANTIOQUIA</t>
  </si>
  <si>
    <t>N.A.</t>
  </si>
  <si>
    <t>PAVIMENTACIÓN DE LA VÍA PUERTO NARE-PUERTO TRIUNFO DEL DEPARTAMENTO DE ANTIOQUIA</t>
  </si>
  <si>
    <t xml:space="preserve">Edir Amparo Graciano Gómez </t>
  </si>
  <si>
    <t>INTERVENTORÍA TECNICA, ADMINISTRATIVA, AMBIENTAL, FINANCIERA Y LEGAL PARA LA  PAVIMENTACIÓN DE LA VÍA PUERTO NARE-PUERTO TRIUNFO DEL DEPARTAMENTO DE ANTIOQUIA</t>
  </si>
  <si>
    <t>Mejoramiento Conexión Vial Aburrá Norte.  (km de vías en el desarrollo vial Aburra-Norte construidas, operadas, mantenidas y rehabilitadas)
NOTA: pago a realizar al concesionario a traves del recaudo de la valorizacion de la via</t>
  </si>
  <si>
    <t>km de vías en el desarrollo vial Aburrá-Norte construidas, operadas, mantenidas y rehabilitadas 31050403</t>
  </si>
  <si>
    <t>Mejoramiento Conexión Vial Aburrá Norte</t>
  </si>
  <si>
    <t>Red vial operada y mantenida</t>
  </si>
  <si>
    <t>Mantenimiento y operación de vías</t>
  </si>
  <si>
    <t>Gilberto Quintero Zapata/Interventoría Externa</t>
  </si>
  <si>
    <t xml:space="preserve">Rehabilitación y mantenimiento de vías específicas con recursos del peaje Pajarito en la subregión Norte del departamento.
NOTA: Recursos disponibles para inversión en la vía de pajarito y/o en el contrato derivado del proceso de contratación LIC-20-04-2017 - MEJORAMIENTO, REHABILITACIÓN Y MANTENIMIENTO DE LAS VÍAS  DE INFLUENCIA DEL PEAJE DE PAJARITO DE LA SUBREGIÓN NORTE DEL DEPARTAMENTO DE ANTIOQUIA.
</t>
  </si>
  <si>
    <t>CONVENIO INTERADMINISTRATIVO CON LA AGENCIA DE SEGURIDAD VIAL PARA EL SUMINISTRO E INSTALACIÓN DE LA SEÑALIZACIÓN VERTICAL Y HORIZONTAL EN LA RED VIAL A CARGO DEL DEPARTAMENTO DE ANTIOQUIA</t>
  </si>
  <si>
    <t>km de vías de la RVS señalizadas (31050307)
Programa: Infraestructura de vías terciarias como apoyo a la comercialización de productos agropecuarios, pesqueros y forestales/´Producto: señalización RVT realizada (32040209)
310503000
320402000</t>
  </si>
  <si>
    <t xml:space="preserve">Renovación y aumento de la señalización en las vías de la red vial Secundaria en el Departamento de Antioquia 
Renovación y aumento de la señalización en las vías de la red vial Terciaria en el Departamento de Antioquia </t>
  </si>
  <si>
    <t xml:space="preserve">180031001
180067001
</t>
  </si>
  <si>
    <t>RVS señalizada
RVT señalizada</t>
  </si>
  <si>
    <t>Señaización vial,
Fortalecimiento Institucional RVS</t>
  </si>
  <si>
    <t>Paulo Andrés Pérez Giraldo/Interventoría Externa</t>
  </si>
  <si>
    <t>CONSTRUCCIÓN DEL PUENTE EN LA VÍA 25AN02 SANTA BÁRBARA (RUTA 25) -YE A FREDONIA en el km16+00, EN LA SUBREGIÓN SUROESTE DEL DEPARTAMENTO DE ANTIOQUIA</t>
  </si>
  <si>
    <t>Puentes RVS construidos, rehabilitados y/o mantenidos
31050302
310503000</t>
  </si>
  <si>
    <t>Construcción y/o mejoramiento de puentes en la RVS</t>
  </si>
  <si>
    <t>Puentes RVS construidos,
Puentes RVS rehabilitados
Puentes RVS mantenidos</t>
  </si>
  <si>
    <t>Construcción de puentes en la RVS
Mejoramiento de puentes en la RVS
Mantenimiento de puentes en la RVS
Interventoría de puentes en la RVS</t>
  </si>
  <si>
    <t>INTERVENTORÍA TECNICA, ADMINISTRATIVA, AMBIENTAL, FINANCIERA Y LEGAL PARA LA CONSTRUCCIÓN DEL PUENTE EN LA VÍA 25AN02 SANTA BÁRBARA (RUTA 25) -YE A FREDONIA en el km16+00, EN LA SUBREGIÓN SUROESTE DEL DEPARTAMENTO DE ANTIOQUIA</t>
  </si>
  <si>
    <t xml:space="preserve">LA CONSTRUCCIÓN DE CINCO (5) PUENTES VEHICULARES DISTRIBUIDOS EN LAS SUBREGIONES DE URABÁ Y SUROESTE EN LAS VIAS SECUNDARIAS DEL DEPARTAMENTO DE ANTIOQUIA
</t>
  </si>
  <si>
    <t xml:space="preserve">INTERVENTORÍA TECNICA, ADMINISTRATIVA, AMBIENTAL, FINANCIERA Y LEGAL PARA LA CONSTRUCCIÓN DE CINCO (5) PUENTES VEHICULARES DISTRIBUIDOS EN LAS SUBREGIONES DE URABÁ Y SUROESTE EN LAS VIAS SECUNDARIAS DEL DEPARTAMENTO DE ANTIOQUIA
</t>
  </si>
  <si>
    <t xml:space="preserve">CONSTRUCCIÓN DE CINCO(5) PUENTES VEHICULARES DISTRIBUIDOS EN LAS SUBREGIONES DEL NORTE, MAGDALENA MEDIO Y OCCIDENTE EN LAS VIAS SECUNDARIAS DEL DEPARTAMENTO DE ANTIOQUIA
</t>
  </si>
  <si>
    <t xml:space="preserve">INTERVENTORÍA TECNICA, ADMINISTRATIVA, AMBIENTAL, FINANCIERA Y LEGAL PARA LA CONSTRUCCIÓN DE CINCO(5) PUENTES VEHICULARES DISTRIBUIDOS EN LAS SUBREGIONES DEL NORTE, MAGDALENA MEDIO Y OCCIDENTE EN LAS VIAS SECUNDARIAS DEL DEPARTAMENTO DE ANTIOQUIA
</t>
  </si>
  <si>
    <t xml:space="preserve">CONSTRUCCIÓN DE PUENTES VEHICULARES EN LAS VIAS SECUNDARIAS DEL DEPARTAMENTO DE ANTIOQUIA
</t>
  </si>
  <si>
    <t>INTERVENTORÍA TECNICA, ADMINISTRATIVA, AMBIENTAL, FINANCIERA Y LEGAL PARA LA CONSTRUCCIÓN DE PUENTES VEHICULARES EN LAS VIAS SECUNDARIAS DEL DEPARTAMENTO DE ANTIOQUIA</t>
  </si>
  <si>
    <t>(2) EL DEPARTAMENTO DE ANTIOQUIA COLABORARÁ A LOS MUNICIPIOS CON RECURSOS ECONOMICOS PARA LLEVAR A CABO LAS OBRAS DE MEJORAMIENTO Y MANTENIMIENTO DEL ESPACIO PUBLICO DEL PARQUE PRINCIPAL DEL MUNICIPIO</t>
  </si>
  <si>
    <t>Espacios públicos municipales intervenidos (31050602)</t>
  </si>
  <si>
    <t>Apoyo a la intervención de espacios públicos Municipales</t>
  </si>
  <si>
    <t>Espacios de diálogo social fortalecidos</t>
  </si>
  <si>
    <t>Intervención de espacios públicos</t>
  </si>
  <si>
    <t>(2) EL DEPARTAMENTO DE ANTIOQUIA COLABORARÁ A LOS MUNICIPIOS CON RECURSOS ECONOMICOS PARA LLEVAR A CABO LAS OBRAS DE MEJORAMIENTO Y MANTENIMIENTO DE Otros espacios públicos (muelles, malecones, entre otros) construidos y/o mantenidos (31050603)</t>
  </si>
  <si>
    <t>Otros espacios públicos (muelles, malecones, entre otros) construidos y/o mantenidos (31050603)</t>
  </si>
  <si>
    <t>Apoyo a otros espacios públicos (muelles, malecones, entre otros) en Antioquia</t>
  </si>
  <si>
    <t>Construcción de espacios públicos,
Mantenimiento de espacios públicos,
Estudios otros espacios.</t>
  </si>
  <si>
    <t xml:space="preserve">72141103
</t>
  </si>
  <si>
    <t>(15) EL DEPARTAMENTO DE ANTIOQUIA COLABORA A LOS MUNICIPIOS CON RECURSOS ECONOMICOS PARA QUE ESTOS LLEVEN A CABO LA PAVIMENTACION DE VIAS TERCIARIAS</t>
  </si>
  <si>
    <t>Vías con placa huella intervenidas (32040205)</t>
  </si>
  <si>
    <t>Vías pavimentadas</t>
  </si>
  <si>
    <t>Pavimentación de vías</t>
  </si>
  <si>
    <t>(4) EL DEPARTAMENTO DE ANTIOQUIA COFINANCIA A LOS MUNICIPIOS PARA LA CONSTRUCCION DE PUENTES VEHICULARES DE LA RED VIAL TERCIARIA</t>
  </si>
  <si>
    <t xml:space="preserve">Puentes de la RVT construidos, rehabilitados y/o mantenidos (32040203,)
Construcción, rehabilitación y/o mantenimiento de puentes peatonales RVT (32040204)
</t>
  </si>
  <si>
    <t>Apoyo a la construcción o mejoramiento de puentes en los municipios</t>
  </si>
  <si>
    <t xml:space="preserve">Puentes en la red vial terciaria rehabilitados
Puentes de la RVT construidos,
Puentes de la RVT  mantenidos </t>
  </si>
  <si>
    <t>Intervención de puentes vehiculares
Intervención de puentes peatonales</t>
  </si>
  <si>
    <t>(8) EL DEPARTAMENTO DE ANTIOQUIA COLABORARA PARA LA EJECUCION DEL PROYECTO DE LOS CAMINOS DE HERRADURA EN JURISDICCION DE LOS MUNICIPIOS DEL DEPARTAMENTO DE ANTIOQUIA</t>
  </si>
  <si>
    <t>Vías para sistemas alternativos de transporte</t>
  </si>
  <si>
    <t>Caminos de Herradura mejorados (32040206,)
Caminos de Herradura mantenidos (32040207,)
Moto-rutas en caminos de herradura intervenidos (32040208)</t>
  </si>
  <si>
    <t>Apoyo al mejoramiento de caminos de herradura o motorrutas en Antioquia</t>
  </si>
  <si>
    <t>Caminos de heradura rehabilitadoas o mantenidos</t>
  </si>
  <si>
    <t>Mejoramiento de caminos,
Mantenimiento de caminos,
Mejoramiento de motorrutas.</t>
  </si>
  <si>
    <r>
      <t xml:space="preserve">MANTENIMIENTO DE </t>
    </r>
    <r>
      <rPr>
        <b/>
        <sz val="10"/>
        <rFont val="Calibri"/>
        <family val="2"/>
        <scheme val="minor"/>
      </rPr>
      <t>CABLES AÉREOS</t>
    </r>
    <r>
      <rPr>
        <sz val="10"/>
        <rFont val="Calibri"/>
        <family val="2"/>
        <scheme val="minor"/>
      </rPr>
      <t xml:space="preserve"> EN ANTIOQUIA</t>
    </r>
  </si>
  <si>
    <t>Plan de cables aéreos</t>
  </si>
  <si>
    <t>Cables aéreos operados y mantenidos (32040301)</t>
  </si>
  <si>
    <t>Mantenimiento y operación de cables aéreos en Antioquia</t>
  </si>
  <si>
    <t>Obras de protección y adecuación realizados</t>
  </si>
  <si>
    <t>Mantenimiento de cables aéreos,
Operación de cables aéreos,
Estudios sostenibilidad cables.</t>
  </si>
  <si>
    <t>Joan Manuel Galeano</t>
  </si>
  <si>
    <r>
      <t xml:space="preserve">INTERVENTORÍA TECNICA, ADMINISTRATIVA, AMBIENTAL, FINANCIERA Y LEGAL PARA EL MANTENIMIENTO DE </t>
    </r>
    <r>
      <rPr>
        <b/>
        <sz val="10"/>
        <rFont val="Calibri"/>
        <family val="2"/>
        <scheme val="minor"/>
      </rPr>
      <t>CABLES AÉREOS</t>
    </r>
    <r>
      <rPr>
        <sz val="10"/>
        <rFont val="Calibri"/>
        <family val="2"/>
        <scheme val="minor"/>
      </rPr>
      <t xml:space="preserve"> EN ANTIOQUIA</t>
    </r>
  </si>
  <si>
    <t>ADQUIRIR LA SUSCRIPCIÓN DE ADOBE CREATIVE CLOUD FOR TEAMS PARA LAS DIFERENTES DEPENDENCIAS DE LA GOBERNACIÓN DE ANTIOQUIA Y LA SUSCRIPCIÓN DE ISL ONLINE, INCLUYENDO SOPORTE TÉCNICO. 
Nota: La competencia para la contratación de este objeto es de la Dirección de Informática, el proceso será adelantado por dicha dependencia y entregado el CDP respectivo para su contratación (Centro de Costos 112000G222).</t>
  </si>
  <si>
    <t>Estudios de Sistemas viales subregionales elaborados (31050205)</t>
  </si>
  <si>
    <t>Desarrollo de Sistemas de Información en la Secretaría de Infraestructura Física</t>
  </si>
  <si>
    <t>Sistemas de Información implementados</t>
  </si>
  <si>
    <t>Compra de equipos,
Desarrollo de sistemas informáticos y bases de datos,
Estructuración, desarrollo y operación Centro de Gestión,
Mantenimiento licencias y Software,
Fortalecimiento Institucional.</t>
  </si>
  <si>
    <t>Cristian Alberto Quiceno Gutierrez</t>
  </si>
  <si>
    <t>SUSCRIPCIÓN DE OFFICE 365 (SERVICIO DE CORREO ELECTRONICO)
Nota: La competencia para la contratación de este objeto es de la Secretaría de Gestión Humana-Dirección de Informática, el proceso será adelantado por dicha dependencia y entregado el CDP respectivo para su contratación (Centro de Costos  112000G624)</t>
  </si>
  <si>
    <t>Estudios de Sistemas viales subregionales elaborados (31050205)
310502000</t>
  </si>
  <si>
    <t>ADQUISICION DE DRONES, ACCESORIOS Y SOFTWARE DE PROCESAMIENTO PARA LA SECRETARÍA DE INFRAESTRUCTURA FÍSICA INCLUYENDO CAPACITACIÓN Y CERTIFICACION
Nota: La competencia para la contratación de este objeto es de la Secretaría General, el proceso será adelantado por dicha dependencia y entregado el CDP respectivo para su contratación (Centro de Costos 112000G222)</t>
  </si>
  <si>
    <t>ADQUISICIÓN Y ACTUALIZACIÓN DE LICENCIAS DE ARCGIS PARA LOS ORGANISMOS DE LA GOBERNACIÓN DE ANTIOQUIA INCLUYENDO SOPORTE TÉCNICO, A TRAVÉS DE ACUERDO MARCO DE PRECIOS.
Nota: La competencia para la contratación de este objeto es de la Secretaría de Infraestructura con el aval de la Dirección de Informática.</t>
  </si>
  <si>
    <t>DESARROLLO DE SISTEMAS DE INFORMACIÓN EN LA SECRETARÍA DE INFRAESTRUCTURA FÍSICA
Nota: La competencia para la contratación de este objeto es de la Secretaría de Infraestructura con el aval de la Dirección de Informática.</t>
  </si>
  <si>
    <t>PRESTACIÓN DE SERVICIOS DE TRANSPORTE TERRESTRE AUTOMOTOR PARA APOYAR LA GESTIÓN DE LAS DEPENDENCIAS DE LA GOBERNACIÓN
Nota: La competencia para la contratación de este objeto es de la Secretaría General, el proceso será adelantado por dicha dependencia y entregado el CDP respectivo para su contratación (Centro de Costos 112000G222)</t>
  </si>
  <si>
    <t xml:space="preserve">Puntos críticos de la RVS intervenidos (31050303)
km de vías de la RVS mantenidas, mejoradas y/o rehabilitadas en afirmado (31050305)
km de vías de la RVS mantenidas, mejoradas y/o rehabilitadas en pavimento (31050306)
310503000
</t>
  </si>
  <si>
    <t xml:space="preserve">Mantenimiento y Mejoramiento de la RVS en Antioquia
</t>
  </si>
  <si>
    <t>Mantenimiento rutinario,
Intervención de puntos críticos,
Fortalecimiento Institucional.</t>
  </si>
  <si>
    <t>Blanca Margarita Granda Cortes/La supervisión del contrato la realiza la Secretaría General</t>
  </si>
  <si>
    <t>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t>
  </si>
  <si>
    <t xml:space="preserve">Puntos críticos de la RVS intervenidos (31050303)
km de vías de la RVS mantenidas, mejoradas y/o rehabilitadas en afirmado (31050305)
km de vías de la RVS mantenidas, mejoradas y/o rehabilitadas en pavimento (31050306)
Vías con placa huella intervenidas (32040205)
320402000
</t>
  </si>
  <si>
    <t>Mantenimiento y Mejoramiento de la RVS en Antioquia
Apoyo al mejoramiento y/o mantenimiento de la RVT en Antioquia</t>
  </si>
  <si>
    <t xml:space="preserve">180035001  
180068001  
</t>
  </si>
  <si>
    <t>Blanca Margarita Granda Cortes/Juan Carlos Arroyave Pelaez</t>
  </si>
  <si>
    <t>Supervisión técnica, jurídica, administrativa, contable y/o financiera</t>
  </si>
  <si>
    <t>BRINDAR APOYO TÉCNICO, ADMINISTRATIVO, FINANCIERO, CONTABLE, PREDIAL,  LEGAL, SOCIAL, AMBIENTAL DE LOS PROYECTOS,   PROCESOS Y CONTRATOS LLEVADOS A CABO EN LA SECRETARIA DE INFRAESTRUCTURA FISICA DEL DEPARTAMENTO DE ANTIOQUIA</t>
  </si>
  <si>
    <t>Puntos críticos de la RVS intervenidos (31050303),
km de vías de la RVS mantenidas, mejoradas y/o rehabilitadas en afirmado  (31050305), 
km de vías de la RVS mantenidas, mejoradas y/o rehabilitadas en pavimento (31050306)</t>
  </si>
  <si>
    <t>Designar estudiantes de las universidades públicas para la realización de la práctica académica, con el fin de brindar apoyo a la gestión del Departamento de Antioquia y sus subregiones durante el año de 2018.
Nota: La competencia para la contratación de este objeto es de la Secretaría de Gestión Humana y Desarrollo Organizacional, el proceso será adelantado por dicha dependencia y entregado el CDP respectivo para su contratación (Centro de Costos 112000F124)</t>
  </si>
  <si>
    <t>Puntos críticos de la RVS intervenidos (31050303)
km de vías de la RVS mantenidas, mejoradas y/o rehabilitadas en afirmado (31050305)
km de vías de la RVS mantenidas, mejoradas y/o rehabilitadas en pavimento (31050306)
310503000</t>
  </si>
  <si>
    <t>20336 de 10/01/2018</t>
  </si>
  <si>
    <t xml:space="preserve">Blanca Margarita Granda Cortes/La supervisión del contrato la realiza la Secretaría de Gestión Humana y Desarrollo Organizacional </t>
  </si>
  <si>
    <t xml:space="preserve">Contrato  interadministrativo de mandato  para la promoción, creación, elaboración desarrollo y conceptualización de las campañas, estrategias y necesidades comunicacionales de la Gobernación de Antioquia.
Nota: La competencia para la contratación de este objeto es de la Gerencia de Comunicaciones, el proceso será adelantado por dicha dependencia y entregado el CDP respectivo para su contratación (Centro Costos 112000A311).  </t>
  </si>
  <si>
    <t xml:space="preserve">Blanca Margarita Granda Cortes/ La supervisión del contrato la realiza la Gerencia de Comunicaciones de la Gobernación de Antioquia </t>
  </si>
  <si>
    <t xml:space="preserve">Contrato interadministrativo de prestación de servicios como operador logístico para la organización, administración, ejecución y demás acciones logísticas necesarias para la realización de los eventos programados por la Gobernación de Antioquia
Nota: La competencia para la contratación de este objeto es de la Gerencia de Comunicaciones, el proceso será adelantado por dicha dependencia y entregado el CDP respectivo para su contratación (Centro Costos 112000A311).   </t>
  </si>
  <si>
    <t>Construcción, mantenimiento y operación conexión vial Aburrá Oriente (Km de Túnel de Oriente construido)
Nota: DERECHOS DE CONECTIVIDAD: SI SE DA LA OPERACIÓN CON EL IDEA POR LA VENTA DE LOS FLUJOS FUTUROS DE ESTA RENTA NO SE DEBEN PRESUPUESTAR</t>
  </si>
  <si>
    <t>km del Túnel de Oriente construido (31050401)</t>
  </si>
  <si>
    <t>Construcción, mantenimiento y operación vial Aburrá Oriente</t>
  </si>
  <si>
    <t>182317001</t>
  </si>
  <si>
    <t>Túnel de Oriente construido</t>
  </si>
  <si>
    <t>Construcción Túnel de Oriente, operación y mantenimento</t>
  </si>
  <si>
    <r>
      <t xml:space="preserve">Construcción, mantenimiento y operación conexión vial Aburrá Oriente (Km de Túnel de Oriente construido)
Nota: El objeto se registra en la planeación de la contratación de 2018 por tratarse de la </t>
    </r>
    <r>
      <rPr>
        <b/>
        <sz val="10"/>
        <rFont val="Calibri"/>
        <family val="2"/>
        <scheme val="minor"/>
      </rPr>
      <t>vigencia futura 2018</t>
    </r>
    <r>
      <rPr>
        <sz val="10"/>
        <rFont val="Calibri"/>
        <family val="2"/>
        <scheme val="minor"/>
      </rPr>
      <t xml:space="preserve"> del contrato de Concesión no incluida en el presupuesto </t>
    </r>
  </si>
  <si>
    <t>Inversión Túnel de Oriente,
Mantenimiento Las Palmas y Santa Elena.</t>
  </si>
  <si>
    <t>INVESTIGACION PARA REVERSION DEL PROCESO DE EROSION EN LAS COSTAS DEL MAR DE ANTIOQUIA
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t>
  </si>
  <si>
    <t>CD-20-03-2017</t>
  </si>
  <si>
    <t>S2017060109204 de 10/11/2017</t>
  </si>
  <si>
    <t>2017-SS-20-0004</t>
  </si>
  <si>
    <t>Vías de la RVT mantenidas, mejoradas, rehabilitadas y/o pavimentadas (32040201)</t>
  </si>
  <si>
    <t>Apoyo al mejoramiento y/o mantenimiento de la RVT en Antioquia</t>
  </si>
  <si>
    <t>Vías mantenidas con mantenimiento rutinario</t>
  </si>
  <si>
    <t>Mantenimiento rutinario</t>
  </si>
  <si>
    <t>ADQUISICIÓN DE TIQUETES AÉREOS PARA LA GOBERNACIÓN DE ANTIOQUIA
Nota: La competencia para la contratación de este objeto es de la Secretaría General, el proceso será adelantado por dicha dependencia y entregado el CDP respectivo para su contratación (Centro de Costos 112000G222)</t>
  </si>
  <si>
    <t>FUNCIONAMIENTO</t>
  </si>
  <si>
    <t>20969 de 26/01/2018
18643 de 29/08/2017</t>
  </si>
  <si>
    <t>S2017060102139 de 22/09/2017</t>
  </si>
  <si>
    <t>SERVICIO AEREO A TERRITORIOS NACIONALES SA SATENA</t>
  </si>
  <si>
    <t>Blanca Margarita Granda Cortes/Maria Victoria Hoyos Velasquez: Supervisor del contrato de la Secretaría General</t>
  </si>
  <si>
    <t>ADICION 1 Y PRORROGA 1 AL CONTRATO 4600006532 DE 2017 ADMINISTRACIÓN Y OPERACIÓN DE LA ESTACIÓN DE PEAJE PAJARITO EN LA VÍA PAJARITO - SAN PEDRO DE LOS MILAGROS - LA YE -  ENTRERRÍOS - SANTA ROSA DE OSOS EN EL DEPARTAMENTO DE ANTIOQUIA</t>
  </si>
  <si>
    <t xml:space="preserve">19936 de 09/01/2018
15845 de 12/01/2017
</t>
  </si>
  <si>
    <t>S2017060052841 de 21/03/2017</t>
  </si>
  <si>
    <t>THOMAS INSTRUMENTS S.A.S.</t>
  </si>
  <si>
    <t>Jesus Dairo Restrepo Restrepo</t>
  </si>
  <si>
    <t>ADMINISTRACIÓN Y OPERACIÓN DE LA ESTACIÓN DE PEAJE PAJARITO EN LA VÍA PAJARITO - SAN PEDRO DE LOS MILAGROS - LA YE -  ENTRERRÍOS - SANTA ROSA DE OSOS EN EL DEPARTAMENTO DE ANTIOQUIA</t>
  </si>
  <si>
    <t>19938 de 03/01/2018</t>
  </si>
  <si>
    <t>SUMINISTRO DE PAPELERÍA, INSUMOS DE ASEO Y CAFETERÍA  
Nota: La competencia para la contratación de este objeto es de la Secretaría General, se trata de un objeto derivado de un proceso de selección de mayor cuantía que será adelantado por dicha dependencia y entregado el CDP respectivo para su contratación.</t>
  </si>
  <si>
    <t>Blanca Margarita Granda Cortes/Supervisión del contrato realizada por de la Secretaría General</t>
  </si>
  <si>
    <t>SUSCRIPCIÓN A LOS PERIÓDICOS MUNDO Y COLOMBIANO PARA EL DESPACHO DEL SECRETARIO
Nota: La competencia para la contratación de este objeto es de la Secretaría General, el proceso será adelantado por dicha dependencia y entregado el CDP respectivo para su contratación.</t>
  </si>
  <si>
    <t>ADQUISICION DE SERVICIOS RELACIONADOS CON LA EDICIÓN DE FORMAS, ESCRITOS, PUBLICACIONES, REVISTAS Y LIBROS, ETC ENTRE OTROS.    
Nota: La competencia para la contratación de este objeto es de la Secretaría General, el proceso será adelantado por dicha dependencia y entregado el CDP respectivo para su contratación.</t>
  </si>
  <si>
    <t>ARRENDAMIENTO DE BIENES MUEBLES E INMUEBLES PARA EL FUNCIONAMIENTO A CARGO DE LA ENTIDAD 
Nota: La competencia para la contratación de este objeto es de la Secretaría General, el proceso será adelantado por dicha dependencia y entregado el CDP respectivo para su contratación.</t>
  </si>
  <si>
    <t>MANTENIMIENTO PREVENTIVO PARA PLOTTER HP T2300 EXISTENTE EN LA SECRETARÍA DE INFRAESTRUCTURA FÏSICA, QUE COMPRENDE: LIMPIEZA INTERNA Y EXTERNA,  DESENSAMBLE COMPLETO Y LIMPIEZA DE TODOS SUS COMPONENTES,  Y CALIBRACION, Y SUMINISTRO DE PIEZAS Y ELEMENTOS QUE SE REQUIERAN.
Nota: La competencia para la contratación de este objeto es de la Secretaría General, se trata de un objeto derivado de un proceso de selección de mayor cuantía que será adelantado por dicha dependencia y entregado el CDP respectivo para su contratación.</t>
  </si>
  <si>
    <t>Blanca Margarita Granda Cortes</t>
  </si>
  <si>
    <t>MEJORAMIENTO Y CONSTRUCCIÓN DE OBRAS COMPLEMENTARIAS SOBRE EL CORREDOR VIAL CONCEPCIÓN-ALEJANDRIA (CODIGO 62AN19-1), DE LA SUBREGION ORIENTE</t>
  </si>
  <si>
    <t xml:space="preserve">km de vías de la RVS mantenidas, mejoradas y/o rehabilitadas en afirmado  (31050305)
310503000
</t>
  </si>
  <si>
    <t>Mejoramiento de la capa de rodadura y obras de drenaje</t>
  </si>
  <si>
    <t>LINA MARÍA CÓRDOBA DÍAZ/Interventoría Externa</t>
  </si>
  <si>
    <t>INTERVENTORIA TECNICA, ADMINISTRATIVA, AMBIENTAL, FINANCIERA Y LEGAL PARA EL MEJORAMIENTO Y CONSTRUCCIÓN DE OBRAS COMPLEMENTARIAS SOBRE EL CORREDOR VIAL CONCEPCIÓN-ALEJANDRIA (CODIGO 62AN19-1), DE LA SUBREGION ORIENTE</t>
  </si>
  <si>
    <t>Santiago Marín Diaz</t>
  </si>
  <si>
    <t>Santiago Marín Diaz/Interventoría Externa</t>
  </si>
  <si>
    <t>INTERVENTORIA TECNICA, ADMINISTRATIVA, AMBIENTAL, FINANCIERA Y LEGAL PARA EL MEJORAMIENTO Y CONSTRUCCIÓN DE OBRAS COMPLEMENTARIAS SOBRE EL CORREDOR VIAL SAN JERÓNIMO-POLEAL (62AN16), DE LA SUBREGION OCCIDENTE</t>
  </si>
  <si>
    <t>MEJORAMIENTO Y CONSTRUCCIÓN DE OBRAS COMPLEMENTARIAS SOBRE EL CORREDOR VIAL ALTO DEL CHUSCAL-ARMENIA (60AN08-1), DE LA SUBREGION OCCIDENTE</t>
  </si>
  <si>
    <t>PAULO ANDRÉS PÉREZ GIRALDO/Interventoría Externa</t>
  </si>
  <si>
    <t>INTERVENTORIA TECNICA, ADMINISTRATIVA, AMBIENTAL, FINANCIERA Y LEGAL PARA EL MEJORAMIENTO Y CONSTRUCCIÓN DE OBRAS COMPLEMENTARIAS SOBRE EL CORREDOR VIAL ALTO DEL CHUSCAL-ARMENIA (60AN08-1), DE LA SUBREGION OCCIDENTE</t>
  </si>
  <si>
    <t>OSCAR IVAN OSORIO PELAEZ</t>
  </si>
  <si>
    <t>MARIA YANET VALENCIA CEBALLOS/Interventoría Externa</t>
  </si>
  <si>
    <t>INTERVENTORIA TECNICA, ADMINISTRATIVA, AMBIENTAL, FINANCIERA Y LEGAL PARA EL MEJORAMIENTO Y CONSTRUCCIÓN DE OBRAS COMPLEMENTARIAS SOBRE EL CORREDOR VIAL SAN FERMIN-BRICEÑO (25AN13), DE LA SUBREGION NORTE</t>
  </si>
  <si>
    <t>MARIA YANET VALENCIA CEBALLOS</t>
  </si>
  <si>
    <t>MABEL EMILCE GARCIA BUITRAGO/Interventoría Externa</t>
  </si>
  <si>
    <t>INTERVENTORIA TECNICA, ADMINISTRATIVA, AMBIENTAL, FINANCIERA Y LEGAL PARA EL MEJORAMIENTO Y CONSTRUCCIÓN DE OBRAS COMPLEMENTARIAS SOBRE EL CORREDOR VIAL SALGAR-LA CÁMARA-LA QUIEBRA (60AN05-1), DE LA SUBREGION SUROESTE</t>
  </si>
  <si>
    <t>MABEL EMILCE GARCIA BUITRAGO</t>
  </si>
  <si>
    <t>MEJORAMIENTO Y CONSTRUCCIÓN DE OBRAS COMPLEMENTARIAS SOBRE EL CORREDOR VIAL SONSÓN-LA QUIEBRA-NARIÑO (56AN10), DE LA SUBREGION ORIENTE</t>
  </si>
  <si>
    <t>MARCO ALFONSO GOMEZ PUCHE/Interventoría Externa</t>
  </si>
  <si>
    <t>INTERVENTORIA TECNICA, ADMINISTRATIVA, AMBIENTAL, FINANCIERA Y LEGAL PARA EL MEJORAMIENTO Y CONSTRUCCIÓN DE OBRAS COMPLEMENTARIAS SOBRE EL CORREDOR VIAL SONSÓN-LA QUIEBRA-NARIÑO (56AN10), DE LA SUBREGION ORIENTE</t>
  </si>
  <si>
    <t>IVAN DARIO DE VARGAS CABARCAS</t>
  </si>
  <si>
    <t xml:space="preserve">MEJORAMIENTO Y CONSTRUCCIÓN DE OBRAS COMPLEMENTARIAS SOBRE EL CORREDOR VIAL LA QUIEBRA-ARGELIA (56AN10-1), DE LA SUBREGION ORIENTE
</t>
  </si>
  <si>
    <t>DAVID CALLEJAS SAULE/Interventoría Externa</t>
  </si>
  <si>
    <t>INTERVENTORIA TECNICA, ADMINISTRATIVA, AMBIENTAL, FINANCIERA Y LEGAL PARA EL MEJORAMIENTO Y CONSTRUCCIÓN DE OBRAS COMPLEMENTARIAS SOBRE EL CORREDOR VIAL LA QUIEBRA-ARGELIA (56AN10-1), DE LA SUBREGION ORIENTE</t>
  </si>
  <si>
    <t>MEJORAMIENTO Y CONSTRUCCIÓN DE OBRAS COMPLEMENTARIAS SOBRE EL CORREDOR VIAL COCORNÁ - EL RAMAL (GRANADA)(60AN17-1), DE LA SUBREGION ORIENTE</t>
  </si>
  <si>
    <t>IVAN DARIO DE VARGAS CABARCAS/Interventoría Externa</t>
  </si>
  <si>
    <t>INTERVENTORIA TECNICA, ADMINISTRATIVA, AMBIENTAL, FINANCIERA Y LEGAL PARA EL MEJORAMIENTO Y CONSTRUCCIÓN DE OBRAS COMPLEMENTARIAS SOBRE EL CORREDOR VIAL COCORNÁ - EL RAMAL (GRANADA)(60AN17-1), DE LA SUBREGION ORIENTE</t>
  </si>
  <si>
    <t>MEJORAMIENTO Y CONSTRUCCIÓN DE OBRAS COMPLEMENTARIAS SOBRE EL CORREDOR VIAL SOFIA-YOLOMBÓ (62AN23), DE LA SUBREGION NORDESTE</t>
  </si>
  <si>
    <t>OSCAR IVAN OSORIO PELAEZ/Interventoría Externa</t>
  </si>
  <si>
    <t>INTERVENTORIA TECNICA, ADMINISTRATIVA, AMBIENTAL, FINANCIERA Y LEGAL PARA EL MEJORAMIENTO Y CONSTRUCCIÓN DE OBRAS COMPLEMENTARIAS SOBRE EL CORREDOR VIAL SOFIA-YOLOMBÓ (62AN23), DE LA SUBREGION NORDESTE</t>
  </si>
  <si>
    <t> 95111601</t>
  </si>
  <si>
    <t xml:space="preserve">km ciclo-vías, senderos peatonales y/o moto-rutas construidos (31050701)
</t>
  </si>
  <si>
    <t>Construcción de cicloinfraestructura en subregiones del Departamento de Antioquia</t>
  </si>
  <si>
    <t>180127
BPIN 2017003050010</t>
  </si>
  <si>
    <t>Construcción de ciclovías</t>
  </si>
  <si>
    <t xml:space="preserve">Gestíon y adquisición de predios; señalización y semaforos, plan manejo de transito, obras hidrosanitarias, estructuras de concreto, estructuras de pavimento y paisajismo.  
</t>
  </si>
  <si>
    <t>RE-20-26-2017</t>
  </si>
  <si>
    <t>S2017060109419 de 10/11/2017</t>
  </si>
  <si>
    <t>2017-AS-20-0025</t>
  </si>
  <si>
    <t>INSTITUTO DEPARTAMENTAL DE DEPORTES DE ANTIOQUIA
Indeportes Antioquia</t>
  </si>
  <si>
    <t>Leticia Omaira Hoyos Zuluaga</t>
  </si>
  <si>
    <t>otros espacios públicos (muelles, malecones, entre otros) construidos y/o mantenidos (31050603)</t>
  </si>
  <si>
    <t>Construcción de paseos urbanos de malecón, Etapa 1 en los Barrios Santafe y La Playa de Turbo Antioquia</t>
  </si>
  <si>
    <t>180128
BPIN 2017003050012</t>
  </si>
  <si>
    <t>RE-20-27-2017</t>
  </si>
  <si>
    <t>2017-AS-20-0026</t>
  </si>
  <si>
    <t>Pavimentación de vías - Mejoramiento</t>
  </si>
  <si>
    <t>Mejoramiento y mantenimiento de vías terciarias para la paz PUERTO RAUDAL - RAUDAL en el Departamento de Antioquia</t>
  </si>
  <si>
    <t>Interventoria técnica, administrativa, ambiental, financiera y legal para el Mejoramiento y mantenimiento de vías terciarias para la paz PUERTO RAUDAL - RAUDAL en el Departamento de Antioquia</t>
  </si>
  <si>
    <t>Mejoramiento y mantenimiento de vías terciarias para la paz EL 12 - BARRO BLANCO en el Departamento de Antioquia</t>
  </si>
  <si>
    <t>Interventoria técnica, administrativa, ambiental, financiera y legal para el Mejoramiento y mantenimiento de vías terciarias para la paz EL 12 - BARRO BLANCO en el Departamento de Antioquia</t>
  </si>
  <si>
    <t>Mejoramiento y mantenimiento de vías terciarias para la paz PASCUITA- PARTIDAS DE SANTA RITA en el Departamento de Antioquia</t>
  </si>
  <si>
    <t>Interventoria técnica, administrativa, ambiental, financiera y legal para el Mejoramiento y mantenimiento de vías terciarias para la paz PASCUITA- PARTIDAS DE SANTA RITA en el Departamento de Antioquia</t>
  </si>
  <si>
    <t>Mejoramiento y mantenimiento de vías terciarias para la paz VIA LOS CHIVOS - EL PATO en el Departamento de Antioquia</t>
  </si>
  <si>
    <t>Interventoria técnica, administrativa, ambiental, financiera y legal para el Mejoramiento y mantenimiento de vías terciarias para la paz VIA LOS CHIVOS - EL PATO en el Departamento de Antioquia</t>
  </si>
  <si>
    <t>Mejoramiento y mantenimiento de vías terciarias para la paz LA VEREDA - EL CINCO en el Departamento de Antioquia</t>
  </si>
  <si>
    <t>Interventoria técnica, administrativa, ambiental, financiera y legal para el Mejoramiento y mantenimiento de vías terciarias para la paz LA VEREDA - EL CINCO en el Departamento de Antioquia</t>
  </si>
  <si>
    <t>Mejoramiento y mantenimiento de vías terciarias para la paz LAS CONCHAS - GRANADA en el Departamento de Antioquia</t>
  </si>
  <si>
    <t>Interventoria técnica, administrativa, ambiental, financiera y legal para el Mejoramiento y mantenimiento de vías terciarias para la paz LAS CONCHAS - GRANADA en el Departamento de Antioquia</t>
  </si>
  <si>
    <t>Mejoramiento y mantenimiento de vías terciarias para la paz SANTA LUCIA - PORVENIR en el Departamento de Antioquia</t>
  </si>
  <si>
    <t>Interventoria técnica, administrativa, ambiental, financiera y legal para el Mejoramiento y mantenimiento de vías terciarias para la paz SANTA LUCIA - PORVENIR en el Departamento de Antioquia</t>
  </si>
  <si>
    <t>Mejoramiento y mantenimiento de vías terciarias para la paz ARGELIA - VILLETA - FLORIDA en el Departamento de Antioquia</t>
  </si>
  <si>
    <t>Interventoria técnica, administrativa, ambiental, financiera y legal para el Mejoramiento y mantenimiento de vías terciarias para la paz ARGELIA - VILLETA - FLORIDA en el Departamento de Antioquia</t>
  </si>
  <si>
    <t>Mejoramiento y mantenimiento de vías terciarias para la paz NORIZAL - LA POLCA en el Departamento de Antioquia</t>
  </si>
  <si>
    <t>Interventoria técnica, administrativa, ambiental, financiera y legal para el Mejoramiento y mantenimiento de vías terciarias para la paz NORIZAL - LA POLCA en el Departamento de Antioquia</t>
  </si>
  <si>
    <t>Mejoramiento y mantenimiento de vías terciarias para la paz LA SIERRA - SOPETRAN en el Departamento de Antioquia</t>
  </si>
  <si>
    <t>Interventoria técnica, administrativa, ambiental, financiera y legal para el Mejoramiento y mantenimiento de vías terciarias para la paz LA SIERRA - SOPETRAN en el Departamento de Antioquia</t>
  </si>
  <si>
    <t>Mejoramiento y mantenimiento de vías terciarias para la paz COCORNA - LA PIÑUELA en el Departamento de Antioquia</t>
  </si>
  <si>
    <t>Interventoria técnica, administrativa, ambiental, financiera y legal para el Mejoramiento y mantenimiento de vías terciarias para la paz COCORNA - LA PIÑUELA en el Departamento de Antioquia</t>
  </si>
  <si>
    <t>Mejoramiento y mantenimiento de vías terciarias para la paz AUTOPISTA - AQUITANIA en el Departamento de Antioquia</t>
  </si>
  <si>
    <t>Interventoria técnica, administrativa, ambiental, financiera y legal para el Mejoramiento y mantenimiento de vías terciarias para la paz AUTOPISTA - AQUITANIA en el Departamento de Antioquia</t>
  </si>
  <si>
    <t>Mejoramiento y mantenimiento de vías secundarias para la paz SAN FERMÍN-BRICEÑO en el Departamento de Antioquia</t>
  </si>
  <si>
    <t>Interventoria técnica, administrativa, ambiental, financiera y legal para el Mejoramiento y mantenimiento de vías secundarias para la paz SAN FERMÍN-BRICEÑO en el Departamento de Antioquia</t>
  </si>
  <si>
    <t>Mejoramiento y mantenimiento de vías secundarias para la paz MUTATÁ-PAVARANDO GRANDE en el Departamento de Antioquia</t>
  </si>
  <si>
    <t>Interventoria técnica, administrativa, ambiental, financiera y legal para el Mejoramiento y mantenimiento de vías secundarias para la paz MUTATÁ-PAVARANDO GRANDE en el Departamento de Antioquia</t>
  </si>
  <si>
    <t>Mejoramiento y mantenimiento de vías secundarias para la paz ABRIAQUÍ-FRONTINO en el Departamento de Antioquia</t>
  </si>
  <si>
    <t>Interventoria técnica, administrativa, ambiental, financiera y legal para el Mejoramiento y mantenimiento de vías secundarias para la paz ABRIAQUÍ-FRONTINO en el Departamento de Antioquia</t>
  </si>
  <si>
    <t>Mejoramiento y mantenimiento de vías secundarias para la paz CAICEDO- LA USA (RÍO CAUCA) en el Departamento de Antioquia</t>
  </si>
  <si>
    <t>Interventoria técnica, administrativa, ambiental, financiera y legal para el Mejoramiento y mantenimiento de vías secundarias para la paz CAICEDO- LA USA (RÍO CAUCA) en el Departamento de Antioquia</t>
  </si>
  <si>
    <t>Mejoramiento y mantenimiento de vías secundarias para la paz PEQUE - URAMITA en el Departamento de Antioquia</t>
  </si>
  <si>
    <t>Interventoria técnica, administrativa, ambiental, financiera y legal para el Mejoramiento y mantenimiento de vías secundarias para la paz PEQUE - URAMITA en el Departamento de Antioquia</t>
  </si>
  <si>
    <t>Mejoramiento y mantenimiento de vías secundarias para la paz ALEJANDRÍA - EL BIZCOCHO en el Departamento de Antioquia</t>
  </si>
  <si>
    <t>Interventoria técnica, administrativa, ambiental, financiera y legal para el Mejoramiento y mantenimiento de vías secundarias para la paz ALEJANDRÍA - EL BIZCOCHO en el Departamento de Antioquia</t>
  </si>
  <si>
    <t>Mejoramiento y mantenimiento de vías secundarias para la paz ANGOSTURA - LA HERRADURA en el Departamento de Antioquia</t>
  </si>
  <si>
    <t>Interventoria técnica, administrativa, ambiental, financiera y legal para el Mejoramiento y mantenimiento de vías secundarias para la paz ANGOSTURA - LA HERRADURA en el Departamento de Antioquia</t>
  </si>
  <si>
    <t>Mejoramiento y mantenimiento de vías secundarias para la paz URRAO - CAICEDO ( JAIPERA - LA ANÁ) en el Departamento de Antioquia</t>
  </si>
  <si>
    <t>Interventoria técnica, administrativa, ambiental, financiera y legal para el Mejoramiento y mantenimiento de vías secundarias para la paz URRAO - CAICEDO ( JAIPERA - LA ANÁ) en el Departamento de Antioquia</t>
  </si>
  <si>
    <t>Mejoramiento y mantenimiento de vías secundarias para la paz CONCEPCIÓN - BARBOSA en el Departamento de Antioquia</t>
  </si>
  <si>
    <t>Interventoria técnica, administrativa, ambiental, financiera y legal para el Mejoramiento y mantenimiento de vías secundarias para la paz CONCEPCIÓN - BARBOSA en el Departamento de Antioquia</t>
  </si>
  <si>
    <t>Mejoramiento y mantenimiento de vías secundarias para la paz GRANADA - SAN CARLOS en el Departamento de Antioquia</t>
  </si>
  <si>
    <t>Interventoria técnica, administrativa, ambiental, financiera y legal para el Mejoramiento y mantenimiento de vías secundarias para la paz GRANADA - SAN CARLOS en el Departamento de Antioquia</t>
  </si>
  <si>
    <t>km de vías en la conexión Aburra-Rio Cauca construidas, operadas, mantenidas y rehabilitadas (31050404)</t>
  </si>
  <si>
    <t>Construcción, operación y mantenimiento conexión vial Aburrá  Río Cauca</t>
  </si>
  <si>
    <t>Obras de mitigación Aburra Cauca
Mantenimiento Aburra Cauca</t>
  </si>
  <si>
    <t>TERMINACIÓN DE PUENTE LEGUMBRERA Y PUENTE LA LONDOÑO EN ANTIGUA VÍA AL MAR Y OBRAS COMPLEMENTARIAS</t>
  </si>
  <si>
    <t>INTERVENTORIA TECNICA, LEGAL Y FINANCIERA PARA LA  TERMINACIÓN DE PUENTE LEGUMBRERA Y PUENTE LA LONDOÑO EN ANTIGUA VÍA AL MAR Y OBRAS COMPLEMENTARIAS</t>
  </si>
  <si>
    <t>APP DE INICIATIVA PÚBLICA PRIVADA SIN RECURSOS PÚBLICOS CONEXIÓN CENTRO CARIBE
Nota: En proceso de estructuración de los estudios de factibilidad</t>
  </si>
  <si>
    <t xml:space="preserve">CONEXIÓN CENTRO CARIBE
</t>
  </si>
  <si>
    <t xml:space="preserve">APP DE INICIATIVA PÚBLICA PRIVADA SIN RECURSOS PÚBLICOS RIONEGRO - TABLAZO
Nota: En etapa de factibilidad. 
Revisión por parte de la entidad estatal de los estudios allegados.  6 meses contados a partir del 29 de agosto del 2017.
</t>
  </si>
  <si>
    <t>RIONEGRO - TABLAZO</t>
  </si>
  <si>
    <t>APP DE INICIATIVA PÚBLICA PRIVADA SIN RECURSOS PÚBLICOS MARINILLA - PEÑOL - GUATAPÉ
Nota: En proceso de estructuración de los estudios de factibilidad</t>
  </si>
  <si>
    <t xml:space="preserve">MARINILLA - PEÑOL - GUATAPÉ
</t>
  </si>
  <si>
    <t>APP DE INICIATIVA PÚBLICA PRIVADA SIN RECURSOS PÚBLICOS CONEXIÓN VIAL AL SUR
Nota: En etapa de prefactibilidad</t>
  </si>
  <si>
    <t>CONEXIÓN VIAL AL SUR</t>
  </si>
  <si>
    <t>MEJORAMIENTO Y PAVIMENTACIÓN DE LAS VÍAS CARABANCHEL - LA MARIA Y PUERO CUERO - PUENTE CHAPINEROS (MUNICIPIO DE EL RETIRO), SUBREGIÓN ORIENTE DEL DEPARTAMENTO DE ANTIOQUIA, MEDIANTE EL COBRO DE LA CONTRIBUCIÓN DE VALORIZACIÓN GENERADA CON EL PROYECTO</t>
  </si>
  <si>
    <t>Estudios de prefactibilidad/factibilidad y estructuración de proyectos con el componente de valorización en la RVS realizados (31050203)</t>
  </si>
  <si>
    <t>Construcción y pavimentación de vías en la Red Vial Secundaria RVS en el Departamento de Antioquia mediante el cobro de valorización</t>
  </si>
  <si>
    <t>MEJORAMIENTO Y PAVIMENTACIÓN DE LAS VÍAS CARABANCHEL - LA MARIA (MUNICIPIO DE EL RETIRO)  Y PUERO CUERO - PUENTE CHAPINEROS (MUNICIPIO DE EL RETIRO)</t>
  </si>
  <si>
    <t>MEJORAMIENTO Y PAVIMENTACIÓN DE LA VÍA PUENTE IGLESIAS - LIBANO; CAMINO DE LA VÍRGEN (MUNICIPIO DE  TÁMESIS) EN LA SUBREGION SUROESTE DEL DEPARTAMENTO DE ANTIOQUIA, MEDIANTE EL COBRO DE LA CONTRIBUCIÓN DE VALORIZACIÓN GENERADA CON EL PROYECTO</t>
  </si>
  <si>
    <t>MEJORAMIENTO Y PAVIMENTACIÓN DE LA VÍA PUENTE IGLESIAS - LIBANO; CAMINO DE LA VÍRGEN (MUNICIPIO DE TÁMESIS)</t>
  </si>
  <si>
    <t>MEJORAMIENTO Y PAVIMENTACIÓN DE LA VÍA LOMA HERMOSA (MUNICIPIO DE SAN JERÓNIMO) EN LA SUBREGIÓN DE OCCIDENTE DEL DEPARTAMENTO DE ANTIOQUIA, MEDIANTE EL COBRO DE LA CONTRIBUCIÓN DE VALORIZACIÓN GENERADA CON EL PROYECTO</t>
  </si>
  <si>
    <t>MEJORAMIENTO Y PAVIMENTACIÓN DE LA VÍA LOMA HERMOSA (MUNICIPIO DE SAN JERÓNIMO)</t>
  </si>
  <si>
    <t>MEJORAMIENTO Y PAVIMENTACIÓN DE LA VÍA EL RODEO - CORDOBA (MUNICIPIO DE SOPETRAN) EN LA SUBREGIÓN DE OCCIDENTE DEL DEPARTAMENTO DE ANTIOQUIA, MEDIANTE EL COBRO DE LA CONTRIBUCIÓN DE VALORIZACIÓN GENERADA CON EL PROYECTO</t>
  </si>
  <si>
    <t xml:space="preserve">MEJORAMIENTO Y PAVIMENTACIÓN DE LA VÍA EL RODEO - CORDOBA (MUNICIPIO DE SOPETRAN) </t>
  </si>
  <si>
    <t>MEJORAMIENTO Y PAVIMENTACIÓN DE LA VIA  SAN JERÓNIMO - POLEAL, VEREDA PANTANILLO (SAN PEDRO DE LOS MILAGROS) EN LA SUBREGIÓN NORTE DEL DEPARTAMENTO DE ANTIOQUIA, MEDIANTE EL COBRO DE LA CONTRIBUCIÓN DE VALORIZACIÓN GENERADA CON EL PROYECTO</t>
  </si>
  <si>
    <t>MEJORAMIENTO Y PAVIMENTACIÓN DE LA VIA  SAN JERÓNIMO - POLEAL, VEREDA PANTANILLO (SAN PEDRO DE LOS MILAGROS)</t>
  </si>
  <si>
    <t>ATENCIÓN DE PUNTOS CRITICOS Y CONSTRUCCIÓN DE OBRAS COMPLEMENTARIAS EN LA RED VIAL SECUNDARIA DE LAS SUBREGIONES DEL DEPARTAMENTO DE ANTIOQUIA</t>
  </si>
  <si>
    <t>Mantenimiento rutinario, construcción de obras,
Intervención de puntos críticos,
Fortalecimiento Institucional.</t>
  </si>
  <si>
    <t>INTERVENTORIA TECNICA, AMBIENTAL, ADMINISTRATIVA, FINANCIERA Y LEGAL PARA LA ATENCION DE PUNTOS CRITICOS Y COSNTRUCCION DE OBRAS COMPLEMENTARIAS EN LA RED VIAL SECUNDARIA DE LAS SUBREGIONES DEL DEPARTAMENTO DE ANTIOQUIA</t>
  </si>
  <si>
    <t>PAVIMENTACION DE VIAS EN EL DEPARTAMENTO DE ANTIOQUIA, POR EL SISTEMA DE VALORIZACION</t>
  </si>
  <si>
    <t>Estudio Plan de infraestructura y movilidad 2030 departamento de Antioquia</t>
  </si>
  <si>
    <t>182124001</t>
  </si>
  <si>
    <t>Estudios de la red vial elaborados</t>
  </si>
  <si>
    <t xml:space="preserve">Elaboración proyectos Plan de Movilidad,
Fortalecimiento Institucional,
Estudios ciclorrutas, motorrutas y otros.
</t>
  </si>
  <si>
    <t>ESTUDIOS DE PREFACTIBILIDAD Y FACTIBILIDAD PARA EL COBRO DE VALORIZACIÓN EN PROYECTOS DE INFRAESTRUCTURA DE TRANSPORTE EN EL DEPARTAMENTO DE ANTIOQUIA</t>
  </si>
  <si>
    <t>Estudios de prefactibilidad y factibilidad para el cobro de valorización en proyectos de infraestructura de transporte,
Antioquia</t>
  </si>
  <si>
    <t>Estudios contratados</t>
  </si>
  <si>
    <t>Realización estudios pre y factibilidad</t>
  </si>
  <si>
    <t>INTERVENTORÍA TECNICA, ADMINISTRATIVA, AMBIENTAL, FINANCIERA Y LEGAL PARA LA PAVIMENTACION DE VIAS EN EL DEPARTAMENTO DE ANTIOQUIA, POR EL SISTEMA DE VALORIZACION</t>
  </si>
  <si>
    <t xml:space="preserve">Convenio para la inclusión de Antioquia en el Plan Maestro Ferroviario firmado
sin recursos </t>
  </si>
  <si>
    <t>Participación de Antioquia en los Planes Nacionales de transporte Multimodal</t>
  </si>
  <si>
    <t>Convenio para la inclusión de Antioquia en el Plan Maestro Ferroviario firmado</t>
  </si>
  <si>
    <t>Estudios para inclusion de Antioquia en el Plan Maestro Ferroviario</t>
  </si>
  <si>
    <t>Estudios y diseños técnicos
Fortalecimiento Institucional, propuestas de trazados</t>
  </si>
  <si>
    <t>COFINANCIACIÓN  PARA LA CONSTRUCCIÓN DE ciclo-vías, senderos peatonales y/o moto-rutas construidos</t>
  </si>
  <si>
    <r>
      <t xml:space="preserve">km ciclo-vías, senderos peatonales y/o moto-rutas construidos (31050701)
</t>
    </r>
    <r>
      <rPr>
        <sz val="10"/>
        <color rgb="FFFF0000"/>
        <rFont val="Arial"/>
        <family val="2"/>
      </rPr>
      <t>310507000</t>
    </r>
  </si>
  <si>
    <t>Construcción de bulevares para peatones, ciclorutas, ciclo vias y senderos en Antioquia</t>
  </si>
  <si>
    <t xml:space="preserve"> Ciclovías construidas</t>
  </si>
  <si>
    <t>Construcción ciclovías
Interventoría</t>
  </si>
  <si>
    <t>Gerencia de Seguridad Alimentaria y Nutricional de Antioquia - MANÁ</t>
  </si>
  <si>
    <t>COFINANCIAR LA ENTREGA DE RACIONES DENTRO DE LA EJECUCIÓN DEL PROGRAMA DE ALIMENTACIÓN ESCOLAR, ATRAVEZ DEL CUAL SE BRINDA COMPLEMENTO ALIMENTARIO A  LOS NIÑOS, NIÑAS, Y ADOLESCENTES DE LA MATRICULA OFICIAL,DEL MUNICIPIO DE   ABEJORRAL</t>
  </si>
  <si>
    <t xml:space="preserve">Ana María Medina Gallón </t>
  </si>
  <si>
    <t xml:space="preserve">Profesional Unviersitario </t>
  </si>
  <si>
    <t>anamaria.medinag@antioquia.gov.co</t>
  </si>
  <si>
    <t>Seguridad alimentaria y nutricional en la población vulnerable- MANÁ</t>
  </si>
  <si>
    <t>Cupos atendidos en los programas de complementación alimentaria (PAE)</t>
  </si>
  <si>
    <t>PROGRAMA DE ALIMENTACION ESCOLAR PARA NIÑOS, NIÑAS Y JOVENES MATRICULADOS EN EL REGISTRO OFICIAL- SIMAT</t>
  </si>
  <si>
    <t>020158001</t>
  </si>
  <si>
    <t xml:space="preserve">complemento alimentario entregado a niños y niñas </t>
  </si>
  <si>
    <t>2017AS390063</t>
  </si>
  <si>
    <t>ABEJORRAL</t>
  </si>
  <si>
    <t>ELIANA MONTOYA</t>
  </si>
  <si>
    <t>COFINANCIAR LA ENTREGA DE RACIONES DENTRO DE LA EJECUCIÓN DEL PROGRAMA DE ALIMENTACIÓN ESCOLAR, ATRAVEZ DEL CUAL SE BRINDA COMPLEMENTO ALIMENTARIO A  LOS NIÑOS, NIÑAS, Y ADOLESCENTES DE LA MATRICULA OFICIAL,DEL MUNICIPIO DE   ABRIAQUI</t>
  </si>
  <si>
    <t>2017AS390064</t>
  </si>
  <si>
    <t>ABRIAQUI</t>
  </si>
  <si>
    <t>COFINANCIAR LA ENTREGA DE RACIONES DENTRO DE LA EJECUCIÓN DEL PROGRAMA DE ALIMENTACIÓN ESCOLAR, ATRAVEZ DEL CUAL SE BRINDA COMPLEMENTO ALIMENTARIO A  LOS NIÑOS, NIÑAS, Y ADOLESCENTES DE LA MATRICULA OFICIAL,DEL MUNICIPIO DE   ALEJANDRIA</t>
  </si>
  <si>
    <t>2017AS390065</t>
  </si>
  <si>
    <t>ALEJANDRÍA</t>
  </si>
  <si>
    <t>COFINANCIAR LA ENTREGA DE RACIONES DENTRO DE LA EJECUCIÓN DEL PROGRAMA DE ALIMENTACIÓN ESCOLAR, ATRAVEZ DEL CUAL SE BRINDA COMPLEMENTO ALIMENTARIO A  LOS NIÑOS, NIÑAS, Y ADOLESCENTES DE LA MATRICULA OFICIAL,DEL MUNICIPIO DE   AMAGA</t>
  </si>
  <si>
    <t>2017AS390066</t>
  </si>
  <si>
    <t>AMAGÁ</t>
  </si>
  <si>
    <t>COFINANCIAR LA ENTREGA DE RACIONES DENTRO DE LA EJECUCIÓN DEL PROGRAMA DE ALIMENTACIÓN ESCOLAR, ATRAVEZ DEL CUAL SE BRINDA COMPLEMENTO ALIMENTARIO A  LOS NIÑOS, NIÑAS, Y ADOLESCENTES DE LA MATRICULA OFICIAL,DEL MUNICIPIO DE   AMALFI</t>
  </si>
  <si>
    <t>2017AS390067</t>
  </si>
  <si>
    <t>AMALFI</t>
  </si>
  <si>
    <t>COFINANCIAR LA ENTREGA DE RACIONES DENTRO DE LA EJECUCIÓN DEL PROGRAMA DE ALIMENTACIÓN ESCOLAR, ATRAVEZ DEL CUAL SE BRINDA COMPLEMENTO ALIMENTARIO A  LOS NIÑOS, NIÑAS, Y ADOLESCENTES DE LA MATRICULA OFICIAL,DEL MUNICIPIO DE   ANDES</t>
  </si>
  <si>
    <t>2017AS390068</t>
  </si>
  <si>
    <t>ANDES</t>
  </si>
  <si>
    <t>COFINANCIAR LA ENTREGA DE RACIONES DENTRO DE LA EJECUCIÓN DEL PROGRAMA DE ALIMENTACIÓN ESCOLAR, ATRAVEZ DEL CUAL SE BRINDA COMPLEMENTO ALIMENTARIO A  LOS NIÑOS, NIÑAS, Y ADOLESCENTES DE LA MATRICULA OFICIAL,DEL MUNICIPIO DE   ANGELOPOLIS</t>
  </si>
  <si>
    <t>2017AS390069</t>
  </si>
  <si>
    <t>ANGELOPOLIS</t>
  </si>
  <si>
    <t>COFINANCIAR LA ENTREGA DE RACIONES DENTRO DE LA EJECUCIÓN DEL PROGRAMA DE ALIMENTACIÓN ESCOLAR, ATRAVEZ DEL CUAL SE BRINDA COMPLEMENTO ALIMENTARIO A  LOS NIÑOS, NIÑAS, Y ADOLESCENTES DE LA MATRICULA OFICIAL,DEL MUNICIPIO DE   ANGOSTURA</t>
  </si>
  <si>
    <t>2017AS390070</t>
  </si>
  <si>
    <t>ANGOSTURA</t>
  </si>
  <si>
    <t>COFINANCIAR LA ENTREGA DE RACIONES DENTRO DE LA EJECUCIÓN DEL PROGRAMA DE ALIMENTACIÓN ESCOLAR, ATRAVEZ DEL CUAL SE BRINDA COMPLEMENTO ALIMENTARIO A  LOS NIÑOS, NIÑAS, Y ADOLESCENTES DE LA MATRICULA OFICIAL,DEL MUNICIPIO DE   ANORI</t>
  </si>
  <si>
    <t>2017AS390071</t>
  </si>
  <si>
    <t>ANORÍ</t>
  </si>
  <si>
    <t>COFINANCIAR LA ENTREGA DE RACIONES DENTRO DE LA EJECUCIÓN DEL PROGRAMA DE ALIMENTACIÓN ESCOLAR, ATRAVEZ DEL CUAL SE BRINDA COMPLEMENTO ALIMENTARIO A  LOS NIÑOS, NIÑAS, Y ADOLESCENTES DE LA MATRICULA OFICIAL,DEL MUNICIPIO DE   ANZA</t>
  </si>
  <si>
    <t>2017AS390072</t>
  </si>
  <si>
    <t>ANZÁ</t>
  </si>
  <si>
    <t>COFINANCIAR LA ENTREGA DE RACIONES DENTRO DE LA EJECUCIÓN DEL PROGRAMA DE ALIMENTACIÓN ESCOLAR, ATRAVEZ DEL CUAL SE BRINDA COMPLEMENTO ALIMENTARIO A  LOS NIÑOS, NIÑAS, Y ADOLESCENTES DE LA MATRICULA OFICIAL,DEL MUNICIPIO DE   ARBOLETES</t>
  </si>
  <si>
    <t>2017AS390073</t>
  </si>
  <si>
    <t>ARBOLETES</t>
  </si>
  <si>
    <t xml:space="preserve">COFINANCIAR LA ENTREGA DE RACIONES DENTRO DE LA EJECUCIÓN DEL PROGRAMA DE ALIMENTACIÓN ESCOLAR, ATRAVEZ DEL CUAL SE BRINDA COMPLEMENTO ALIMENTARIO A  LOS NIÑOS, NIÑAS, Y ADOLESCENTES DE LA MATRICULA OFICIAL,DEL MUNICIPIO DE   ARGELIA </t>
  </si>
  <si>
    <t>2017AS390074</t>
  </si>
  <si>
    <t>ARGELIA</t>
  </si>
  <si>
    <t>COFINANCIAR LA ENTREGA DE RACIONES DENTRO DE LA EJECUCIÓN DEL PROGRAMA DE ALIMENTACIÓN ESCOLAR, ATRAVEZ DEL CUAL SE BRINDA COMPLEMENTO ALIMENTARIO A  LOS NIÑOS, NIÑAS, Y ADOLESCENTES DE LA MATRICULA OFICIAL,DEL MUNICIPIO DE   ARMENIA</t>
  </si>
  <si>
    <t>2017AS390075</t>
  </si>
  <si>
    <t>ARMENIA</t>
  </si>
  <si>
    <t>COFINANCIAR LA ENTREGA DE RACIONES DENTRO DE LA EJECUCIÓN DEL PROGRAMA DE ALIMENTACIÓN ESCOLAR, ATRAVEZ DEL CUAL SE BRINDA COMPLEMENTO ALIMENTARIO A  LOS NIÑOS, NIÑAS, Y ADOLESCENTES DE LA MATRICULA OFICIAL,DEL MUNICIPIO DE   BARBOSA</t>
  </si>
  <si>
    <t>2017AS390076</t>
  </si>
  <si>
    <t>BARBOSA</t>
  </si>
  <si>
    <t>COFINANCIAR LA ENTREGA DE RACIONES DENTRO DE LA EJECUCIÓN DEL PROGRAMA DE ALIMENTACIÓN ESCOLAR, ATRAVEZ DEL CUAL SE BRINDA COMPLEMENTO ALIMENTARIO A  LOS NIÑOS, NIÑAS, Y ADOLESCENTES DE LA MATRICULA OFICIAL,DEL MUNICIPIO DE    BELMIRA</t>
  </si>
  <si>
    <t>2017AS390077</t>
  </si>
  <si>
    <t>BELMIRA</t>
  </si>
  <si>
    <t>COFINANCIAR LA ENTREGA DE RACIONES DENTRO DE LA EJECUCIÓN DEL PROGRAMA DE ALIMENTACIÓN ESCOLAR, ATRAVEZ DEL CUAL SE BRINDA COMPLEMENTO ALIMENTARIO A  LOS NIÑOS, NIÑAS, Y ADOLESCENTES DE LA MATRICULA OFICIAL,DEL MUNICIPIO DE   BETANIA</t>
  </si>
  <si>
    <t>2017AS390078</t>
  </si>
  <si>
    <t>BETANIA</t>
  </si>
  <si>
    <t>COFINANCIAR LA ENTREGA DE RACIONES DENTRO DE LA EJECUCIÓN DEL PROGRAMA DE ALIMENTACIÓN ESCOLAR, ATRAVEZ DEL CUAL SE BRINDA COMPLEMENTO ALIMENTARIO A  LOS NIÑOS, NIÑAS, Y ADOLESCENTES DE LA MATRICULA OFICIAL,DEL MUNICIPIO DE   BETULIA</t>
  </si>
  <si>
    <t>2017AS390079</t>
  </si>
  <si>
    <t>BETULIA</t>
  </si>
  <si>
    <t>COFINANCIAR LA ENTREGA DE RACIONES DENTRO DE LA EJECUCIÓN DEL PROGRAMA DE ALIMENTACIÓN ESCOLAR, ATRAVEZ DEL CUAL SE BRINDA COMPLEMENTO ALIMENTARIO A  LOS NIÑOS, NIÑAS, Y ADOLESCENTES DE LA MATRICULA OFICIAL,DEL MUNICIPIO DE   BRICEÑO</t>
  </si>
  <si>
    <t>2017AS390080</t>
  </si>
  <si>
    <t>BRICEÑO</t>
  </si>
  <si>
    <t>COFINANCIAR LA ENTREGA DE RACIONES DENTRO DE LA EJECUCIÓN DEL PROGRAMA DE ALIMENTACIÓN ESCOLAR, ATRAVEZ DEL CUAL SE BRINDA COMPLEMENTO ALIMENTARIO A  LOS NIÑOS, NIÑAS, Y ADOLESCENTES DE LA MATRICULA OFICIAL,DEL MUNICIPIO DE    BURITICA</t>
  </si>
  <si>
    <t>2017AS390081</t>
  </si>
  <si>
    <t>BURITICÁ</t>
  </si>
  <si>
    <t>COFINANCIAR LA ENTREGA DE RACIONES DENTRO DE LA EJECUCIÓN DEL PROGRAMA DE ALIMENTACIÓN ESCOLAR, ATRAVEZ DEL CUAL SE BRINDA COMPLEMENTO ALIMENTARIO A  LOS NIÑOS, NIÑAS, Y ADOLESCENTES DE LA MATRICULA OFICIAL,DEL MUNICIPIO DE    CACERES</t>
  </si>
  <si>
    <t>2017AS390082</t>
  </si>
  <si>
    <t>CACERES</t>
  </si>
  <si>
    <t>COFINANCIAR LA ENTREGA DE RACIONES DENTRO DE LA EJECUCIÓN DEL PROGRAMA DE ALIMENTACIÓN ESCOLAR, ATRAVEZ DEL CUAL SE BRINDA COMPLEMENTO ALIMENTARIO A  LOS NIÑOS, NIÑAS, Y ADOLESCENTES DE LA MATRICULA OFICIAL,DEL MUNICIPIO DE   CAICEDO</t>
  </si>
  <si>
    <t>2017AS390083</t>
  </si>
  <si>
    <t>CAICEDO</t>
  </si>
  <si>
    <t>COFINANCIAR LA ENTREGA DE RACIONES DENTRO DE LA EJECUCIÓN DEL PROGRAMA DE ALIMENTACIÓN ESCOLAR, ATRAVEZ DEL CUAL SE BRINDA COMPLEMENTO ALIMENTARIO A  LOS NIÑOS, NIÑAS, Y ADOLESCENTES DE LA MATRICULA OFICIAL,DEL MUNICIPIO DE    CALDAS</t>
  </si>
  <si>
    <t>2017AS390084</t>
  </si>
  <si>
    <t>CALDAS</t>
  </si>
  <si>
    <t>COFINANCIAR LA ENTREGA DE RACIONES DENTRO DE LA EJECUCIÓN DEL PROGRAMA DE ALIMENTACIÓN ESCOLAR, ATRAVEZ DEL CUAL SE BRINDA COMPLEMENTO ALIMENTARIO A  LOS NIÑOS, NIÑAS, Y ADOLESCENTES DE LA MATRICULA OFICIAL,DEL MUNICIPIO DE   CAMPAMENTO</t>
  </si>
  <si>
    <t>2017AS390085</t>
  </si>
  <si>
    <t>CAMPAMENTO</t>
  </si>
  <si>
    <t>COFINANCIAR LA ENTREGA DE RACIONES DENTRO DE LA EJECUCIÓN DEL PROGRAMA DE ALIMENTACIÓN ESCOLAR, ATRAVEZ DEL CUAL SE BRINDA COMPLEMENTO ALIMENTARIO A  LOS NIÑOS, NIÑAS, Y ADOLESCENTES DE LA MATRICULA OFICIAL,DEL MUNICIPIO DE    CAÑASGORDAS</t>
  </si>
  <si>
    <t>2017AS390086</t>
  </si>
  <si>
    <t>CAÑASGORDAS</t>
  </si>
  <si>
    <t>COFINANCIAR LA ENTREGA DE RACIONES DENTRO DE LA EJECUCIÓN DEL PROGRAMA DE ALIMENTACIÓN ESCOLAR, ATRAVEZ DEL CUAL SE BRINDA COMPLEMENTO ALIMENTARIO A  LOS NIÑOS, NIÑAS, Y ADOLESCENTES DE LA MATRICULA OFICIAL,DEL MUNICIPIO DE   CARACOLI</t>
  </si>
  <si>
    <t>2017AS390087</t>
  </si>
  <si>
    <t>CARACOLÍ</t>
  </si>
  <si>
    <t>COFINANCIAR LA ENTREGA DE RACIONES DENTRO DE LA EJECUCIÓN DEL PROGRAMA DE ALIMENTACIÓN ESCOLAR, ATRAVEZ DEL CUAL SE BRINDA COMPLEMENTO ALIMENTARIO A  LOS NIÑOS, NIÑAS, Y ADOLESCENTES DE LA MATRICULA OFICIAL,DEL MUNICIPIO DE   CARAMANTA</t>
  </si>
  <si>
    <t>2017AS390088</t>
  </si>
  <si>
    <t>CARAMANTA</t>
  </si>
  <si>
    <t>COFINANCIAR LA ENTREGA DE RACIONES DENTRO DE LA EJECUCIÓN DEL PROGRAMA DE ALIMENTACIÓN ESCOLAR, ATRAVEZ DEL CUAL SE BRINDA COMPLEMENTO ALIMENTARIO A  LOS NIÑOS, NIÑAS, Y ADOLESCENTES DE LA MATRICULA OFICIAL,DEL MUNICIPIO DE   CAREPA</t>
  </si>
  <si>
    <t>2017AS390089</t>
  </si>
  <si>
    <t>CAREPA</t>
  </si>
  <si>
    <t>COFINANCIAR LA ENTREGA DE RACIONES DENTRO DE LA EJECUCIÓN DEL PROGRAMA DE ALIMENTACIÓN ESCOLAR, ATRAVEZ DEL CUAL SE BRINDA COMPLEMENTO ALIMENTARIO A  LOS NIÑOS, NIÑAS, Y ADOLESCENTES DE LA MATRICULA OFICIAL,DEL MUNICIPIO DE   EL CARMEN DE VIBORAL</t>
  </si>
  <si>
    <t>2017AS390090</t>
  </si>
  <si>
    <t>EL CARMEN DE VIBORAL</t>
  </si>
  <si>
    <t>COFINANCIAR LA ENTREGA DE RACIONES DENTRO DE LA EJECUCIÓN DEL PROGRAMA DE ALIMENTACIÓN ESCOLAR, ATRAVEZ DEL CUAL SE BRINDA COMPLEMENTO ALIMENTARIO A  LOS NIÑOS, NIÑAS, Y ADOLESCENTES DE LA MATRICULA OFICIAL,DEL MUNICIPIO DE   CAROLINA DEL PRINCIPE</t>
  </si>
  <si>
    <t>2017AS390091</t>
  </si>
  <si>
    <t>CAROLINA DEL PRINCIPE</t>
  </si>
  <si>
    <t>COFINANCIAR LA ENTREGA DE RACIONES DENTRO DE LA EJECUCIÓN DEL PROGRAMA DE ALIMENTACIÓN ESCOLAR, ATRAVEZ DEL CUAL SE BRINDA COMPLEMENTO ALIMENTARIO A  LOS NIÑOS, NIÑAS, Y ADOLESCENTES DE LA MATRICULA OFICIAL,DEL MUNICIPIO DE   CAUCASIA</t>
  </si>
  <si>
    <t>2017AS390092</t>
  </si>
  <si>
    <t>CAUCASIA</t>
  </si>
  <si>
    <t>COFINANCIAR LA ENTREGA DE RACIONES DENTRO DE LA EJECUCIÓN DEL PROGRAMA DE ALIMENTACIÓN ESCOLAR, ATRAVEZ DEL CUAL SE BRINDA COMPLEMENTO ALIMENTARIO A  LOS NIÑOS, NIÑAS, Y ADOLESCENTES DE LA MATRICULA OFICIAL,DEL MUNICIPIO DE   CHIGORODO</t>
  </si>
  <si>
    <t>2017AS390093</t>
  </si>
  <si>
    <t>CHIGORODÓ</t>
  </si>
  <si>
    <t>COFINANCIAR LA ENTREGA DE RACIONES DENTRO DE LA EJECUCIÓN DEL PROGRAMA DE ALIMENTACIÓN ESCOLAR, ATRAVEZ DEL CUAL SE BRINDA COMPLEMENTO ALIMENTARIO A  LOS NIÑOS, NIÑAS, Y ADOLESCENTES DE LA MATRICULA OFICIAL,DEL MUNICIPIO DE   CISNEROS</t>
  </si>
  <si>
    <t>2017AS390094</t>
  </si>
  <si>
    <t>CISNEROS</t>
  </si>
  <si>
    <t>COFINANCIAR LA ENTREGA DE RACIONES DENTRO DE LA EJECUCIÓN DEL PROGRAMA DE ALIMENTACIÓN ESCOLAR, ATRAVEZ DEL CUAL SE BRINDA COMPLEMENTO ALIMENTARIO A  LOS NIÑOS, NIÑAS, Y ADOLESCENTES DE LA MATRICULA OFICIAL,DEL MUNICIPIO DE   CIUDAD BOLIVAR</t>
  </si>
  <si>
    <t>2017AS390095</t>
  </si>
  <si>
    <t>CIUDAD BOLIVAR</t>
  </si>
  <si>
    <t>COFINANCIAR LA ENTREGA DE RACIONES DENTRO DE LA EJECUCIÓN DEL PROGRAMA DE ALIMENTACIÓN ESCOLAR, ATRAVEZ DEL CUAL SE BRINDA COMPLEMENTO ALIMENTARIO A  LOS NIÑOS, NIÑAS, Y ADOLESCENTES DE LA MATRICULA OFICIAL,DEL MUNICIPIO DE    COCORNA</t>
  </si>
  <si>
    <t>2017AS390096</t>
  </si>
  <si>
    <t>COCORNÁ</t>
  </si>
  <si>
    <t>COFINANCIAR LA ENTREGA DE RACIONES DENTRO DE LA EJECUCIÓN DEL PROGRAMA DE ALIMENTACIÓN ESCOLAR, ATRAVEZ DEL CUAL SE BRINDA COMPLEMENTO ALIMENTARIO A  LOS NIÑOS, NIÑAS, Y ADOLESCENTES DE LA MATRICULA OFICIAL,DEL MUNICIPIO DE   CONCEPCION</t>
  </si>
  <si>
    <t>2017AS390097</t>
  </si>
  <si>
    <t>CONCEPCIÓN</t>
  </si>
  <si>
    <t>COFINANCIAR LA ENTREGA DE RACIONES DENTRO DE LA EJECUCIÓN DEL PROGRAMA DE ALIMENTACIÓN ESCOLAR, ATRAVEZ DEL CUAL SE BRINDA COMPLEMENTO ALIMENTARIO A  LOS NIÑOS, NIÑAS, Y ADOLESCENTES DE LA MATRICULA OFICIAL,DEL MUNICIPIO DE   CONCORDIA</t>
  </si>
  <si>
    <t>2017AS390098</t>
  </si>
  <si>
    <t>CONCORDIA</t>
  </si>
  <si>
    <t>COFINANCIAR LA ENTREGA DE RACIONES DENTRO DE LA EJECUCIÓN DEL PROGRAMA DE ALIMENTACIÓN ESCOLAR, ATRAVEZ DEL CUAL SE BRINDA COMPLEMENTO ALIMENTARIO A  LOS NIÑOS, NIÑAS, Y ADOLESCENTES DE LA MATRICULA OFICIAL,DEL MUNICIPIO DE    COPACABANA</t>
  </si>
  <si>
    <t>2017AS390099</t>
  </si>
  <si>
    <t>COPACABANA</t>
  </si>
  <si>
    <t>COFINANCIAR LA ENTREGA DE RACIONES DENTRO DE LA EJECUCIÓN DEL PROGRAMA DE ALIMENTACIÓN ESCOLAR, ATRAVEZ DEL CUAL SE BRINDA COMPLEMENTO ALIMENTARIO A  LOS NIÑOS, NIÑAS, Y ADOLESCENTES DE LA MATRICULA OFICIAL,DEL MUNICIPIO DE  DABEIBA</t>
  </si>
  <si>
    <t>2017AS390100</t>
  </si>
  <si>
    <t>DABEIBA</t>
  </si>
  <si>
    <t>COFINANCIAR LA ENTREGA DE RACIONES DENTRO DE LA EJECUCIÓN DEL PROGRAMA DE ALIMENTACIÓN ESCOLAR, ATRAVEZ DEL CUAL SE BRINDA COMPLEMENTO ALIMENTARIO A  LOS NIÑOS, NIÑAS, Y ADOLESCENTES DE LA MATRICULA OFICIAL,DEL MUNICIPIO DE   DON MATIAS</t>
  </si>
  <si>
    <t>2017AS390101</t>
  </si>
  <si>
    <t>DON MATIAS</t>
  </si>
  <si>
    <t>COFINANCIAR LA ENTREGA DE RACIONES DENTRO DE LA EJECUCIÓN DEL PROGRAMA DE ALIMENTACIÓN ESCOLAR, ATRAVEZ DEL CUAL SE BRINDA COMPLEMENTO ALIMENTARIO A  LOS NIÑOS, NIÑAS, Y ADOLESCENTES DE LA MATRICULA OFICIAL,DEL MUNICIPIO DE   EBEJICO</t>
  </si>
  <si>
    <t>2017AS390102</t>
  </si>
  <si>
    <t>EBEJICO</t>
  </si>
  <si>
    <t>COFINANCIAR LA ENTREGA DE RACIONES DENTRO DE LA EJECUCIÓN DEL PROGRAMA DE ALIMENTACIÓN ESCOLAR, ATRAVEZ DEL CUAL SE BRINDA COMPLEMENTO ALIMENTARIO A  LOS NIÑOS, NIÑAS, Y ADOLESCENTES DE LA MATRICULA OFICIAL,DEL MUNICIPIO DE    EL BAGRE</t>
  </si>
  <si>
    <t>2017AS390103</t>
  </si>
  <si>
    <t>EL BAGRE</t>
  </si>
  <si>
    <t>COFINANCIAR LA ENTREGA DE RACIONES DENTRO DE LA EJECUCIÓN DEL PROGRAMA DE ALIMENTACIÓN ESCOLAR, ATRAVEZ DEL CUAL SE BRINDA COMPLEMENTO ALIMENTARIO A  LOS NIÑOS, NIÑAS, Y ADOLESCENTES DE LA MATRICULA OFICIAL,DEL MUNICIPIO DE   EL PEÑOL</t>
  </si>
  <si>
    <t>2017AS390104</t>
  </si>
  <si>
    <t>EL PEÑOL</t>
  </si>
  <si>
    <t>COFINANCIAR LA ENTREGA DE RACIONES DENTRO DE LA EJECUCIÓN DEL PROGRAMA DE ALIMENTACIÓN ESCOLAR, ATRAVEZ DEL CUAL SE BRINDA COMPLEMENTO ALIMENTARIO A  LOS NIÑOS, NIÑAS, Y ADOLESCENTES DE LA MATRICULA OFICIAL,DEL MUNICIPIO DE   EL RETIRO</t>
  </si>
  <si>
    <t>2017AS390105</t>
  </si>
  <si>
    <t xml:space="preserve">EL RETIRO </t>
  </si>
  <si>
    <t>COFINANCIAR LA ENTREGA DE RACIONES DENTRO DE LA EJECUCIÓN DEL PROGRAMA DE ALIMENTACIÓN ESCOLAR, ATRAVEZ DEL CUAL SE BRINDA COMPLEMENTO ALIMENTARIO A  LOS NIÑOS, NIÑAS, Y ADOLESCENTES DE LA MATRICULA OFICIAL,DEL MUNICIPIO DE   EL SANRUARIO</t>
  </si>
  <si>
    <t>2017AS390106</t>
  </si>
  <si>
    <t>EL SANTUARIO</t>
  </si>
  <si>
    <t>COFINANCIAR LA ENTREGA DE RACIONES DENTRO DE LA EJECUCIÓN DEL PROGRAMA DE ALIMENTACIÓN ESCOLAR, ATRAVEZ DEL CUAL SE BRINDA COMPLEMENTO ALIMENTARIO A  LOS NIÑOS, NIÑAS, Y ADOLESCENTES DE LA MATRICULA OFICIAL,DEL MUNICIPIO DE   ENTRERRIOS</t>
  </si>
  <si>
    <t>2017AS390107</t>
  </si>
  <si>
    <t>ENTRERRIOS</t>
  </si>
  <si>
    <t>COFINANCIAR LA ENTREGA DE RACIONES DENTRO DE LA EJECUCIÓN DEL PROGRAMA DE ALIMENTACIÓN ESCOLAR, ATRAVEZ DEL CUAL SE BRINDA COMPLEMENTO ALIMENTARIO A  LOS NIÑOS, NIÑAS, Y ADOLESCENTES DE LA MATRICULA OFICIAL,DEL MUNICIPIO DE   FREDONIA</t>
  </si>
  <si>
    <t>2017AS390108</t>
  </si>
  <si>
    <t>FREDONIA</t>
  </si>
  <si>
    <t>COFINANCIAR LA ENTREGA DE RACIONES DENTRO DE LA EJECUCIÓN DEL PROGRAMA DE ALIMENTACIÓN ESCOLAR, ATRAVEZ DEL CUAL SE BRINDA COMPLEMENTO ALIMENTARIO A  LOS NIÑOS, NIÑAS, Y ADOLESCENTES DE LA MATRICULA OFICIAL,DEL MUNICIPIO DE   FRONTINO</t>
  </si>
  <si>
    <t>2017AS390109</t>
  </si>
  <si>
    <t>FRONTINO</t>
  </si>
  <si>
    <t xml:space="preserve">COFINANCIAR LA ENTREGA DE RACIONES DENTRO DE LA EJECUCIÓN DEL PROGRAMA DE ALIMENTACIÓN ESCOLAR, ATRAVEZ DEL CUAL SE BRINDA COMPLEMENTO ALIMENTARIO A  LOS NIÑOS, NIÑAS, Y ADOLESCENTES DE LA MATRICULA OFICIAL,DEL MUNICIPIO DE   GIRALDO </t>
  </si>
  <si>
    <t>2017AS390110</t>
  </si>
  <si>
    <t>GIRALDO</t>
  </si>
  <si>
    <t>COFINANCIAR LA ENTREGA DE RACIONES DENTRO DE LA EJECUCIÓN DEL PROGRAMA DE ALIMENTACIÓN ESCOLAR, ATRAVEZ DEL CUAL SE BRINDA COMPLEMENTO ALIMENTARIO A  LOS NIÑOS, NIÑAS, Y ADOLESCENTES DE LA MATRICULA OFICIAL,DEL MUNICIPIO DE    GIRARDOTA</t>
  </si>
  <si>
    <t>2017AS390111</t>
  </si>
  <si>
    <t>GIRARDOTA</t>
  </si>
  <si>
    <t>COFINANCIAR LA ENTREGA DE RACIONES DENTRO DE LA EJECUCIÓN DEL PROGRAMA DE ALIMENTACIÓN ESCOLAR, ATRAVEZ DEL CUAL SE BRINDA COMPLEMENTO ALIMENTARIO A  LOS NIÑOS, NIÑAS, Y ADOLESCENTES DE LA MATRICULA OFICIAL,DEL MUNICIPIO DE    GOMEZ PLATA</t>
  </si>
  <si>
    <t>2017AS390112</t>
  </si>
  <si>
    <t>GOMEZ PLATA</t>
  </si>
  <si>
    <t>COFINANCIAR LA ENTREGA DE RACIONES DENTRO DE LA EJECUCIÓN DEL PROGRAMA DE ALIMENTACIÓN ESCOLAR, ATRAVEZ DEL CUAL SE BRINDA COMPLEMENTO ALIMENTARIO A  LOS NIÑOS, NIÑAS, Y ADOLESCENTES DE LA MATRICULA OFICIAL,DEL MUNICIPIO DE    GRANADA</t>
  </si>
  <si>
    <t>2017AS390113</t>
  </si>
  <si>
    <t>GRANADA</t>
  </si>
  <si>
    <t>COFINANCIAR LA ENTREGA DE RACIONES DENTRO DE LA EJECUCIÓN DEL PROGRAMA DE ALIMENTACIÓN ESCOLAR, ATRAVEZ DEL CUAL SE BRINDA COMPLEMENTO ALIMENTARIO A  LOS NIÑOS, NIÑAS, Y ADOLESCENTES DE LA MATRICULA OFICIAL,DEL MUNICIPIO DE   GUADALUPE</t>
  </si>
  <si>
    <t>2017AS390114</t>
  </si>
  <si>
    <t>GUADALUPE</t>
  </si>
  <si>
    <t>COFINANCIAR LA ENTREGA DE RACIONES DENTRO DE LA EJECUCIÓN DEL PROGRAMA DE ALIMENTACIÓN ESCOLAR, ATRAVEZ DEL CUAL SE BRINDA COMPLEMENTO ALIMENTARIO A  LOS NIÑOS, NIÑAS, Y ADOLESCENTES DE LA MATRICULA OFICIAL,DEL MUNICIPIO DE    GUARNE</t>
  </si>
  <si>
    <t>2017AS390115</t>
  </si>
  <si>
    <t>GUARNE</t>
  </si>
  <si>
    <t>COFINANCIAR LA ENTREGA DE RACIONES DENTRO DE LA EJECUCIÓN DEL PROGRAMA DE ALIMENTACIÓN ESCOLAR, ATRAVEZ DEL CUAL SE BRINDA COMPLEMENTO ALIMENTARIO A  LOS NIÑOS, NIÑAS, Y ADOLESCENTES DE LA MATRICULA OFICIAL,DEL MUNICIPIO DE    GUATAPE</t>
  </si>
  <si>
    <t>2017AS390116</t>
  </si>
  <si>
    <t>GUATAPÉ</t>
  </si>
  <si>
    <t>COFINANCIAR LA ENTREGA DE RACIONES DENTRO DE LA EJECUCIÓN DEL PROGRAMA DE ALIMENTACIÓN ESCOLAR, ATRAVEZ DEL CUAL SE BRINDA COMPLEMENTO ALIMENTARIO A  LOS NIÑOS, NIÑAS, Y ADOLESCENTES DE LA MATRICULA OFICIAL,DEL MUNICIPIO DE    HELICONIA</t>
  </si>
  <si>
    <t>2017AS390117</t>
  </si>
  <si>
    <t>HELICONIA</t>
  </si>
  <si>
    <t>COFINANCIAR LA ENTREGA DE RACIONES DENTRO DE LA EJECUCIÓN DEL PROGRAMA DE ALIMENTACIÓN ESCOLAR, ATRAVEZ DEL CUAL SE BRINDA COMPLEMENTO ALIMENTARIO A  LOS NIÑOS, NIÑAS, Y ADOLESCENTES DE LA MATRICULA OFICIAL,DEL MUNICIPIO DE    HISPANIA</t>
  </si>
  <si>
    <t>2017AS390118</t>
  </si>
  <si>
    <t>HISPANIA</t>
  </si>
  <si>
    <t>COFINANCIAR LA ENTREGA DE RACIONES DENTRO DE LA EJECUCIÓN DEL PROGRAMA DE ALIMENTACIÓN ESCOLAR, ATRAVEZ DEL CUAL SE BRINDA COMPLEMENTO ALIMENTARIO A  LOS NIÑOS, NIÑAS, Y ADOLESCENTES DE LA MATRICULA OFICIAL,DEL MUNICIPIO DE    ITUANGO</t>
  </si>
  <si>
    <t>2017AS390119</t>
  </si>
  <si>
    <t>ITUANGO</t>
  </si>
  <si>
    <t>COFINANCIAR LA ENTREGA DE RACIONES DENTRO DE LA EJECUCIÓN DEL PROGRAMA DE ALIMENTACIÓN ESCOLAR, ATRAVEZ DEL CUAL SE BRINDA COMPLEMENTO ALIMENTARIO A  LOS NIÑOS, NIÑAS, Y ADOLESCENTES DE LA MATRICULA OFICIAL,DEL MUNICIPIO DE    JARDIN</t>
  </si>
  <si>
    <t>2017AS390120</t>
  </si>
  <si>
    <t>JARDÍN</t>
  </si>
  <si>
    <t>COFINANCIAR LA ENTREGA DE RACIONES DENTRO DE LA EJECUCIÓN DEL PROGRAMA DE ALIMENTACIÓN ESCOLAR, ATRAVEZ DEL CUAL SE BRINDA COMPLEMENTO ALIMENTARIO A  LOS NIÑOS, NIÑAS, Y ADOLESCENTES DE LA MATRICULA OFICIAL,DEL MUNICIPIO DE    JERICO</t>
  </si>
  <si>
    <t>2017AS390121</t>
  </si>
  <si>
    <t>JERICÓ</t>
  </si>
  <si>
    <t>COFINANCIAR LA ENTREGA DE RACIONES DENTRO DE LA EJECUCIÓN DEL PROGRAMA DE ALIMENTACIÓN ESCOLAR, ATRAVEZ DEL CUAL SE BRINDA COMPLEMENTO ALIMENTARIO A  LOS NIÑOS, NIÑAS, Y ADOLESCENTES DE LA MATRICULA OFICIAL,DEL MUNICIPIO DE    LA CEJA</t>
  </si>
  <si>
    <t>2017AS390122</t>
  </si>
  <si>
    <t>LA CEJA</t>
  </si>
  <si>
    <t>COFINANCIAR LA ENTREGA DE RACIONES DENTRO DE LA EJECUCIÓN DEL PROGRAMA DE ALIMENTACIÓN ESCOLAR, ATRAVEZ DEL CUAL SE BRINDA COMPLEMENTO ALIMENTARIO A  LOS NIÑOS, NIÑAS, Y ADOLESCENTES DE LA MATRICULA OFICIAL,DEL MUNICIPIO DE     LA ESTRELLA</t>
  </si>
  <si>
    <t>2017AS390123</t>
  </si>
  <si>
    <t>LA ESTRELLA</t>
  </si>
  <si>
    <t>COFINANCIAR LA ENTREGA DE RACIONES DENTRO DE LA EJECUCIÓN DEL PROGRAMA DE ALIMENTACIÓN ESCOLAR, ATRAVEZ DEL CUAL SE BRINDA COMPLEMENTO ALIMENTARIO A  LOS NIÑOS, NIÑAS, Y ADOLESCENTES DE LA MATRICULA OFICIAL,DEL MUNICIPIO DE     LA PINTADA</t>
  </si>
  <si>
    <t>2017AS390124</t>
  </si>
  <si>
    <t>LA PINTADA</t>
  </si>
  <si>
    <t>COFINANCIAR LA ENTREGA DE RACIONES DENTRO DE LA EJECUCIÓN DEL PROGRAMA DE ALIMENTACIÓN ESCOLAR, ATRAVEZ DEL CUAL SE BRINDA COMPLEMENTO ALIMENTARIO A  LOS NIÑOS, NIÑAS, Y ADOLESCENTES DE LA MATRICULA OFICIAL,DEL MUNICIPIO DE   LA UNION</t>
  </si>
  <si>
    <t>2017AS390125</t>
  </si>
  <si>
    <t>LA UNIÓN</t>
  </si>
  <si>
    <t>COFINANCIAR LA ENTREGA DE RACIONES DENTRO DE LA EJECUCIÓN DEL PROGRAMA DE ALIMENTACIÓN ESCOLAR, ATRAVEZ DEL CUAL SE BRINDA COMPLEMENTO ALIMENTARIO A  LOS NIÑOS, NIÑAS, Y ADOLESCENTES DE LA MATRICULA OFICIAL,DEL MUNICIPIO DE   LIBORINA</t>
  </si>
  <si>
    <t>2017AS390126</t>
  </si>
  <si>
    <t>LIBORINA</t>
  </si>
  <si>
    <t>COFINANCIAR LA ENTREGA DE RACIONES DENTRO DE LA EJECUCIÓN DEL PROGRAMA DE ALIMENTACIÓN ESCOLAR, ATRAVEZ DEL CUAL SE BRINDA COMPLEMENTO ALIMENTARIO A  LOS NIÑOS, NIÑAS, Y ADOLESCENTES DE LA MATRICULA OFICIAL,DEL MUNICIPIO DE    MACEO</t>
  </si>
  <si>
    <t>2017AS390127</t>
  </si>
  <si>
    <t>MACEO</t>
  </si>
  <si>
    <t>COFINANCIAR LA ENTREGA DE RACIONES DENTRO DE LA EJECUCIÓN DEL PROGRAMA DE ALIMENTACIÓN ESCOLAR, ATRAVEZ DEL CUAL SE BRINDA COMPLEMENTO ALIMENTARIO A  LOS NIÑOS, NIÑAS, Y ADOLESCENTES DE LA MATRICULA OFICIAL,DEL MUNICIPIO DE    MARINILLA</t>
  </si>
  <si>
    <t>2017AS390128</t>
  </si>
  <si>
    <t>MARINILLA</t>
  </si>
  <si>
    <t>COFINANCIAR LA ENTREGA DE RACIONES DENTRO DE LA EJECUCIÓN DEL PROGRAMA DE ALIMENTACIÓN ESCOLAR, ATRAVEZ DEL CUAL SE BRINDA COMPLEMENTO ALIMENTARIO A  LOS NIÑOS, NIÑAS, Y ADOLESCENTES DE LA MATRICULA OFICIAL,DEL MUNICIPIO DE   MONTEBELLO</t>
  </si>
  <si>
    <t>2017AS390129</t>
  </si>
  <si>
    <t>MONTEBELLO</t>
  </si>
  <si>
    <t>COFINANCIAR LA ENTREGA DE RACIONES DENTRO DE LA EJECUCIÓN DEL PROGRAMA DE ALIMENTACIÓN ESCOLAR, ATRAVEZ DEL CUAL SE BRINDA COMPLEMENTO ALIMENTARIO A  LOS NIÑOS, NIÑAS, Y ADOLESCENTES DE LA MATRICULA OFICIAL,DEL MUNICIPIO DE    MURINDO</t>
  </si>
  <si>
    <t>2017AS390130</t>
  </si>
  <si>
    <t>MURINDÓ</t>
  </si>
  <si>
    <t>COFINANCIAR LA ENTREGA DE RACIONES DENTRO DE LA EJECUCIÓN DEL PROGRAMA DE ALIMENTACIÓN ESCOLAR, ATRAVEZ DEL CUAL SE BRINDA COMPLEMENTO ALIMENTARIO A  LOS NIÑOS, NIÑAS, Y ADOLESCENTES DE LA MATRICULA OFICIAL,DEL MUNICIPIO DE    MUTATA</t>
  </si>
  <si>
    <t>2017AS390131</t>
  </si>
  <si>
    <t>MUTATÁ</t>
  </si>
  <si>
    <t>COFINANCIAR LA ENTREGA DE RACIONES DENTRO DE LA EJECUCIÓN DEL PROGRAMA DE ALIMENTACIÓN ESCOLAR, ATRAVEZ DEL CUAL SE BRINDA COMPLEMENTO ALIMENTARIO A  LOS NIÑOS, NIÑAS, Y ADOLESCENTES DE LA MATRICULA OFICIAL,DEL MUNICIPIO DE   NARIÑO</t>
  </si>
  <si>
    <t>2017AS390132</t>
  </si>
  <si>
    <t>NARIÑO</t>
  </si>
  <si>
    <t>COFINANCIAR LA ENTREGA DE RACIONES DENTRO DE LA EJECUCIÓN DEL PROGRAMA DE ALIMENTACIÓN ESCOLAR, ATRAVEZ DEL CUAL SE BRINDA COMPLEMENTO ALIMENTARIO A  LOS NIÑOS, NIÑAS, Y ADOLESCENTES DE LA MATRICULA OFICIAL,DEL MUNICIPIO DE   NECHI</t>
  </si>
  <si>
    <t>2017AS390133</t>
  </si>
  <si>
    <t>NECHÍ</t>
  </si>
  <si>
    <t>COFINANCIAR LA ENTREGA DE RACIONES DENTRO DE LA EJECUCIÓN DEL PROGRAMA DE ALIMENTACIÓN ESCOLAR, ATRAVEZ DEL CUAL SE BRINDA COMPLEMENTO ALIMENTARIO A  LOS NIÑOS, NIÑAS, Y ADOLESCENTES DE LA MATRICULA OFICIAL,DEL MUNICIPIO DE    NECOCLI</t>
  </si>
  <si>
    <t>2017AS390134</t>
  </si>
  <si>
    <t>NECOCLÍ</t>
  </si>
  <si>
    <t>COFINANCIAR LA ENTREGA DE RACIONES DENTRO DE LA EJECUCIÓN DEL PROGRAMA DE ALIMENTACIÓN ESCOLAR, ATRAVEZ DEL CUAL SE BRINDA COMPLEMENTO ALIMENTARIO A  LOS NIÑOS, NIÑAS, Y ADOLESCENTES DE LA MATRICULA OFICIAL,DEL MUNICIPIO DE   OLAYA</t>
  </si>
  <si>
    <t>2017AS390135</t>
  </si>
  <si>
    <t>OLAYA</t>
  </si>
  <si>
    <t xml:space="preserve">COFINANCIAR LA ENTREGA DE RACIONES DENTRO DE LA EJECUCIÓN DEL PROGRAMA DE ALIMENTACIÓN ESCOLAR, ATRAVEZ DEL CUAL SE BRINDA COMPLEMENTO ALIMENTARIO A  LOS NIÑOS, NIÑAS, Y ADOLESCENTES DE LA MATRICULA OFICIAL,DEL MUNICIPIO DE   PEQUE  </t>
  </si>
  <si>
    <t>2017AS390136</t>
  </si>
  <si>
    <t>PEQUE</t>
  </si>
  <si>
    <t>COFINANCIAR LA ENTREGA DE RACIONES DENTRO DE LA EJECUCIÓN DEL PROGRAMA DE ALIMENTACIÓN ESCOLAR, ATRAVEZ DEL CUAL SE BRINDA COMPLEMENTO ALIMENTARIO A  LOS NIÑOS, NIÑAS, Y ADOLESCENTES DE LA MATRICULA OFICIAL,DEL MUNICIPIO DE    PUEBLORRICO</t>
  </si>
  <si>
    <t>2017AS390137</t>
  </si>
  <si>
    <t>PUEBLORRICO</t>
  </si>
  <si>
    <t>COFINANCIAR LA ENTREGA DE RACIONES DENTRO DE LA EJECUCIÓN DEL PROGRAMA DE ALIMENTACIÓN ESCOLAR, ATRAVEZ DEL CUAL SE BRINDA COMPLEMENTO ALIMENTARIO A  LOS NIÑOS, NIÑAS, Y ADOLESCENTES DE LA MATRICULA OFICIAL,DEL MUNICIPIO DE    PUERTO BERRIO</t>
  </si>
  <si>
    <t>2017AS390138</t>
  </si>
  <si>
    <t>PEUERTO BERRIO</t>
  </si>
  <si>
    <t>COFINANCIAR LA ENTREGA DE RACIONES DENTRO DE LA EJECUCIÓN DEL PROGRAMA DE ALIMENTACIÓN ESCOLAR, ATRAVEZ DEL CUAL SE BRINDA COMPLEMENTO ALIMENTARIO A  LOS NIÑOS, NIÑAS, Y ADOLESCENTES DE LA MATRICULA OFICIAL,DEL MUNICIPIO DE    PUERTO NARE</t>
  </si>
  <si>
    <t>2017AS390139</t>
  </si>
  <si>
    <t>PUERTO NARE</t>
  </si>
  <si>
    <t>COFINANCIAR LA ENTREGA DE RACIONES DENTRO DE LA EJECUCIÓN DEL PROGRAMA DE ALIMENTACIÓN ESCOLAR, ATRAVEZ DEL CUAL SE BRINDA COMPLEMENTO ALIMENTARIO A  LOS NIÑOS, NIÑAS, Y ADOLESCENTES DE LA MATRICULA OFICIAL,DEL MUNICIPIO DE    PUERTO TRIUNFO</t>
  </si>
  <si>
    <t>2017AS390140</t>
  </si>
  <si>
    <t>PUERTO TRIUNFO</t>
  </si>
  <si>
    <t>COFINANCIAR LA ENTREGA DE RACIONES DENTRO DE LA EJECUCIÓN DEL PROGRAMA DE ALIMENTACIÓN ESCOLAR, ATRAVEZ DEL CUAL SE BRINDA COMPLEMENTO ALIMENTARIO A  LOS NIÑOS, NIÑAS, Y ADOLESCENTES DE LA MATRICULA OFICIAL,DEL MUNICIPIO DE   REMEDIOS</t>
  </si>
  <si>
    <t>2017AS390141</t>
  </si>
  <si>
    <t>REMEDIOS</t>
  </si>
  <si>
    <t>COFINANCIAR LA ENTREGA DE RACIONES DENTRO DE LA EJECUCIÓN DEL PROGRAMA DE ALIMENTACIÓN ESCOLAR, ATRAVEZ DEL CUAL SE BRINDA COMPLEMENTO ALIMENTARIO A  LOS NIÑOS, NIÑAS, Y ADOLESCENTES DE LA MATRICULA OFICIAL,DEL MUNICIPIO DE   SABANALARGA</t>
  </si>
  <si>
    <t>2017AS390142</t>
  </si>
  <si>
    <t>SABANALARGA</t>
  </si>
  <si>
    <t>COFINANCIAR LA ENTREGA DE RACIONES DENTRO DE LA EJECUCIÓN DEL PROGRAMA DE ALIMENTACIÓN ESCOLAR, ATRAVEZ DEL CUAL SE BRINDA COMPLEMENTO ALIMENTARIO A  LOS NIÑOS, NIÑAS, Y ADOLESCENTES DE LA MATRICULA OFICIAL,DEL MUNICIPIO DE   SALGAR</t>
  </si>
  <si>
    <t>2017AS390143</t>
  </si>
  <si>
    <t>SALGAR</t>
  </si>
  <si>
    <t>COFINANCIAR LA ENTREGA DE RACIONES DENTRO DE LA EJECUCIÓN DEL PROGRAMA DE ALIMENTACIÓN ESCOLAR, ATRAVEZ DEL CUAL SE BRINDA COMPLEMENTO ALIMENTARIO A  LOS NIÑOS, NIÑAS, Y ADOLESCENTES DE LA MATRICULA OFICIAL,DEL MUNICIPIO DE   SAN ANDRES DE CUERQUIA</t>
  </si>
  <si>
    <t>2017AS390144</t>
  </si>
  <si>
    <t>SAN ANDRES DE CUERQUIA</t>
  </si>
  <si>
    <t>COFINANCIAR LA ENTREGA DE RACIONES DENTRO DE LA EJECUCIÓN DEL PROGRAMA DE ALIMENTACIÓN ESCOLAR, ATRAVEZ DEL CUAL SE BRINDA COMPLEMENTO ALIMENTARIO A  LOS NIÑOS, NIÑAS, Y ADOLESCENTES DE LA MATRICULA OFICIAL,DEL MUNICIPIO DE   SAN CARLOS</t>
  </si>
  <si>
    <t>2017AS390145</t>
  </si>
  <si>
    <t xml:space="preserve">SAN CARLOS </t>
  </si>
  <si>
    <t>COFINANCIAR LA ENTREGA DE RACIONES DENTRO DE LA EJECUCIÓN DEL PROGRAMA DE ALIMENTACIÓN ESCOLAR, ATRAVEZ DEL CUAL SE BRINDA COMPLEMENTO ALIMENTARIO A  LOS NIÑOS, NIÑAS, Y ADOLESCENTES DE LA MATRICULA OFICIAL,DEL MUNICIPIO DE   SAN FRANCISCO</t>
  </si>
  <si>
    <t>2017AS390146</t>
  </si>
  <si>
    <t>SAN FRANCISCO</t>
  </si>
  <si>
    <t>COFINANCIAR LA ENTREGA DE RACIONES DENTRO DE LA EJECUCIÓN DEL PROGRAMA DE ALIMENTACIÓN ESCOLAR, ATRAVEZ DEL CUAL SE BRINDA COMPLEMENTO ALIMENTARIO A  LOS NIÑOS, NIÑAS, Y ADOLESCENTES DE LA MATRICULA OFICIAL,DEL MUNICIPIO DE   SAN JERONIMO</t>
  </si>
  <si>
    <t>2017AS390147</t>
  </si>
  <si>
    <t>SAN JERONIMO</t>
  </si>
  <si>
    <t>COFINANCIAR LA ENTREGA DE RACIONES DENTRO DE LA EJECUCIÓN DEL PROGRAMA DE ALIMENTACIÓN ESCOLAR, ATRAVEZ DEL CUAL SE BRINDA COMPLEMENTO ALIMENTARIO A  LOS NIÑOS, NIÑAS, Y ADOLESCENTES DE LA MATRICULA OFICIAL,DEL MUNICIPIO DE   SAN JOSE DE LA MONTAÑA</t>
  </si>
  <si>
    <t>2017AS390148</t>
  </si>
  <si>
    <t xml:space="preserve">SAN JOSE DE LA MONTAÑA </t>
  </si>
  <si>
    <t>COFINANCIAR LA ENTREGA DE RACIONES DENTRO DE LA EJECUCIÓN DEL PROGRAMA DE ALIMENTACIÓN ESCOLAR, ATRAVEZ DEL CUAL SE BRINDA COMPLEMENTO ALIMENTARIO A  LOS NIÑOS, NIÑAS, Y ADOLESCENTES DE LA MATRICULA OFICIAL,DEL MUNICIPIO DE   SAN JUAN DE URABA</t>
  </si>
  <si>
    <t>2017AS390149</t>
  </si>
  <si>
    <t xml:space="preserve">SAN JUAN DE URABA </t>
  </si>
  <si>
    <t>COFINANCIAR LA ENTREGA DE RACIONES DENTRO DE LA EJECUCIÓN DEL PROGRAMA DE ALIMENTACIÓN ESCOLAR, ATRAVEZ DEL CUAL SE BRINDA COMPLEMENTO ALIMENTARIO A  LOS NIÑOS, NIÑAS, Y ADOLESCENTES DE LA MATRICULA OFICIAL,DEL MUNICIPIO DE    SAN LUIS</t>
  </si>
  <si>
    <t>2017AS390150</t>
  </si>
  <si>
    <t xml:space="preserve">SAN LUIS </t>
  </si>
  <si>
    <t>COFINANCIAR LA ENTREGA DE RACIONES DENTRO DE LA EJECUCIÓN DEL PROGRAMA DE ALIMENTACIÓN ESCOLAR, ATRAVEZ DEL CUAL SE BRINDA COMPLEMENTO ALIMENTARIO A  LOS NIÑOS, NIÑAS, Y ADOLESCENTES DE LA MATRICULA OFICIAL,DEL MUNICIPIO DE   SAN PEDRO DE LOS MILAGROS</t>
  </si>
  <si>
    <t>2017AS390151</t>
  </si>
  <si>
    <t xml:space="preserve">SAN PEDRO DE LOS MILAGROS </t>
  </si>
  <si>
    <t>COFINANCIAR LA ENTREGA DE RACIONES DENTRO DE LA EJECUCIÓN DEL PROGRAMA DE ALIMENTACIÓN ESCOLAR, ATRAVEZ DEL CUAL SE BRINDA COMPLEMENTO ALIMENTARIO A  LOS NIÑOS, NIÑAS, Y ADOLESCENTES DE LA MATRICULA OFICIAL,DEL MUNICIPIO DE   SAN PEDRO DE URABA</t>
  </si>
  <si>
    <t>2017AS390152</t>
  </si>
  <si>
    <t xml:space="preserve">SAN PEDRO DE URABA </t>
  </si>
  <si>
    <t>COFINANCIAR LA ENTREGA DE RACIONES DENTRO DE LA EJECUCIÓN DEL PROGRAMA DE ALIMENTACIÓN ESCOLAR, ATRAVEZ DEL CUAL SE BRINDA COMPLEMENTO ALIMENTARIO A  LOS NIÑOS, NIÑAS, Y ADOLESCENTES DE LA MATRICULA OFICIAL,DEL MUNICIPIO DE   SAN RAFAEL</t>
  </si>
  <si>
    <t>2017AS390153</t>
  </si>
  <si>
    <t xml:space="preserve">SAN RAFAEL </t>
  </si>
  <si>
    <t>COFINANCIAR LA ENTREGA DE RACIONES DENTRO DE LA EJECUCIÓN DEL PROGRAMA DE ALIMENTACIÓN ESCOLAR, ATRAVEZ DEL CUAL SE BRINDA COMPLEMENTO ALIMENTARIO A  LOS NIÑOS, NIÑAS, Y ADOLESCENTES DE LA MATRICULA OFICIAL,DEL MUNICIPIO DE   SAN ROQUE</t>
  </si>
  <si>
    <t>2017AS390154</t>
  </si>
  <si>
    <t>SAN ROQUE</t>
  </si>
  <si>
    <t>COFINANCIAR LA ENTREGA DE RACIONES DENTRO DE LA EJECUCIÓN DEL PROGRAMA DE ALIMENTACIÓN ESCOLAR, ATRAVEZ DEL CUAL SE BRINDA COMPLEMENTO ALIMENTARIO A  LOS NIÑOS, NIÑAS, Y ADOLESCENTES DE LA MATRICULA OFICIAL,DEL MUNICIPIO DE   SAN VICENTE</t>
  </si>
  <si>
    <t>2017AS390155</t>
  </si>
  <si>
    <t xml:space="preserve">SAN VICENTE </t>
  </si>
  <si>
    <t>COFINANCIAR LA ENTREGA DE RACIONES DENTRO DE LA EJECUCIÓN DEL PROGRAMA DE ALIMENTACIÓN ESCOLAR, ATRAVEZ DEL CUAL SE BRINDA COMPLEMENTO ALIMENTARIO A  LOS NIÑOS, NIÑAS, Y ADOLESCENTES DE LA MATRICULA OFICIAL,DEL MUNICIPIO DE   SANTA BARBARA</t>
  </si>
  <si>
    <t>2017AS390156</t>
  </si>
  <si>
    <t xml:space="preserve">SANTA BARBARA </t>
  </si>
  <si>
    <t>COFINANCIAR LA ENTREGA DE RACIONES DENTRO DE LA EJECUCIÓN DEL PROGRAMA DE ALIMENTACIÓN ESCOLAR, ATRAVEZ DEL CUAL SE BRINDA COMPLEMENTO ALIMENTARIO A  LOS NIÑOS, NIÑAS, Y ADOLESCENTES DE LA MATRICULA OFICIAL,DEL MUNICIPIO DE   SANTA FE DE ANTIOQUIA</t>
  </si>
  <si>
    <t>2017AS390157</t>
  </si>
  <si>
    <t>SANTA FE DE ANTIOQUIA</t>
  </si>
  <si>
    <t>COFINANCIAR LA ENTREGA DE RACIONES DENTRO DE LA EJECUCIÓN DEL PROGRAMA DE ALIMENTACIÓN ESCOLAR, ATRAVEZ DEL CUAL SE BRINDA COMPLEMENTO ALIMENTARIO A  LOS NIÑOS, NIÑAS, Y ADOLESCENTES DE LA MATRICULA OFICIAL,DEL MUNICIPIO DE   SANTA ROSA DE OSOS</t>
  </si>
  <si>
    <t>2017AS390158</t>
  </si>
  <si>
    <t>STA ROSA DE OSOS</t>
  </si>
  <si>
    <t>COFINANCIAR LA ENTREGA DE RACIONES DENTRO DE LA EJECUCIÓN DEL PROGRAMA DE ALIMENTACIÓN ESCOLAR, ATRAVEZ DEL CUAL SE BRINDA COMPLEMENTO ALIMENTARIO A  LOS NIÑOS, NIÑAS, Y ADOLESCENTES DE LA MATRICULA OFICIAL,DEL MUNICIPIO DE   SANTO DOMINGO</t>
  </si>
  <si>
    <t>2017AS390159</t>
  </si>
  <si>
    <t xml:space="preserve">SANTO DOMINGO </t>
  </si>
  <si>
    <t>COFINANCIAR LA ENTREGA DE RACIONES DENTRO DE LA EJECUCIÓN DEL PROGRAMA DE ALIMENTACIÓN ESCOLAR, ATRAVEZ DEL CUAL SE BRINDA COMPLEMENTO ALIMENTARIO A  LOS NIÑOS, NIÑAS, Y ADOLESCENTES DE LA MATRICULA OFICIAL,DEL MUNICIPIO DE   SEGOVIA</t>
  </si>
  <si>
    <t>2017AS390160</t>
  </si>
  <si>
    <t>SEGOVIA</t>
  </si>
  <si>
    <t>COFINANCIAR LA ENTREGA DE RACIONES DENTRO DE LA EJECUCIÓN DEL PROGRAMA DE ALIMENTACIÓN ESCOLAR, ATRAVEZ DEL CUAL SE BRINDA COMPLEMENTO ALIMENTARIO A  LOS NIÑOS, NIÑAS, Y ADOLESCENTES DE LA MATRICULA OFICIAL,DEL MUNICIPIO DE   SONSON</t>
  </si>
  <si>
    <t>2017AS390161</t>
  </si>
  <si>
    <t>SONSON</t>
  </si>
  <si>
    <t>COFINANCIAR LA ENTREGA DE RACIONES DENTRO DE LA EJECUCIÓN DEL PROGRAMA DE ALIMENTACIÓN ESCOLAR, ATRAVEZ DEL CUAL SE BRINDA COMPLEMENTO ALIMENTARIO A  LOS NIÑOS, NIÑAS, Y ADOLESCENTES DE LA MATRICULA OFICIAL,DEL MUNICIPIO DE   SOPETRAN</t>
  </si>
  <si>
    <t>2017AS390162</t>
  </si>
  <si>
    <t xml:space="preserve">SOPETRAN </t>
  </si>
  <si>
    <t>COFINANCIAR LA ENTREGA DE RACIONES DENTRO DE LA EJECUCIÓN DEL PROGRAMA DE ALIMENTACIÓN ESCOLAR, ATRAVEZ DEL CUAL SE BRINDA COMPLEMENTO ALIMENTARIO A  LOS NIÑOS, NIÑAS, Y ADOLESCENTES DE LA MATRICULA OFICIAL,DEL MUNICIPIO DE   TAMESIS</t>
  </si>
  <si>
    <t>2017AS390163</t>
  </si>
  <si>
    <t xml:space="preserve">TAMESIS </t>
  </si>
  <si>
    <t>COFINANCIAR LA ENTREGA DE RACIONES DENTRO DE LA EJECUCIÓN DEL PROGRAMA DE ALIMENTACIÓN ESCOLAR, ATRAVEZ DEL CUAL SE BRINDA COMPLEMENTO ALIMENTARIO A  LOS NIÑOS, NIÑAS, Y ADOLESCENTES DE LA MATRICULA OFICIAL,DEL MUNICIPIO DE   TARAZA</t>
  </si>
  <si>
    <t>2017AS390164</t>
  </si>
  <si>
    <t>TARAZA</t>
  </si>
  <si>
    <t>COFINANCIAR LA ENTREGA DE RACIONES DENTRO DE LA EJECUCIÓN DEL PROGRAMA DE ALIMENTACIÓN ESCOLAR, ATRAVEZ DEL CUAL SE BRINDA COMPLEMENTO ALIMENTARIO A  LOS NIÑOS, NIÑAS, Y ADOLESCENTES DE LA MATRICULA OFICIAL,DEL MUNICIPIO DE    TARSO</t>
  </si>
  <si>
    <t>2017AS390165</t>
  </si>
  <si>
    <t>TARSO</t>
  </si>
  <si>
    <t xml:space="preserve">COFINANCIAR LA ENTREGA DE RACIONES DENTRO DE LA EJECUCIÓN DEL PROGRAMA DE ALIMENTACIÓN ESCOLAR, ATRAVEZ DEL CUAL SE BRINDA COMPLEMENTO ALIMENTARIO A  LOS NIÑOS, NIÑAS, Y ADOLESCENTES DE LA MATRICULA OFICIAL,DEL MUNICIPIO DE   TITIRIBI </t>
  </si>
  <si>
    <t>2017AS390166</t>
  </si>
  <si>
    <t>TITIRIBI</t>
  </si>
  <si>
    <t>COFINANCIAR LA ENTREGA DE RACIONES DENTRO DE LA EJECUCIÓN DEL PROGRAMA DE ALIMENTACIÓN ESCOLAR, ATRAVEZ DEL CUAL SE BRINDA COMPLEMENTO ALIMENTARIO A  LOS NIÑOS, NIÑAS, Y ADOLESCENTES DE LA MATRICULA OFICIAL,DEL MUNICIPIO DE   TOLEDO</t>
  </si>
  <si>
    <t>2017AS390167</t>
  </si>
  <si>
    <t>TOLEDO</t>
  </si>
  <si>
    <t>COFINANCIAR LA ENTREGA DE RACIONES DENTRO DE LA EJECUCIÓN DEL PROGRAMA DE ALIMENTACIÓN ESCOLAR, ATRAVEZ DEL CUAL SE BRINDA COMPLEMENTO ALIMENTARIO A  LOS NIÑOS, NIÑAS, Y ADOLESCENTES DE LA MATRICULA OFICIAL,DEL MUNICIPIO DE   URAMITA</t>
  </si>
  <si>
    <t>2017AS390168</t>
  </si>
  <si>
    <t xml:space="preserve">URAMITA </t>
  </si>
  <si>
    <t>COFINANCIAR LA ENTREGA DE RACIONES DENTRO DE LA EJECUCIÓN DEL PROGRAMA DE ALIMENTACIÓN ESCOLAR, ATRAVEZ DEL CUAL SE BRINDA COMPLEMENTO ALIMENTARIO A  LOS NIÑOS, NIÑAS, Y ADOLESCENTES DE LA MATRICULA OFICIAL,DEL MUNICIPIO DE   URRAO</t>
  </si>
  <si>
    <t>2017AS390169</t>
  </si>
  <si>
    <t xml:space="preserve">URRAO </t>
  </si>
  <si>
    <t>COFINANCIAR LA ENTREGA DE RACIONES DENTRO DE LA EJECUCIÓN DEL PROGRAMA DE ALIMENTACIÓN ESCOLAR, ATRAVEZ DEL CUAL SE BRINDA COMPLEMENTO ALIMENTARIO A  LOS NIÑOS, NIÑAS, Y ADOLESCENTES DE LA MATRICULA OFICIAL,DEL MUNICIPIO DE   VALDIVIA</t>
  </si>
  <si>
    <t>2017AS390170</t>
  </si>
  <si>
    <t xml:space="preserve">VALDIVIA </t>
  </si>
  <si>
    <t>COFINANCIAR LA ENTREGA DE RACIONES DENTRO DE LA EJECUCIÓN DEL PROGRAMA DE ALIMENTACIÓN ESCOLAR, ATRAVEZ DEL CUAL SE BRINDA COMPLEMENTO ALIMENTARIO A  LOS NIÑOS, NIÑAS, Y ADOLESCENTES DE LA MATRICULA OFICIAL,DEL MUNICIPIO DE    VALPARAISO</t>
  </si>
  <si>
    <t>2017AS390171</t>
  </si>
  <si>
    <t>VALAPARAISO</t>
  </si>
  <si>
    <t>COFINANCIAR LA ENTREGA DE RACIONES DENTRO DE LA EJECUCIÓN DEL PROGRAMA DE ALIMENTACIÓN ESCOLAR, ATRAVEZ DEL CUAL SE BRINDA COMPLEMENTO ALIMENTARIO A  LOS NIÑOS, NIÑAS, Y ADOLESCENTES DE LA MATRICULA OFICIAL,DEL MUNICIPIO DE   VEGACHI</t>
  </si>
  <si>
    <t>2017AS390172</t>
  </si>
  <si>
    <t>VEGACHI</t>
  </si>
  <si>
    <t>COFINANCIAR LA ENTREGA DE RACIONES DENTRO DE LA EJECUCIÓN DEL PROGRAMA DE ALIMENTACIÓN ESCOLAR, ATRAVEZ DEL CUAL SE BRINDA COMPLEMENTO ALIMENTARIO A  LOS NIÑOS, NIÑAS, Y ADOLESCENTES DE LA MATRICULA OFICIAL,DEL MUNICIPIO DE   VENECIA</t>
  </si>
  <si>
    <t>2017AS390173</t>
  </si>
  <si>
    <t xml:space="preserve">VENECIA </t>
  </si>
  <si>
    <t>COFINANCIAR LA ENTREGA DE RACIONES DENTRO DE LA EJECUCIÓN DEL PROGRAMA DE ALIMENTACIÓN ESCOLAR, ATRAVEZ DEL CUAL SE BRINDA COMPLEMENTO ALIMENTARIO A  LOS NIÑOS, NIÑAS, Y ADOLESCENTES DE LA MATRICULA OFICIAL,DEL MUNICIPIO DE   VIGIA DEL FUERTE</t>
  </si>
  <si>
    <t>2017AS390174</t>
  </si>
  <si>
    <t>VIGIA DEL FUERTE</t>
  </si>
  <si>
    <t>COFINANCIAR LA ENTREGA DE RACIONES DENTRO DE LA EJECUCIÓN DEL PROGRAMA DE ALIMENTACIÓN ESCOLAR, ATRAVEZ DEL CUAL SE BRINDA COMPLEMENTO ALIMENTARIO A  LOS NIÑOS, NIÑAS, Y ADOLESCENTES DE LA MATRICULA OFICIAL,DEL MUNICIPIO DE    YALI</t>
  </si>
  <si>
    <t>2017AS390175</t>
  </si>
  <si>
    <t>YALI</t>
  </si>
  <si>
    <t>COFINANCIAR LA ENTREGA DE RACIONES DENTRO DE LA EJECUCIÓN DEL PROGRAMA DE ALIMENTACIÓN ESCOLAR, ATRAVEZ DEL CUAL SE BRINDA COMPLEMENTO ALIMENTARIO A  LOS NIÑOS, NIÑAS, Y ADOLESCENTES DE LA MATRICULA OFICIAL,DEL MUNICIPIO DE    YARUMAL</t>
  </si>
  <si>
    <t>2017AS390176</t>
  </si>
  <si>
    <t>YARUMAL</t>
  </si>
  <si>
    <t>COFINANCIAR LA ENTREGA DE RACIONES DENTRO DE LA EJECUCIÓN DEL PROGRAMA DE ALIMENTACIÓN ESCOLAR, ATRAVEZ DEL CUAL SE BRINDA COMPLEMENTO ALIMENTARIO A  LOS NIÑOS, NIÑAS, Y ADOLESCENTES DE LA MATRICULA OFICIAL,DEL MUNICIPIO DE   YOLOMBO</t>
  </si>
  <si>
    <t>2017AS390177</t>
  </si>
  <si>
    <t xml:space="preserve">YOLOMBO </t>
  </si>
  <si>
    <t>COFINANCIAR LA ENTREGA DE RACIONES DENTRO DE LA EJECUCIÓN DEL PROGRAMA DE ALIMENTACIÓN ESCOLAR, ATRAVEZ DEL CUAL SE BRINDA COMPLEMENTO ALIMENTARIO A  LOS NIÑOS, NIÑAS, Y ADOLESCENTES DE LA MATRICULA OFICIAL,DEL MUNICIPIO DE   YONDO</t>
  </si>
  <si>
    <t>2017AS390178</t>
  </si>
  <si>
    <t>YONDÓ</t>
  </si>
  <si>
    <t>COFINANCIAR LA ENTREGA DE RACIONES DENTRO DE LA EJECUCIÓN DEL PROGRAMA DE ALIMENTACIÓN ESCOLAR, ATRAVEZ DEL CUAL SE BRINDA COMPLEMENTO ALIMENTARIO A  LOS NIÑOS, NIÑAS, Y ADOLESCENTES DE LA MATRICULA OFICIAL,DEL MUNICIPIO DE    ZARAGOZA</t>
  </si>
  <si>
    <t>2017AS390179</t>
  </si>
  <si>
    <t>ZARAGOZA</t>
  </si>
  <si>
    <t>COFINANCIAR LA ENTREGA DE RACIONES DENTRO DE LA  EJECUCION DEL PROGRAMA DE ALIMENTACION ESCOLAR PAE ATRAVEZ DEL CUAL SE BRINDA ALMUERZO A LOS NIÑOS, NIÑAS Y ADOLESCENTES DE LA MATRICULA OFICIAL DEL MUNICIPIO DE AMALFI, COMO COMPONENTE DE LA ESTRATEGIA DE JORNADA UNICA.</t>
  </si>
  <si>
    <t>Cupos atendidos en los programas de complementación alimentaria ( JU )</t>
  </si>
  <si>
    <t>2017AS390180</t>
  </si>
  <si>
    <t>AMPARO ALMANZA OCHOA</t>
  </si>
  <si>
    <t>COFINANCIAR LA ENTREGA DE RACIONES DENTRO DE LA  EJECUCION DEL PROGRAMA DE ALIMENTACION ESCOLAR PAE ATRAVEZ DEL CUAL SE BRINDA ALMUERZO A LOS NIÑOS, NIÑAS Y ADOLESCENTES DE LA MATRICULA OFICIAL DEL MUNICIPIO DE  CIUDAD BOLIVAR, COMO COMPONENTE DE LA ESTRATEGIA DE JORNADA UNICA.</t>
  </si>
  <si>
    <t>2017AS390181</t>
  </si>
  <si>
    <t>COFINANCIAR LA ENTREGA DE RACIONES DENTRO DE LA  EJECUCION DEL PROGRAMA DE ALIMENTACION ESCOLAR PAE ATRAVEZ DEL CUAL SE BRINDA ALMUERZO A LOS NIÑOS, NIÑAS Y ADOLESCENTES DE LA MATRICULA OFICIAL DEL MUNICIPIO DE  GIRARDOTA, COMO COMPONENTE DE LA ESTRATEGIA DE JORNADA UNICA.</t>
  </si>
  <si>
    <t>2017AS390182</t>
  </si>
  <si>
    <t>COFINANCIAR LA ENTREGA DE RACIONES DENTRO DE LA  EJECUCION DEL PROGRAMA DE ALIMENTACION ESCOLAR PAE ATRAVEZ DEL CUAL SE BRINDA ALMUERZO A LOS NIÑOS, NIÑAS Y ADOLESCENTES DE LA MATRICULA OFICIAL DEL MUNICIPIO DE  GUATAPE, COMO COMPONENTE DE LA ESTRATEGIA DE JORNADA UNICA.</t>
  </si>
  <si>
    <t>2017AS390183</t>
  </si>
  <si>
    <t>GUATAPE</t>
  </si>
  <si>
    <r>
      <rPr>
        <sz val="8"/>
        <color rgb="FFFF0000"/>
        <rFont val="Arial"/>
        <family val="2"/>
      </rPr>
      <t>COFINANCIAR</t>
    </r>
    <r>
      <rPr>
        <sz val="8"/>
        <color rgb="FF3D3D3D"/>
        <rFont val="Arial"/>
        <family val="2"/>
      </rPr>
      <t xml:space="preserve"> LA ENTREGA DE RACIONES DENTRO DE LA  EJECUCION DEL PROGRAMA DE ALIMENTACION ESCOLAR PAE ATRAVEZ DEL CUAL SE BRINDA ALMUERZO A LOS NIÑOS, NIÑAS Y ADOLESCENTES DE LA MATRICULA OFICIAL DEL MUNICIPIO DE  PEQUE, COMO COMPONENTE DE LA ESTRATEGIA DE JORNADA UNICA.</t>
    </r>
  </si>
  <si>
    <t>2017AS390184</t>
  </si>
  <si>
    <t>COFINANCIAR LA ENTREGA DE RACIONES DENTRO DE LA  EJECUCION DEL PROGRAMA DE ALIMENTACION ESCOLAR PAE ATRAVEZ DEL CUAL SE BRINDA ALMUERZO A LOS NIÑOS, NIÑAS Y ADOLESCENTES DE LA MATRICULA OFICIAL DEL MUNICIPIO DE  SAN LUIS, COMO COMPONENTE DE LA ESTRATEGIA DE JORNADA UNICA.</t>
  </si>
  <si>
    <t>2017AS390185</t>
  </si>
  <si>
    <t>SAN LUIS</t>
  </si>
  <si>
    <t>COFINANCIAR LA ENTREGA DE RACIONES DENTRO DE LA  EJECUCION DEL PROGRAMA DE ALIMENTACION ESCOLAR PAE ATRAVEZ DEL CUAL SE BRINDA ALMUERZO A LOS NIÑOS, NIÑAS Y ADOLESCENTES DE LA MATRICULA OFICIAL DEL MUNICIPIO DE  TAMESIS, COMO COMPONENTE DE LA ESTRATEGIA DE JORNADA UNICA.</t>
  </si>
  <si>
    <t>2017AS390186</t>
  </si>
  <si>
    <t>TAMESIS</t>
  </si>
  <si>
    <t>COFINANCIAR LA ENTREGA DE RACIONES DENTRO DE LA  EJECUCION DEL PROGRAMA DE ALIMENTACION ESCOLAR PAE ATRAVEZ DEL CUAL SE BRINDA ALMUERZO A LOS NIÑOS, NIÑAS Y ADOLESCENTES DE LA MATRICULA OFICIAL DEL MUNICIPIO DE  TARSO, COMO COMPONENTE DE LA ESTRATEGIA DE JORNADA UNICA.</t>
  </si>
  <si>
    <t>2017AS390187</t>
  </si>
  <si>
    <t>COFINANCIAR LA ENTREGA DE RACIONES DENTRO DE LA  EJECUCION DEL PROGRAMA DE ALIMENTACION ESCOLAR PAE ATRAVEZ DEL CUAL SE BRINDA ALMUERZO A LOS NIÑOS, NIÑAS Y ADOLESCENTES DE LA MATRICULA OFICIAL DEL MUNICIPIO DE  TITIRIBI, COMO COMPONENTE DE LA ESTRATEGIA DE JORNADA UNICA.</t>
  </si>
  <si>
    <t>2017AS390188</t>
  </si>
  <si>
    <t>COFINANCIAR LA ENTREGA DE RACIONES DENTRO DE LA  EJECUCION DEL PROGRAMA DE ALIMENTACION ESCOLAR PAE ATRAVEZ DEL CUAL SE BRINDA ALMUERZO A LOS NIÑOS, NIÑAS Y ADOLESCENTES DE LA MATRICULA OFICIAL DEL MUNICIPIO DE  URAMITA, COMO COMPONENTE DE LA ESTRATEGIA DE JORNADA UNICA.</t>
  </si>
  <si>
    <t>2017AS390189</t>
  </si>
  <si>
    <t>URAMITA</t>
  </si>
  <si>
    <t>COFINANCIAR LA ENTREGA DE RACIONES DENTRO DE LA  EJECUCION DEL PROGRAMA DE ALIMENTACION ESCOLAR PAE ATRAVEZ DEL CUAL SE BRINDA ALMUERZO A LOS NIÑOS, NIÑAS Y ADOLESCENTES DE LA MATRICULA OFICIAL DEL MUNICIPIO DE  VIGIA DEL FUERTE, COMO COMPONENTE DE LA ESTRATEGIA DE JORNADA UNICA.</t>
  </si>
  <si>
    <t>2017AS390190</t>
  </si>
  <si>
    <t>COFINANCIAR LA ENTREGA DE RACIONES DENTRO DE LA  EJECUCION DEL PROGRAMA DE ALIMENTACION ESCOLAR PAE ATRAVEZ DEL CUAL SE BRINDA ALMUERZO A LOS NIÑOS, NIÑAS Y ADOLESCENTES DE LA MATRICULA OFICIAL DEL MUNICIPIO DE  YARUMAL, COMO COMPONENTE DE LA ESTRATEGIA DE JORNADA UNICA.</t>
  </si>
  <si>
    <t>2017AS390191</t>
  </si>
  <si>
    <t>PRESTAR EL SERVICIO DE ATENCIÓN PARA RECUPERACIÓN NUTRICIONAL, A LOS NIÑOS Y NIÑAS EN CONDICIÓN DE DESNUTRICIÓN Y A MADRES GESTANTES Y LACTANTES CON BAJO PESO EN EL MUNICIPIO DE VIGÍA DEL FUERTE</t>
  </si>
  <si>
    <t>Número de niños, niñas y familias gestantes atendidos en los centros de atención integral nutricional</t>
  </si>
  <si>
    <t>ATENCION Y RECUPERCION NUTRICIONAL A FAMILIAS VULNERABLES DEL DEPARTAMENTO</t>
  </si>
  <si>
    <t>010018001</t>
  </si>
  <si>
    <t xml:space="preserve">Servicio recuperación nutricional </t>
  </si>
  <si>
    <t>TATIANA HERNANDEZ BENJUMEA</t>
  </si>
  <si>
    <t>PRESTAR EL SERVICIO DE ATENCIÓN PARA RECUPERACIÓN NUTRICIONAL, A LOS NIÑOS Y NIÑAS EN CONDICIÓN DE DESNUTRICIÓN Y A MADRES GESTANTES Y LACTANTES CON BAJO PESO EN EL MUNICIPIO DE  MURINDO</t>
  </si>
  <si>
    <t>MURINDO</t>
  </si>
  <si>
    <t>PRESTAR EL SERVICIO DE ATENCIÓN PARA RECUPERACIÓN NUTRICIONAL, A LOS NIÑOS Y NIÑAS EN CONDICIÓN DE DESNUTRICIÓN Y A MADRES GESTANTES Y LACTANTES CON BAJO PESO EN EL MUNICIPIO DE  TARAZA</t>
  </si>
  <si>
    <t xml:space="preserve">PRESTAR EL SERVICIO DE ATENCIÓN PARA RECUPERACIÓN NUTRICIONAL, A LOS NIÑOS Y NIÑAS EN CONDICIÓN DE DESNUTRICIÓN Y A MADRES GESTANTES Y LACTANTES CON BAJO PESO EN EL MUNICIPIO DE  TURBO </t>
  </si>
  <si>
    <t>TURBO</t>
  </si>
  <si>
    <t>PRESTAR EL SERVICIO DE ATENCIÓN PARA RECUPERACIÓN NUTRICIONAL, A LOS NIÑOS Y NIÑAS EN CONDICIÓN DE DESNUTRICIÓN Y A MADRES GESTANTES Y LACTANTES CON BAJO PESO EN EL MUNICIPIO DE  SEGOVIA</t>
  </si>
  <si>
    <t>Prestar el servicio de apoyo a Ia gestiôn a través del
acompanamiento a Ia supervision técnica, administrativa y
financiera de los convenios y contratos celebrados por Ia
Gerencia de Seguridad Alimentaria y Nutricional - MANA para
garantizar la prestación del Programa de Alimentación escolar.</t>
  </si>
  <si>
    <t>PRESTAR EL SERVICIO DE APOYO ALA GESTION ATRAVEZ DEL ACOMPAÑAMIENTO A LA SUPERVISION, TECNICA ADMINISTRATIVA, Y FINANCIERA DE LOS CONVENIOS Y CONTRATOS CELEBRADOS POR MANA</t>
  </si>
  <si>
    <t>SUMINISTRO DE RACIONES PARA EL PROGRAMA DE ALIMENTACION ESCOLAR PARA GARANTIZAR LA PERMANENCIA DE LA POBLACION ECOLAR EN TODO EL DEPARTAMENTO DE ANTIOQUIA</t>
  </si>
  <si>
    <t>LOS MUNICIPIOS QUE CONFORMAN EL PAE</t>
  </si>
  <si>
    <t>APOYAR LA SUPERVISION DE  TECNICA DE LOS CONVENIOS Y CONTRATOS DE LA GERENCIA DE SEGURIDAD ALIMENTARIA MANA</t>
  </si>
  <si>
    <t>2017SS390192</t>
  </si>
  <si>
    <t>TECNOLOGICO 2018</t>
  </si>
  <si>
    <t>GLORIA AMPARO HOYOS</t>
  </si>
  <si>
    <t>Prestar los servicios de asistencia técnica, profesiorial y de gestión del
 conocimiento para el fortalecimiento de los proyectos establecidos por Ia
Gerencia de Seguridad Alimentaria y Nutricional de Antioquia MANA</t>
  </si>
  <si>
    <t>ASISTENCIA TECNICA,PROFECIONAL Y DE GESTION DEL CONOCIMIENTO PARA EL FORTALECIMIENTO DE LA GERENCIA DE MANA</t>
  </si>
  <si>
    <t>PROYECTOS PRODUCTIVOS, PEDAGOGICOS ETE</t>
  </si>
  <si>
    <t>SEGURIDAD ALIMENTARIA Y NUTRICIONAL EN LA POBLACION BULNERABLE</t>
  </si>
  <si>
    <t>PRESTAR SERVICIOS DE ASISTENCIA TECNICA, PROFECIONAL Y DE GESTION DE CONOCIMIENTO</t>
  </si>
  <si>
    <t>2017SS390193</t>
  </si>
  <si>
    <t>U DE A  2018</t>
  </si>
  <si>
    <t>TERESITA MESA VALENCIA</t>
  </si>
  <si>
    <t>Secretaría de Medio Ambiente</t>
  </si>
  <si>
    <t>Realización del III foro regional de cambio climático</t>
  </si>
  <si>
    <t>CARLOS ANDRES ESCOBAR DIEZ</t>
  </si>
  <si>
    <t>3838685</t>
  </si>
  <si>
    <t>carlos.escobar@antioquia.gov.co</t>
  </si>
  <si>
    <t>Adaptación y Mitigación al Cambio Climático</t>
  </si>
  <si>
    <t>Proyectos del Plan Departamental de Adaptación y Mitigación al cambio climático implementados</t>
  </si>
  <si>
    <t>Formulación e implementación del plan departamental de adaptación y mitigación al
cambio climático Antioquia</t>
  </si>
  <si>
    <t>210000-001</t>
  </si>
  <si>
    <t>Impl proy innov inv mitig cambio climát</t>
  </si>
  <si>
    <t>Juan David Ramirez Bedoya</t>
  </si>
  <si>
    <t>Tipo C Supervisión</t>
  </si>
  <si>
    <t xml:space="preserve">Gestionar proyectos para la implementación del Plan Departamental de Adaptación y Mitigación al cambio climático </t>
  </si>
  <si>
    <t>Cofinanciar la adquisición de predios de importancia estratégica para la protección de las fuentes hídricas que abastece acueductos.</t>
  </si>
  <si>
    <t>Protección y Conservación del Recurso Hídrico</t>
  </si>
  <si>
    <t>Áreas para la protección de fuentes abastecedoras de acueductos adquiridas</t>
  </si>
  <si>
    <t>Protección y conservación del recurso hidrico en el departamento de Antioquia</t>
  </si>
  <si>
    <t>210021-001</t>
  </si>
  <si>
    <t>Áreas protección fuentes adquiridas</t>
  </si>
  <si>
    <t>Andres Giovanny Correa Maya</t>
  </si>
  <si>
    <t>Implementar el esquema de pago por servicios ambientales BANCO2, para la conservación de ecosistemas estratégicos asociados al recurso Hídrico, en los municipios, bajo los parámetros establecidos en la Ordenanza Departamental N° 049 de 2016.</t>
  </si>
  <si>
    <t>Conservación de Ecosistemas Estratégicos</t>
  </si>
  <si>
    <t>Áreas en ecosistemas estratégicos con vigilada y controlada</t>
  </si>
  <si>
    <t>Protección y conservación de áreas de ecosistemas estratégicos, Antioquia</t>
  </si>
  <si>
    <t>210022-001</t>
  </si>
  <si>
    <t>Áreas ecosis estrat vigilada controlada</t>
  </si>
  <si>
    <t>Santiago Arbelaez Arbelaez</t>
  </si>
  <si>
    <t>Implementar el esquema de pago por servicios ambientales BANCO2, para la conservación de ecosistemas estratégicos asociados al recurso Hídrico, en el municipio de Abejorral, bajo los parámetros establecidos en la Ordenanza Departamental N° 049 de 2016.</t>
  </si>
  <si>
    <t>CORNARE, MUNICIPIO DE ABEJORRAL Y CORPORACIÓN MASBOSQUES</t>
  </si>
  <si>
    <t>Convenio No. 4600006858,  VF6000002256 Ordenanza 40 del 04 de octubre de 2017</t>
  </si>
  <si>
    <t>Implementar el esquema de pago por servicios ambientales BANCO2, para la conservación de ecosistemas estratégicos asociados al recurso Hídrico, en el municipio de Argelia, bajo los parámetros establecidos en la Ordenanza Departamental N° 049 de 2016.</t>
  </si>
  <si>
    <t>CORNARE, MUNICIPIO DE ARGELIA Y CORPORACIÓN MASBOSQUES</t>
  </si>
  <si>
    <t>Convenio No. 4600006859, VF6000002256 Ordenanza 40 del 04 de octubre de 2017</t>
  </si>
  <si>
    <t>Implementar el esquema de pago por servicios ambientales BANCO2, para la conservación de ecosistemas estratégicos asociados al recurso Hídrico, en el municipio de Nariño, bajo los parámetros establecidos en la Ordenanza Departamental N° 049 de 2016.</t>
  </si>
  <si>
    <t>CORNARE, MUNICIPIO DE NARIÑO Y CORPORACIÓN MASBOSQUES</t>
  </si>
  <si>
    <t>Convenio No. 4600006860, VF6000002256 Ordenanza 40 del 04 de octubre de 2017</t>
  </si>
  <si>
    <t>Implementar el esquema de pago por servicios ambientales BANCO2, para la conservación de ecosistemas estratégicos asociados al recurso Hídrico, en el municipio de Sonsón, bajo los parámetros establecidos en la Ordenanza Departamental N° 049 de 2016.</t>
  </si>
  <si>
    <t>CORNARE, MUNICIPIO DE SONSÓN Y CORPORACIÓN MASBOSQUES</t>
  </si>
  <si>
    <t>Convenio No. 4600006862, VF6000002256 Ordenanza 40 del 04 de octubre de 2017</t>
  </si>
  <si>
    <t>Implementar el esquema de pago por servicios ambientales BANCO2, para la conservación de ecosistemas estratégicos asociados al recurso Hídrico, en el municipio de Alejandria , bajo los parámetros establecidos en la Ordenanza Departamental N° 049 de 2016.</t>
  </si>
  <si>
    <t>CORNARE, MUNICIPIO DE ALEJANDRÍA Y CORPORACIÓN MASBOSQUES</t>
  </si>
  <si>
    <t>Convenio No. 4600006863, VF6000002256 Ordenanza 40 del 04 de octubre de 2017</t>
  </si>
  <si>
    <t>Implementar el esquema de pago por servicios ambientales BANCO2, para la conservación de ecosistemas estratégicos asociados al recurso Hídrico, en el municipio de Concepción, bajo los parámetros establecidos en la Ordenanza Departamental N° 049 de 2016.</t>
  </si>
  <si>
    <t>CORNARE, MUNICIPIO DE CONCEPCIÓN Y CORPORACIÓN MASBOSQUES</t>
  </si>
  <si>
    <t>Convenio No. 4600006864, VF6000002256 Ordenanza 40 del 04 de octubre de 2017</t>
  </si>
  <si>
    <t>Diana Carolina Uribe Gutierrez</t>
  </si>
  <si>
    <t>Implementar el esquema de pago por servicios ambientales BANCO2, para la conservación de ecosistemas estratégicos asociados al recurso Hídrico, en el municipio de San Roque, bajo los parámetros establecidos en la Ordenanza Departamental N° 049 de 2016.</t>
  </si>
  <si>
    <t>CORNARE, MUNICIPIO DE SAN ROQUE Y CORPORACIÓN MASBOSQUES</t>
  </si>
  <si>
    <t>Convenio No. 4600006865, VF6000002256 Ordenanza 40 del 04 de octubre de 2017</t>
  </si>
  <si>
    <t>Implementar el esquema de pago por servicios ambientales BANCO2, para la conservación de ecosistemas estratégicos asociados al recurso Hídrico, en el municipio de Santo Domingo, bajo los parámetros establecidos en la Ordenanza Departamental N° 049 de 2016.</t>
  </si>
  <si>
    <t>CORNARE, MUNICIPIO DE SANTO DOMINGO Y CORPORACIÓN MASBOSQUES</t>
  </si>
  <si>
    <t>Convenio No. 4600006869, VF6000002256 Ordenanza 40 del 04 de octubre de 2017</t>
  </si>
  <si>
    <t>Implementar el esquema de pago por servicios ambientales BANCO2, para la conservación de ecosistemas estratégicos asociados al recurso Hídrico, en el municipio de Cocorná, bajo los parámetros establecidos en la Ordenanza Departamental N° 049 de 2016.</t>
  </si>
  <si>
    <t>CORNARE, MUNICIPIO DE COCORNÁ Y CORPORACIÓN MASBOSQUES</t>
  </si>
  <si>
    <t>Convenio No. 4600006867, VF6000002256 Ordenanza 40 del 04 de octubre de 2017</t>
  </si>
  <si>
    <t>Implementar el esquema de pago por servicios ambientales BANCO2, para la conservación de ecosistemas estratégicos asociados al recurso Hídrico, en el municipio de San Francisco, bajo los parámetros establecidos en la Ordenanza Departamental N° 049 de 2016.</t>
  </si>
  <si>
    <t>CORNARE, MUNICIPIO DE SAN FRANCISCO Y CORPORACIÓN MASBOSQUES</t>
  </si>
  <si>
    <t>Convenio No. 4600006871,VF6000002256 Ordenanza 40 del 04 de octubre de 2017</t>
  </si>
  <si>
    <t>Implementar el esquema de pago por servicios ambientales BANCO2, para la conservación de ecosistemas estratégicos asociados al recurso Hídrico, en el municipio de San Luis, bajo los parámetros establecidos en la Ordenanza Departamental N° 049 de 2016.</t>
  </si>
  <si>
    <t>CORNARE, MUNICIPIO DE SAN LUIS Y CORPORACIÓN MASBOSQUES</t>
  </si>
  <si>
    <t>Convenio No. 4600006874, VF6000002256 Ordenanza 40 del 04 de octubre de 2017</t>
  </si>
  <si>
    <t>Implementar el esquema de pago por servicios ambientales BANCO2, para la conservación de ecosistemas estratégicos asociados al recurso Hídrico, en el municipio de El Carmen de Viboral, bajo los parámetros establecidos en la Ordenanza Departamental N° 049 de 2016.</t>
  </si>
  <si>
    <t>CORNARE, MUNICIPIO DE EL CARMEN DE VIBORAL Y CORPORACIÓN MASBOSQUES</t>
  </si>
  <si>
    <t>Convenio No. 4600006875,VF6000002256 Ordenanza 40 del 04 de octubre de 2017</t>
  </si>
  <si>
    <t>Implementar el esquema de pago por servicios ambientales BANCO2, para la conservación de ecosistemas estratégicos asociados al recurso Hídrico, en el municipio de El Santuario , bajo los parámetros establecidos en la Ordenanza Departamental N° 049 de 2016.</t>
  </si>
  <si>
    <t>CORNARE, MUNICIPIO DE EL SANTUARIO, EMPRESA DE SERVICIOS PÚBLICOS Y CORPORACIÓN MASBOSQUES</t>
  </si>
  <si>
    <t>Convenio No. 4600006876, VF6000002256 Ordenanza 40 del 04 de octubre de 2017</t>
  </si>
  <si>
    <t>Implementar el esquema de pago por servicios ambientales BANCO2, para la conservación de ecosistemas estratégicos asociados al recurso Hídrico, en el municipio de Guarne, bajo los parámetros establecidos en la Ordenanza Departamental N° 049 de 2016.</t>
  </si>
  <si>
    <t>CORNARE, MUNICIPIO DE GUARNE Y CORPORACIÓN MASBOSQUES</t>
  </si>
  <si>
    <t>Convenio No. 4600007005, VF6000002256 Ordenanza 40 del 04 de octubre de 2017</t>
  </si>
  <si>
    <t>Implementar el esquema de pago por servicios ambientales BANCO2, para la conservación de ecosistemas estratégicos asociados al recurso Hídrico, en el municipio de La Unión , bajo los parámetros establecidos en la Ordenanza Departamental N° 049 de 2016.</t>
  </si>
  <si>
    <t>CORNARE, MUNICIPIO DE LA UNION Y CORPORACIÓN MASBOSQUES</t>
  </si>
  <si>
    <t>Convenio No. 4600006877, VF6000002256 Ordenanza 40 del 04 de octubre de 2017</t>
  </si>
  <si>
    <t>Implementar el esquema de pago por servicios ambientales BANCO2, para la conservación de ecosistemas estratégicos asociados al recurso Hídrico, en el municipio de San Vicente, bajo los parámetros establecidos en la Ordenanza Departamental N° 049 de 2016.</t>
  </si>
  <si>
    <t>CORNARE, MUNICIPIO DE SAN VICENTE Y CORPORACIÓN MASBOSQUES</t>
  </si>
  <si>
    <t>Convenio No. 4600006879, VF6000002256 Ordenanza 40 del 04 de octubre de 2017</t>
  </si>
  <si>
    <t>Implementar el esquema de pago por servicios ambientales BANCO2, para la conservación de ecosistemas estratégicos asociados al recurso Hídrico, en el municipio de El Peñol, bajo los parámetros establecidos en la Ordenanza Departamental N° 049 de 2016.</t>
  </si>
  <si>
    <t>CORNARE, MUNICIPIO DE EL PEÑOL Y CORPORACIÓN MASBOSQUES</t>
  </si>
  <si>
    <t>Convenio No. 4600006880, VF6000002256 Ordenanza 40 del 04 de octubre de 2017</t>
  </si>
  <si>
    <t>Implementar el esquema de pago por servicios ambientales BANCO2, para la conservación de ecosistemas estratégicos asociados al recurso Hídrico, en el municipio de Granada, bajo los parámetros establecidos en la Ordenanza Departamental N° 049 de 2016.</t>
  </si>
  <si>
    <t>CORNARE, MUNICIPIO DE GRANADA Y CORPORACIÓN MASBOSQUES</t>
  </si>
  <si>
    <t>Convenio No. 4600006881, VF6000002256 Ordenanza 40 del 04 de octubre de 2017</t>
  </si>
  <si>
    <t>Implementar el esquema de pago por servicios ambientales BANCO2, para la conservación de ecosistemas estratégicos asociados al recurso Hídrico, en el municipio de Guatape, bajo los parámetros establecidos en la Ordenanza Departamental N° 049 de 2016.</t>
  </si>
  <si>
    <t>CORNARE, MUNICIPIO DE GUATAPÉ Y CORPORACIÓN MASBOSQUES</t>
  </si>
  <si>
    <t>Convenio No. 4600006890, VF6000002256 Ordenanza 40 del 04 de octubre de 2017</t>
  </si>
  <si>
    <t>Implementar el esquema de pago por servicios ambientales BANCO2, para la conservación de ecosistemas estratégicos asociados al recurso Hídrico, en el municipio de San Rafael, bajo los parámetros establecidos en la Ordenanza Departamental N° 049 de 2016.</t>
  </si>
  <si>
    <t>CORNARE, MUNICIPIO DE SAN RAFAEL Y CORPORACIÓN MASBOSQUES</t>
  </si>
  <si>
    <t>Convenio No. 4600006891, VF6000002256 Ordenanza 40 del 04 de octubre de 2017</t>
  </si>
  <si>
    <t>Implementar el esquema de pago por servicios ambientales BANCO2, para la conservación de ecosistemas estratégicos asociados al recurso Hídrico, en el municipio de San Carlos, bajo los parámetros establecidos en la Ordenanza Departamental N° 049 de 2016.</t>
  </si>
  <si>
    <t>CORNARE, MUNICIPIO DE SAN CARLOS Y CORPORACIÓN MASBOSQUES</t>
  </si>
  <si>
    <t>Convenio No. 4600006882, VF6000002256 Ordenanza 40 del 04 de octubre de 2017</t>
  </si>
  <si>
    <t>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t>
  </si>
  <si>
    <t>CORNARE, MUNICIPIO DE EL CARMEN DE VIBORAL, COCORNÁ Y CORPORACIÓN MASBOSQUES</t>
  </si>
  <si>
    <t>Convenio No. 4600007537, VF6000002256 Ordenanza 40 del 04 de octubre de 2017</t>
  </si>
  <si>
    <t>Implementar el esquema de pago por servicios ambientales BANCO2, para la conservación de ecosistemas estratégicos asociados al recurso Hídrico, en el municipio de Anori, bajo los parámetros establecidos en la Ordenanza Departamental N° 049 de 2016.</t>
  </si>
  <si>
    <t>CORANTIOQUIA, MUNICIPIO DE ANORÍ Y CORPORACIÓN MASBOSQUES</t>
  </si>
  <si>
    <t>Convenio No. 4600007094, VF6000002256 Ordenanza 40 del 04 de octubre de 2017</t>
  </si>
  <si>
    <t>Implementar el esquema de pago por servicios ambientales BANCO2, para la conservación de ecosistemas estratégicos asociados al recurso Hídrico, en el municipio de Angostura, bajo los parámetros establecidos en la Ordenanza Departamental N° 049 de 2016.</t>
  </si>
  <si>
    <t>CORANTIOQUIA, MUNICIPIO DE ANGOSTURA Y CORPORACIÓN MASBOSQUES</t>
  </si>
  <si>
    <t>Convenio No. 4600007092, VF6000002256 Ordenanza 40 del 04 de octubre de 2017</t>
  </si>
  <si>
    <t>Implementar el esquema de pago por servicios ambientales BANCO2, para la conservación de ecosistemas estratégicos asociados al recurso Hídrico, en el municipio de Andes, bajo los parámetros establecidos en la Ordenanza Departamental N° 049 de 2016.</t>
  </si>
  <si>
    <t>CORANTIOQUIA, MUNICIPIO DE ANDES Y CORPORACIÓN MASBOSQUES</t>
  </si>
  <si>
    <t>Convenio No. 4600007093, VF6000002256 Ordenanza 40 del 04 de octubre de 2017</t>
  </si>
  <si>
    <t>Implementar el esquema de pago por servicios ambientales BANCO2, para la conservación de ecosistemas estratégicos asociados al recurso Hídrico, en el municipio de Belmira, bajo los parámetros establecidos en la Ordenanza Departamental N° 049 de 2016.</t>
  </si>
  <si>
    <t>CORANTIOQUIA, MUNICIPIO DE BELMIRA Y CORPORACIÓN MASBOSQUES</t>
  </si>
  <si>
    <t>Convenio No. 4600007095, VF6000002256 Ordenanza 40 del 04 de octubre de 2017</t>
  </si>
  <si>
    <t>Implementar el esquema de pago por servicios ambientales BANCO2, para la conservación de ecosistemas estratégicos asociados al recurso Hídrico, en el municipio de Betulia, bajo los parámetros establecidos en la Ordenanza Departamental N° 049 de 2016.</t>
  </si>
  <si>
    <t>CORANTIOQUIA, MUNICIPIO DE BETULIA Y CORPORACIÓN MASBOSQUES</t>
  </si>
  <si>
    <t>Convenio No. 4600007096, VF6000002256 Ordenanza 40 del 04 de octubre de 2017</t>
  </si>
  <si>
    <t>Implementar el esquema de pago por servicios ambientales BANCO2, para la conservación de ecosistemas estratégicos asociados al recurso Hídrico, en el municipio de Briceño, bajo los parámetros establecidos en la Ordenanza Departamental N° 049 de 2016.</t>
  </si>
  <si>
    <t>CORANTIOQUIA, MUNICIPIO DE BRICEÑO Y CORPORACIÓN MASBOSQUES</t>
  </si>
  <si>
    <t>Convenio No. 4600007097, VF6000002256 Ordenanza 40 del 04 de octubre de 2017</t>
  </si>
  <si>
    <t>Implementar el esquema de pago por servicios ambientales BANCO2, para la conservación de ecosistemas estratégicos asociados al recurso Hídrico, en el municipio de Caracoli, bajo los parámetros establecidos en la Ordenanza Departamental N° 049 de 2016.</t>
  </si>
  <si>
    <t>CORANTIOQUIA, MUNICIPIO DE CARACOLÍ Y CORPORACIÓN MASBOSQUES</t>
  </si>
  <si>
    <t>Convenio No. 4600007098, VF6000002256 Ordenanza 40 del 04 de octubre de 2017</t>
  </si>
  <si>
    <t>Implementar el esquema de pago por servicios ambientales BANCO2, para la conservación de ecosistemas estratégicos asociados al recurso Hídrico, en el municipio de Ciudad Bolivar, bajo los parámetros establecidos en la Ordenanza Departamental N° 049 de 2016.</t>
  </si>
  <si>
    <t>CORANTIOQUIA, MUNICIPIO DE CIUDAD BOLIVAR Y CORPORACIÓN MASBOSQUES</t>
  </si>
  <si>
    <t>Convenio No. 4600007099, VF6000002256 Ordenanza 40 del 04 de octubre de 2017</t>
  </si>
  <si>
    <t>Implementar el esquema de pago por servicios ambientales BANCO2, para la conservación de ecosistemas estratégicos asociados al recurso Hídrico, en el municipio de Donmatias, bajo los parámetros establecidos en la Ordenanza Departamental N° 049 de 2016.</t>
  </si>
  <si>
    <t>CORANTIOQUIA, MUNICIPIO DE DONMATÍAS Y CORPORACIÓN MASBOSQUES</t>
  </si>
  <si>
    <t>Convenio No. 4600007100, VF6000002256 Ordenanza 40 del 04 de octubre de 2017</t>
  </si>
  <si>
    <t>Implementar el esquema de pago por servicios ambientales BANCO2, para la conservación de ecosistemas estratégicos asociados al recurso Hídrico, en el municipio de Ebejico, bajo los parámetros establecidos en la Ordenanza Departamental N° 049 de 2016.</t>
  </si>
  <si>
    <t>CORANTIOQUIA, MUNICIPIO DE EBÉJICO Y CORPORACIÓN MASBOSQUES</t>
  </si>
  <si>
    <t>Convenio No. 4600007101, VF6000002256 Ordenanza 40 del 04 de octubre de 2017</t>
  </si>
  <si>
    <t>Implementar el esquema de pago por servicios ambientales BANCO2, para la conservación de ecosistemas estratégicos asociados al recurso Hídrico, en el municipio de Gomez Plata, bajo los parámetros establecidos en la Ordenanza Departamental N° 049 de 2016.</t>
  </si>
  <si>
    <t>CORANTIOQUIA, MUNICIPIO DE GÓMEZ PLATA Y CORPORACIÓN MASBOSQUES</t>
  </si>
  <si>
    <t>Convenio No. 4600007102, VF6000002256 Ordenanza 40 del 04 de octubre de 2017</t>
  </si>
  <si>
    <t>Implementar el esquema de pago por servicios ambientales BANCO2, para la conservación de ecosistemas estratégicos asociados al recurso Hídrico, en el municipio de Guadalupe, bajo los parámetros establecidos en la Ordenanza Departamental N° 049 de 2016.</t>
  </si>
  <si>
    <t>CORANTIOQUIA, MUNICIPIO DE GUADALUPE Y CORPORACIÓN MASBOSQUES</t>
  </si>
  <si>
    <t>Convenio No. 4600007103, VF6000002256 Ordenanza 40 del 04 de octubre de 2017</t>
  </si>
  <si>
    <t>Implementar el esquema de pago por servicios ambientales BANCO2, para la conservación de ecosistemas estratégicos asociados al recurso Hídrico, en el municipio de ituango, bajo los parámetros establecidos en la Ordenanza Departamental N° 049 de 2016.</t>
  </si>
  <si>
    <t>CORANTIOQUIA, MUNICIPIO DE ITUANGO Y CORPORACIÓN MASBOSQUES</t>
  </si>
  <si>
    <t>Convenio No. 4600007104, VF6000002256 Ordenanza 40 del 04 de octubre de 2017</t>
  </si>
  <si>
    <t>Implementar el esquema de pago por servicios ambientales BANCO2, para la conservación de ecosistemas estratégicos asociados al recurso Hídrico, en el municipio de Jerico, bajo los parámetros establecidos en la Ordenanza Departamental N° 049 de 2016.</t>
  </si>
  <si>
    <t>CORANTIOQUIA, MUNICIPIO DE JERICÓ Y CORPORACIÓN MASBOSQUES</t>
  </si>
  <si>
    <t>Convenio No. 4600007105, VF6000002256 Ordenanza 40 del 04 de octubre de 2017</t>
  </si>
  <si>
    <t>Implementar el esquema de pago por servicios ambientales BANCO2, para la conservación de ecosistemas estratégicos asociados al recurso Hídrico, en el municipio de Liborina, bajo los parámetros establecidos en la Ordenanza Departamental N° 049 de 2016.</t>
  </si>
  <si>
    <t>CORANTIOQUIA, MUNICIPIO DE LIBORINA Y CORPORACIÓN MASBOSQUES</t>
  </si>
  <si>
    <t>Convenio No. 4600007106, VF6000002256 Ordenanza 40 del 04 de octubre de 2017</t>
  </si>
  <si>
    <t>Implementar el esquema de pago por servicios ambientales BANCO2, para la conservación de ecosistemas estratégicos asociados al recurso Hídrico, en el municipio de Remedios, bajo los parámetros establecidos en la Ordenanza Departamental N° 049 de 2016.</t>
  </si>
  <si>
    <t>CORANTIOQUIA, MUNICIPIO DE REMEDIOS Y CORPORACIÓN MASBOSQUES</t>
  </si>
  <si>
    <t>Convenio No. 4600007107, VF6000002256 Ordenanza 40 del 04 de octubre de 2017</t>
  </si>
  <si>
    <t>Implementar el esquema de pago por servicios ambientales BANCO2, para la conservación de ecosistemas estratégicos asociados al recurso Hídrico, en el municipio de Sabanalarga, bajo los parámetros establecidos en la Ordenanza Departamental N° 049 de 2016.</t>
  </si>
  <si>
    <t>CORANTIOQUIA, MUNICIPIO DE SABANALARGA Y CORPORACIÓN MASBOSQUES</t>
  </si>
  <si>
    <t>Convenio No. 4600007108, VF6000002256 Ordenanza 40 del 04 de octubre de 2017</t>
  </si>
  <si>
    <t>Implementar el esquema de pago por servicios ambientales BANCO2, para la conservación de ecosistemas estratégicos asociados al recurso Hídrico, en el municipio de San Jeronimo, bajo los parámetros establecidos en la Ordenanza Departamental N° 049 de 2016.</t>
  </si>
  <si>
    <t>CORANTIOQUIA, MUNICIPIO DE SAN JERÓNIMO Y CORPORACIÓN MASBOSQUES</t>
  </si>
  <si>
    <t>Convenio No. 4600007109, VF6000002256 Ordenanza 40 del 04 de octubre de 2017</t>
  </si>
  <si>
    <t>Implementar el esquema de pago por servicios ambientales BANCO2, para la conservación de ecosistemas estratégicos asociados al recurso Hídrico, en el municipio de Santa Fe de Antioquia, bajo los parámetros establecidos en la Ordenanza Departamental N° 049 de 2016.</t>
  </si>
  <si>
    <t>CORANTIOQUIA, MUNICIPIO DE SANTA FE DE ANTIOQUIA Y CORPORACIÓN MASBOSQUES</t>
  </si>
  <si>
    <t>Convenio No. 4600007110, VF6000002256 Ordenanza 40 del 04 de octubre de 2017</t>
  </si>
  <si>
    <t>Implementar el esquema de pago por servicios ambientales BANCO2, para la conservación de ecosistemas estratégicos asociados al recurso Hídrico, en el municipio de Taraza, bajo los parámetros establecidos en la Ordenanza Departamental N° 049 de 2016.</t>
  </si>
  <si>
    <t>CORANTIOQUIA, MUNICIPIO DE TARAZÁ Y CORPORACIÓN MASBOSQUES</t>
  </si>
  <si>
    <t>Convenio No. 4600007111, VF6000002256 Ordenanza 40 del 04 de octubre de 2017</t>
  </si>
  <si>
    <t>Implementar el esquema de pago por servicios ambientales BANCO2, para la conservación de ecosistemas estratégicos asociados al recurso Hídrico, en el municipio de Vegachi, bajo los parámetros establecidos en la Ordenanza Departamental N° 049 de 2016.</t>
  </si>
  <si>
    <t>CORANTIOQUIA, MUNICIPIO DE VEGACHÍ Y CORPORACIÓN MASBOSQUES</t>
  </si>
  <si>
    <t>Convenio No. 4600007112, VF6000002256 Ordenanza 40 del 04 de octubre de 2017</t>
  </si>
  <si>
    <t>Implementar el esquema de pago por servicios ambientales BANCO2, para la conservación de ecosistemas estratégicos asociados al recurso Hídrico, en el municipio de Yolombo, bajo los parámetros establecidos en la Ordenanza Departamental N° 049 de 2016.</t>
  </si>
  <si>
    <t>CORANTIOQUIA, MUNICIPIO DE YOLOMBÓ Y CORPORACIÓN MASBOSQUES</t>
  </si>
  <si>
    <t>Convenio No. 4600007125, VF6000002256 Ordenanza 40 del 04 de octubre de 2017</t>
  </si>
  <si>
    <t>Implementar el esquema de pago por servicios ambientales BANCO2, para la conservación de ecosistemas estratégicos asociados al recurso Hídrico, en el municipio de Yondo, bajo los parámetros establecidos en la Ordenanza Departamental N° 049 de 2016.</t>
  </si>
  <si>
    <t>CORANTIOQUIA, MUNICIPIO DE YONDÓ Y CORPORACIÓN MASBOSQUES</t>
  </si>
  <si>
    <t>Convenio No. 4600007113, VF6000002256 Ordenanza 40 del 04 de octubre de 2017</t>
  </si>
  <si>
    <t>Implementar el esquema de pago por servicios ambientales BANCO2, para la conservación de ecosistemas estratégicos asociados al recurso Hídrico, en el municipio de Cisneros, bajo los parámetros establecidos en la Ordenanza Departamental N° 049 de 2016.</t>
  </si>
  <si>
    <t>18035-18036</t>
  </si>
  <si>
    <t>CORANTIOQUIA, MUNICIPIO DE CISNEROS Y CORPORACIÓN MASBOSQUES</t>
  </si>
  <si>
    <t>Convenio No. 4600007114, VF6000002256 Ordenanza 40 del 04 de octubre de 2017</t>
  </si>
  <si>
    <t>Implementar el esquema de pago por servicios ambientales BANCO2, para la conservación de ecosistemas estratégicos asociados al recurso Hídrico, en el municipio de SALGAR bajo los parámetros establecidos en la Ordenanza Departamental N° 049 de 2016.</t>
  </si>
  <si>
    <t>CORANTIOQUIA, MUNICIPIO DE SALGAR Y CORPORACIÓN MASBOSQUES</t>
  </si>
  <si>
    <t>Convenio No. 4600007116, VF6000002256 Ordenanza 40 del 04 de octubre de 2017</t>
  </si>
  <si>
    <t>Implementar el esquema de pago por servicios ambientales BANCO2, para la conservación de ecosistemas estratégicos asociados al recurso Hídrico, en el municipio de JARDIN bajo los parámetros establecidos en la Ordenanza Departamental N° 049 de 2016.</t>
  </si>
  <si>
    <t>CORANTIOQUIA, MUNICIPIO DE JARDÍN Y CORPORACIÓN MASBOSQUES</t>
  </si>
  <si>
    <t>Convenio No. 4600007443, VF6000002256 Ordenanza 40 del 04 de octubre de 2017</t>
  </si>
  <si>
    <t>Implementar el esquema de pago por servicios ambientales BANCO2, para la conservación de ecosistemas estratégicos asociados al recurso Hídrico, en el municipio de Concordia, bajo los parámetros establecidos en la Ordenanza Departamental N° 049 de 2016.</t>
  </si>
  <si>
    <t>CORANTIOQUIA, MUNICIPIO DE CONCORDIA Y CORPORACIÓN MASBOSQUES</t>
  </si>
  <si>
    <t>Convenio No. 4600007444, VF6000002256 Ordenanza 40 del 04 de octubre de 2017</t>
  </si>
  <si>
    <t>Implementar el esquema de pago por servicios ambientales BANCO2, para la conservación de ecosistemas estratégicos asociados al recurso Hídrico, en el municipio de Abriaqui, bajo los parámetros establecidos en la Ordenanza Departamental N° 049 de 2016.</t>
  </si>
  <si>
    <t>CORPOURABA, MUNICIPIO DE ABRIAQUÍ Y CORPORACIÓN MASBOSQUES</t>
  </si>
  <si>
    <t>Convenio No. 4600007399, VF6000002256 Ordenanza 40 del 04 de octubre de 2017</t>
  </si>
  <si>
    <t>Javier Alezander Robledo Blandón</t>
  </si>
  <si>
    <t>Implementar el esquema de pago por servicios ambientales BANCO2, para la conservación de ecosistemas estratégicos asociados al recurso Hídrico, en el municipio de Carepa, bajo los parámetros establecidos en la Ordenanza Departamental N° 049 de 2016.</t>
  </si>
  <si>
    <t>CORPOURABA, MUNICIPIO DE CAREPA Y CORPORACIÓN MASBOSQUES</t>
  </si>
  <si>
    <t>Convenio No. 4600007400, VF6000002256 Ordenanza 40 del 04 de octubre de 2017</t>
  </si>
  <si>
    <t>Implementar el esquema de pago por servicios ambientales BANCO2, para la conservación de ecosistemas estratégicos asociados al recurso Hídrico, en el municipio de Chigorodo, bajo los parámetros establecidos en la Ordenanza Departamental N° 049 de 2016.</t>
  </si>
  <si>
    <t>CORPOURABA, MUNICIPIO DE CHIGORODÓ Y CORPORACIÓN MASBOSQUES</t>
  </si>
  <si>
    <t>Convenio No. 4600007401, VF6000002256 Ordenanza 40 del 04 de octubre de 2017</t>
  </si>
  <si>
    <t>Implementar el esquema de pago por servicios ambientales BANCO2, para la conservación de ecosistemas estratégicos asociados al recurso Hídrico, en el municipio de Dabeiba, bajo los parámetros establecidos en la Ordenanza Departamental N° 049 de 2016.</t>
  </si>
  <si>
    <t>CORPOURABA, MUNICIPIO DE DABEIBA Y CORPORACIÓN MASBOSQUES</t>
  </si>
  <si>
    <t>Convenio No. 4600007402, VF6000002256 Ordenanza 40 del 04 de octubre de 2017</t>
  </si>
  <si>
    <t>Implementar el esquema de pago por servicios ambientales BANCO2, para la conservación de ecosistemas estratégicos asociados al recurso Hídrico, en el municipio de Frontino, bajo los parámetros establecidos en la Ordenanza Departamental N° 049 de 2016.</t>
  </si>
  <si>
    <t>CORPOURABA, MUNICIPIO DE FRONTINO Y CORPORACIÓN MASBOSQUES</t>
  </si>
  <si>
    <t>Convenio No. 4600007403, VF6000002256 Ordenanza 40 del 04 de octubre de 2017</t>
  </si>
  <si>
    <t>Implementar el esquema de pago por servicios ambientales BANCO2, para la conservación de ecosistemas estratégicos asociados al recurso Hídrico, en el municipio de Giraldo, bajo los parámetros establecidos en la Ordenanza Departamental N° 049 de 2016.</t>
  </si>
  <si>
    <t>CORPOURABA, MUNICIPIO DE GIRALDO Y CORPORACIÓN MASBOSQUES</t>
  </si>
  <si>
    <t>Convenio No. 4600007404, VF6000002256 Ordenanza 40 del 04 de octubre de 2017</t>
  </si>
  <si>
    <t>Implementar el esquema de pago por servicios ambientales BANCO2, para la conservación de ecosistemas estratégicos asociados al recurso Hídrico, en el municipio de San Pedro de Uraba, bajo los parámetros establecidos en la Ordenanza Departamental N° 049 de 2016.</t>
  </si>
  <si>
    <t>CORPOURABA, MUNICIPIO DE SAN PEDRO DE URABÁ Y CORPORACIÓN MASBOSQUES</t>
  </si>
  <si>
    <t>Convenio No. 4600007405, VF6000002256 Ordenanza 40 del 04 de octubre de 2017</t>
  </si>
  <si>
    <t>Implementar el esquema de pago por servicios ambientales BANCO2, para la conservación de ecosistemas estratégicos asociados al recurso Hídrico, en el municipio de Cañasgordas bajo los parámetros establecidos en la Ordenanza Departamental N° 049 de 2016.</t>
  </si>
  <si>
    <t>CORPOURABA, MUNICIPIO DE CAÑASGORDAS Y CORPORACIÓN MASBOSQUES</t>
  </si>
  <si>
    <t>Convenio No. 4600007406, VF6000002256 Ordenanza 40 del 04 de octubre de 2017</t>
  </si>
  <si>
    <t>Implementar el esquema de pago por servicios ambientales BANCO2, para la conservación de ecosistemas estratégicos asociados al recurso Hídrico, en el municipio de Uramita bajo los parámetros establecidos en la Ordenanza Departamental N° 049 de 2016.</t>
  </si>
  <si>
    <t>CORPOURABA, MUNICIPIO DE URAMITA Y CORPORACIÓN MASBOSQUES</t>
  </si>
  <si>
    <t>Convenio No. 4600007407, VF6000002256 Ordenanza 40 del 04 de octubre de 2017</t>
  </si>
  <si>
    <t>Implementar el esquema de pago por servicios ambientales BANCO2, para la conservación de ecosistemas estratégicos asociados al recurso Hídrico, en el municipio de Peque bajo los parámetros establecidos en la Ordenanza Departamental N° 049 de 2016.</t>
  </si>
  <si>
    <t>CORPOURABA, MUNICIPIO DE PEQUE Y CORPORACIÓN MASBOSQUES</t>
  </si>
  <si>
    <t>Convenio No. 4600007408, VF6000002256 Ordenanza 40 del 04 de octubre de 2017</t>
  </si>
  <si>
    <t>Implementar el esquema de pago por servicios ambientales BANCO2, para la conservación de ecosistemas estratégicos asociados al recurso Hídrico, en el municipio de Mutata bajo los parámetros establecidos en la Ordenanza Departamental N° 049 de 2016.</t>
  </si>
  <si>
    <t>CORPOURABA, MUNICIPIO DE MUTATÁ Y CORPORACIÓN MASBOSQUES</t>
  </si>
  <si>
    <t>Convenio No. 4600007409, VF6000002256 Ordenanza 40 del 04 de octubre de 2017</t>
  </si>
  <si>
    <t>Implementar el esquema de pago por servicios ambientales BANCO2, para la conservación de ecosistemas estratégicos asociados al recurso Hídrico, en el municipio de Urrao bajo los parámetros establecidos en la Ordenanza Departamental N° 049 de 2016.</t>
  </si>
  <si>
    <t>CORPOURABA, MUNICIPIO DE URRAO Y CORPORACIÓN MASBOSQUES</t>
  </si>
  <si>
    <t>Convenio No. 4600007410, VF6000002256 Ordenanza 40 del 04 de octubre de 2017</t>
  </si>
  <si>
    <t>Implementar el esquema de pago por servicios ambientales BANCO2, para la conservación de ecosistemas estratégicos asociados al recurso Hídrico, en el municipio de Barbosa, bajo los parámetros establecidos en la Ordenanza Departamental N° 049 de 2016.</t>
  </si>
  <si>
    <t>2017-AS-34-0004</t>
  </si>
  <si>
    <t>ÁREA METROPOLITANA DEL VALLE DE ABURRÁ, CORANTIOQUIA, MUNICIPIO DE BARBOSA Y LA CORPORACIÓN MASBOSQUES</t>
  </si>
  <si>
    <t>Convenio No. 2017-AS-34-0004, VF6000002256 Ordenanza 40 del 04 de octubre de 2017</t>
  </si>
  <si>
    <t>Implementar el esquema de pago por servicios ambientales BANCO2, para la conservación de ecosistemas estratégicos asociados al recurso Hídrico, en el municipio de Envigado, bajo los parámetros establecidos en la Ordenanza Departamental N° 049 de 2016.</t>
  </si>
  <si>
    <t>2017-AS-34-0005</t>
  </si>
  <si>
    <t>ÁREA METROPOLITANA DEL VALLE DE ABURRÁ, CORANTIOQUIA, MUNICIPIO DE ENVIGADO Y LA CORPORACIÓN MASBOSQUES</t>
  </si>
  <si>
    <t>Convenio No. 2017-AS-34-0005, VF6000002256 Ordenanza 40 del 04 de octubre de 2017</t>
  </si>
  <si>
    <t>Implementar el esquema de pago por servicios ambientales BANCO2, para la conservación de ecosistemas estratégicos asociados al recurso Hídrico, en el municipio de Girardota, bajo los parámetros establecidos en la Ordenanza Departamental N° 049 de 2016.</t>
  </si>
  <si>
    <t>2017-AS-34-0007</t>
  </si>
  <si>
    <t>ÁREA METROPOLITANA DEL VALLE DE ABURRÁ, CORANTIOQUIA, MUNICIPIO DE GIRARDOTA Y LA CORPORACIÓN MASBOSQUES</t>
  </si>
  <si>
    <t>Convenio No. 2017-AS-34-0007, VF6000002256 Ordenanza 40 del 04 de octubre de 2017</t>
  </si>
  <si>
    <t>Implementar el esquema de pago por servicios ambientales BANCO2, para la conservación de ecosistemas estratégicos asociados al recurso Hídrico, en el municipio de Itagui, bajo los parámetros establecidos en la Ordenanza Departamental N° 049 de 2016</t>
  </si>
  <si>
    <t>2017-AS-34-0006</t>
  </si>
  <si>
    <t>ÁREA METROPOLITANA DEL VALLE DE ABURRÁ, CORANTIOQUIA, MUNICIPIO DE ITAGUI Y LA CORPORACIÓN MASBOSQUES</t>
  </si>
  <si>
    <t>Convenio No. 2017-AS-34-0006, VF6000002256 Ordenanza 40 del 04 de octubre de 2017</t>
  </si>
  <si>
    <t>Implementar el esquema de pago por servicios ambientales BANCO2, para la conservación de ecosistemas estratégicos asociados al recurso hídrico, en el municipio de Sabaneta, bajo los parámetros establecidos en la Ordenanza Departamental N° 049 de 2016.</t>
  </si>
  <si>
    <t>2017-AS-34-0009</t>
  </si>
  <si>
    <t>ÁREA METROPOLITANA DEL VALLE DE ABURRÁ, CORANTIOQUIA, MUNICIPIO DE SABANETA Y LA CORPORACIÓN MASBOSQUES</t>
  </si>
  <si>
    <t>Convenio No. 2017-AS-34-0009, VF6000002256 Ordenanza 40 del 04 de octubre de 2017</t>
  </si>
  <si>
    <t>Implementar acciones de control, vigilancia y administración de los predios públicos adquiridos en los municipios del Departamento de Antioquia para la protección de las fuentes de agua que abastecen acueductos.</t>
  </si>
  <si>
    <t>Alvaro Londoño Maya</t>
  </si>
  <si>
    <t>Implementación Proyectos educativos y de participación para la construcción de una
cultura ambiental sustentable en el departamento de Antioquia</t>
  </si>
  <si>
    <t>Educación y cultura para la sostenibilidad ambiental del Departamento de Antioquia</t>
  </si>
  <si>
    <t>Estrategias educativas y de participación implementadas</t>
  </si>
  <si>
    <t>210001-001</t>
  </si>
  <si>
    <t>Estrat educat participación implemen</t>
  </si>
  <si>
    <t>Hernan Dario Valencia Gutierrez</t>
  </si>
  <si>
    <t>Acciones contempladas en el Proyecto de Ordenanza “Basuras Cero” Implementadas</t>
  </si>
  <si>
    <t>Proyecto de Ordenanza Basuras Cero</t>
  </si>
  <si>
    <t>Aracely Santillana</t>
  </si>
  <si>
    <t>Implementación de los Planes de Ordenación y Manejo de las Cuencas Hidrográficas (POMCA) de la jurisdicción de CORPOURABA.</t>
  </si>
  <si>
    <t>Proyectos contemplados en los Planes de Ordenamiento y Manejo de Cuencas Hidrográficas (POMCAS) implementados en las 9 subregiones del Departamento</t>
  </si>
  <si>
    <t>Proyectos contemplados POMCAS</t>
  </si>
  <si>
    <t>Andres Felipe Posada Zapata</t>
  </si>
  <si>
    <t>Estudio de actualización del estado de los recurso hídrico en el departamento de Antioquia editado y socializado.</t>
  </si>
  <si>
    <t xml:space="preserve">Est actlización estado recurso hídrico </t>
  </si>
  <si>
    <t>Carlos Mario Sierra Zapata</t>
  </si>
  <si>
    <t>Elaboración de la Política Pública de Bienestar animal.</t>
  </si>
  <si>
    <t>Proyectos contemplados en los Planes de Acción de los Comités que integran el CODEAM implementados</t>
  </si>
  <si>
    <t>Proyectos contemplados CODEAM implem</t>
  </si>
  <si>
    <t>Myriam Ceballos Marín</t>
  </si>
  <si>
    <t>Fortalecimiento de las mesas ambientales del Departamento de Antioquia.</t>
  </si>
  <si>
    <t>Implementación Plan de Acción del Comité Minero Ambiental.</t>
  </si>
  <si>
    <t>Fortalecer las instancias de participación y los procesos de Gestión Ambiental en el marco del Consejo Departamental Ambiental de Antioquia – CODEAM.</t>
  </si>
  <si>
    <t>Apoyo a proyectos de la comisión para la prevención, mitigación y control de incendios forestales en el departamento de Antioquia implementados</t>
  </si>
  <si>
    <t>Proyectos contemplados en el Plan de Acción de la comisión para la prevención, mitigación y control de incendios forestales en el departamento de Antioquia implementados</t>
  </si>
  <si>
    <t xml:space="preserve">Proy Plan Acción comisión incen fostls </t>
  </si>
  <si>
    <r>
      <t>Apoyar la creación del Sistema Local de Áreas Protegidas en los municipios del Departamento</t>
    </r>
    <r>
      <rPr>
        <sz val="10"/>
        <color rgb="FF252525"/>
        <rFont val="Arial"/>
        <family val="2"/>
      </rPr>
      <t>.</t>
    </r>
  </si>
  <si>
    <t>Diseño e implementación de Sistemas Locales de Áreas Protegidas – SILAP</t>
  </si>
  <si>
    <t>Diseño e implementación de SILAP</t>
  </si>
  <si>
    <t>Andres Correa Maya</t>
  </si>
  <si>
    <t>Áreas de espacio público de protección ambiental recuperadas.</t>
  </si>
  <si>
    <t>Áreas en ecosistemas estratégicos restaurada</t>
  </si>
  <si>
    <t>Áreas en ecosis estratégicos restaur</t>
  </si>
  <si>
    <t>Cofinanciar la restauración ecológica de áreas de ecosistemas estratégicos.</t>
  </si>
  <si>
    <t>Adquisición de Tiquetes Aéreos para la Gobernación de Antioquia</t>
  </si>
  <si>
    <t>3838686</t>
  </si>
  <si>
    <r>
      <t xml:space="preserve">VF 6000002258 del 3 ago-17 Ordenanza 11 del 18 de julio de 2017
</t>
    </r>
    <r>
      <rPr>
        <b/>
        <sz val="10"/>
        <color theme="1"/>
        <rFont val="Calibri"/>
        <family val="2"/>
        <scheme val="minor"/>
      </rPr>
      <t>Entrega de CDP a La Secretaría General</t>
    </r>
  </si>
  <si>
    <t>Elvia Gómez Betancur</t>
  </si>
  <si>
    <t>Contratación de un servidor público en temporalidad  e incluye los  viáticos</t>
  </si>
  <si>
    <t>Áreas apoyadas para declaratoria dentro del Sistema Departamental de Áreas Protegidas (SIDAP)</t>
  </si>
  <si>
    <t>Áreas apoyadas para declaratoria SIDAP</t>
  </si>
  <si>
    <t>Entrega de CDP a La Secretaria  de Gestion Humana y Desarrollo Organizacional</t>
  </si>
  <si>
    <t>Contratación de un servidor público en temporalidad  y incluye los  viáticos</t>
  </si>
  <si>
    <t>Contratación de un servidor público en temporalidad y incluye los viáticos</t>
  </si>
  <si>
    <t>Contratación de dos practicantes de excelencia, para el segundo semestre</t>
  </si>
  <si>
    <t>Laura Salinas Gaviria</t>
  </si>
  <si>
    <t>Central de medios y Operador logístico</t>
  </si>
  <si>
    <r>
      <rPr>
        <b/>
        <sz val="10"/>
        <color theme="1"/>
        <rFont val="Calibri"/>
        <family val="2"/>
        <scheme val="minor"/>
      </rPr>
      <t>VF6000002347</t>
    </r>
    <r>
      <rPr>
        <sz val="10"/>
        <color theme="1"/>
        <rFont val="Calibri"/>
        <family val="2"/>
        <scheme val="minor"/>
      </rPr>
      <t xml:space="preserve"> ($25.000.000) y </t>
    </r>
    <r>
      <rPr>
        <b/>
        <sz val="10"/>
        <color theme="1"/>
        <rFont val="Calibri"/>
        <family val="2"/>
        <scheme val="minor"/>
      </rPr>
      <t xml:space="preserve">VF6000002362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</si>
  <si>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r>
      <rPr>
        <b/>
        <sz val="10"/>
        <color theme="1"/>
        <rFont val="Calibri"/>
        <family val="2"/>
        <scheme val="minor"/>
      </rPr>
      <t>VF6000002348</t>
    </r>
    <r>
      <rPr>
        <sz val="10"/>
        <color theme="1"/>
        <rFont val="Calibri"/>
        <family val="2"/>
        <scheme val="minor"/>
      </rPr>
      <t xml:space="preserve"> ($25.000.000) y </t>
    </r>
    <r>
      <rPr>
        <b/>
        <sz val="10"/>
        <color theme="1"/>
        <rFont val="Calibri"/>
        <family val="2"/>
        <scheme val="minor"/>
      </rPr>
      <t xml:space="preserve">VF6000002363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</si>
  <si>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t>Prestación de servicio de transporte terrestre automotor para apoyar la gestión de la Gobernación de Antioquia.</t>
  </si>
  <si>
    <t>Entrega de CDP a La Secretaría General</t>
  </si>
  <si>
    <t>Julia Ines Puerta Castro</t>
  </si>
  <si>
    <t>Secretaría de las Mujeres</t>
  </si>
  <si>
    <t>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"Mujeres Pensando en Grande".</t>
  </si>
  <si>
    <t>Carolina Perez</t>
  </si>
  <si>
    <t>Directora fortalecimiento Institucional</t>
  </si>
  <si>
    <t>3838602</t>
  </si>
  <si>
    <t>ana.perez@antioquia.gov.co</t>
  </si>
  <si>
    <t>Transversalidad con hechos</t>
  </si>
  <si>
    <t>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t>
  </si>
  <si>
    <t>IMPLEMENTACION  TRANSVERSALIDAD CON HECHOS</t>
  </si>
  <si>
    <t>07-0065</t>
  </si>
  <si>
    <t xml:space="preserve">Red de transversalidad de la Secretaría de las Mujeres de Antioquia conformada y operando, </t>
  </si>
  <si>
    <t>Diseño de la Red de transversalidad, creacion de la red y consolidacion de la red</t>
  </si>
  <si>
    <t>Ana Carolina Perez-</t>
  </si>
  <si>
    <t>Realizar seguimiento tecnico, Administrativa, contable,financiera,  y jurídico</t>
  </si>
  <si>
    <t>Campaña comunicacional "Mujeres Antioquia Piensa en Grande"</t>
  </si>
  <si>
    <t>IMPLEMENTACION TRANSVERSALIDAD CON HECHOS</t>
  </si>
  <si>
    <t>Formulacion, implemtacion y difucion de lacampaña</t>
  </si>
  <si>
    <t>PLAZA MAYOR MEDELLÍN CONVECIONES Y EXPOSICIONES S.A</t>
  </si>
  <si>
    <t>Lo realiza la oficina de Comunicaiones</t>
  </si>
  <si>
    <t>Juan fernando Arenas</t>
  </si>
  <si>
    <t>Educando en igualdad de género</t>
  </si>
  <si>
    <t>Instituciones de educación superior que implementan cátedra e investigaciones en equidad de género</t>
  </si>
  <si>
    <t>07-0071</t>
  </si>
  <si>
    <t>formulacion del plan, acercamietno a instituciones educativas e implementacion del plan</t>
  </si>
  <si>
    <t>Prestación de servicio de transporte terrestre automotor para apoyar la gestión de la Gobernación de Antioquia</t>
  </si>
  <si>
    <t>Maria Mercedes Ortega Mateos</t>
  </si>
  <si>
    <t>3838620</t>
  </si>
  <si>
    <t>maria.ortega@antioquia.gov.co</t>
  </si>
  <si>
    <t>Seguridad pública para las mujeres</t>
  </si>
  <si>
    <t>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t>
  </si>
  <si>
    <t>07-0069</t>
  </si>
  <si>
    <t>Cursos de formación a mujeres en sus derechos y en equidad de género realizados</t>
  </si>
  <si>
    <t>Formulacion,. Convocatoria e implemetacion de los cursos</t>
  </si>
  <si>
    <t>SA-22-001-2018</t>
  </si>
  <si>
    <t>Lo realiza lógistica</t>
  </si>
  <si>
    <t>MARIA MERCEDES ORTEGA</t>
  </si>
  <si>
    <t>Asociacion de  Transportadores Especiales</t>
  </si>
  <si>
    <t>Designar estudiantes de universidades para la realizacion de practicaacademica. con el fin de brindar apoyo a la gestion del Departamento de Antioquia y sus regiones durante el segundo semestre 2017 y primer
semestre 2018</t>
  </si>
  <si>
    <t>Efraim Buitrago</t>
  </si>
  <si>
    <t>Profesiona Universitario</t>
  </si>
  <si>
    <t>efraim.buitrago@antioquia.gov.co</t>
  </si>
  <si>
    <t>implemetacion de politicas públicas y plan de igualdad de oportunidades para las mujeres a nivel local</t>
  </si>
  <si>
    <t>Formulacion de la politica y construccion del plan de igualdiad de oportunidades</t>
  </si>
  <si>
    <t>Colegio Mayor de Antioquia</t>
  </si>
  <si>
    <t>lo realiza Gestion Humana</t>
  </si>
  <si>
    <t>EFRAIM BUITRAGO</t>
  </si>
  <si>
    <t>Designar estudiantes de universidades para la realizacion de practicaacademica. con el fin de brindar apoyo a la gestion del Departamento de Antioquia y sus regiones durante el segundo semestre 2017 y primer</t>
  </si>
  <si>
    <t>DISEÑO Y REALIZACIÓN DE UN DIPLOMADO VIRTUAL EN GÉNERO Y EDUCACIÓN.</t>
  </si>
  <si>
    <t xml:space="preserve">Adriana María Osorio Cardona </t>
  </si>
  <si>
    <t>3838612</t>
  </si>
  <si>
    <t>adriana.osorio@antioquia.gov.co</t>
  </si>
  <si>
    <t>Diplomados en género y educación para docentes y directivos docentes dictados</t>
  </si>
  <si>
    <t>Diseño e implementacion</t>
  </si>
  <si>
    <t>MARIA CONSUELO MESA</t>
  </si>
  <si>
    <t>EJECUTAR LA SEGUNDA FASE DEL ENTRENAMIENTO DEL CONCURSO DE MUJERES</t>
  </si>
  <si>
    <t>Clara Lía Ortiz Bustamante</t>
  </si>
  <si>
    <t>Directora desarrollo humano y socioeconomico</t>
  </si>
  <si>
    <t>3838603</t>
  </si>
  <si>
    <t>clara.ortiz@antioquia.gov.co</t>
  </si>
  <si>
    <t>Seguridad económica de las mujeres</t>
  </si>
  <si>
    <t>concurso departamental mujeres emprendedoras realizado.</t>
  </si>
  <si>
    <t>07-0070</t>
  </si>
  <si>
    <t>ADRIANA MARÍA OSORIO CARDONA</t>
  </si>
  <si>
    <t>IMPLEMENTAR EL DECRETO DEPARTAMENTAL NO. D2017070003657 DE 2017 EL SELLO DE COMPROMISO SOCIAL CON LA MUJER EN EL DEPARTAMENTO DE ANTIOQUIA-EQUIPAZ.</t>
  </si>
  <si>
    <t xml:space="preserve">Jacinto Cordoba Maquilon </t>
  </si>
  <si>
    <t>3835016</t>
  </si>
  <si>
    <t>jacinto.cordoba@antioquia.gov.co</t>
  </si>
  <si>
    <t>Plan para el desarrollo de políticas de equidad de género en empresas públicas, privadas y Universidades de Antioquia diseñado</t>
  </si>
  <si>
    <t>Diseño, consolidacin de alianzas e implementacion del plan</t>
  </si>
  <si>
    <t>LAURA CRISTINA GIL HERNANDEZ</t>
  </si>
  <si>
    <t>FORTALECER EL PROCESO DE  FORMACIÓN PARA EL EMPODERAMIENTO PERSONAL, SOCIAL Y POLÍTICO DE MUJERES QUE ASPIRAN A CARGOS DE ELEC</t>
  </si>
  <si>
    <t>Mujeres políticas “Antioquia Piensa en Grande”</t>
  </si>
  <si>
    <t>Cursos de formación subregionales para mujeres con aspiraciones y en cargos de elección popular dictados</t>
  </si>
  <si>
    <t>07-0072</t>
  </si>
  <si>
    <t xml:space="preserve">Formulacion e implementacion de los modulos </t>
  </si>
  <si>
    <t>ADRIANA MARÍA CARDONA BEDOYA</t>
  </si>
  <si>
    <t>Implementar del plan departamental para la incorporación del enfoque de genero de los PEI</t>
  </si>
  <si>
    <t>Maria Consuelo Mesa Londoño</t>
  </si>
  <si>
    <t>maría.mesa@antioquia.gov.co</t>
  </si>
  <si>
    <t>Gestión de proyectos en las dependencias de la Gobernación de Antioquia dirigidos a las mujeres</t>
  </si>
  <si>
    <t>Identificacion de cooperantes, formulacion y ejecucion de proyectos</t>
  </si>
  <si>
    <t>MARÍA MERCEDES ORTEGA MATEOS</t>
  </si>
  <si>
    <t>Fortalecer las organizaciones de mujeres en el marco del plan departamental para la promoción, formalizacion y fortalecimiento de las organizaciones de mujeres</t>
  </si>
  <si>
    <t>Mujeres asociadas, adelante!</t>
  </si>
  <si>
    <t>Red Departamental de Organizaciones de mujeres operando. Plan Departamental para la promocion, formalización y fortalecimiento a las organizaciones de mujeres, diseñado e implemtado.</t>
  </si>
  <si>
    <t>Diseño, implementacion y seguimiento al plan</t>
  </si>
  <si>
    <t>NORA EUGENIA ECHEVERRI MOLINA</t>
  </si>
  <si>
    <t>ACTULIZACION VIGENCIA FUTURA NO.600002323  ASIGNADA AL CONTRATO NO.4600007506 CUYO OBJETO ES: ADQUISICION DE TIQUETES AEREOS PARA LA
GOBERNACION DE ANTIOQUIA</t>
  </si>
  <si>
    <t>ADQUISICION DE TIQUETES AEREOS PARA LA
GOBERNACION DE ANTIOQUIA</t>
  </si>
  <si>
    <t>Lo Desarrolla la subdireccion lógistica</t>
  </si>
  <si>
    <t>Maria Mercedes Oortega Mateus</t>
  </si>
  <si>
    <t>FORTALECIMIENTO DEL SISTEMA MODA MEDIANTE EL DESARROLLO DE ESTRATEGIAS
DE ACCESO A MERCADOS, EN EL MARCO DE COLOMBIAMODA 2018.</t>
  </si>
  <si>
    <t>INEXMODA</t>
  </si>
  <si>
    <t>Se desarrolla con la Secretaría de Productividad</t>
  </si>
  <si>
    <t>Secretaría de Participación Ciudadana y Desarrollo Social</t>
  </si>
  <si>
    <t>Articular estrategias para la planeación participativa ciudadana a través del desarrollo de 1 convite ciudadano en la subregión del Bajo Cauca.*</t>
  </si>
  <si>
    <t>Jorge Mario Duran Franco</t>
  </si>
  <si>
    <t>Secretario de Despacho</t>
  </si>
  <si>
    <t>3839071</t>
  </si>
  <si>
    <t>jorge.duran@antioquia.gov.co</t>
  </si>
  <si>
    <t>Número de Experiencias de planeación y presupuesto participativo</t>
  </si>
  <si>
    <t>Promover e impulsar los convites ciudadanos participativos</t>
  </si>
  <si>
    <t>Territorios Intervenidos en Planeación y Presupuesto Participativo</t>
  </si>
  <si>
    <t>Articular estrategias para la implementación de Convites Ciudadanos Participativos en los municipios, buscando el fortalecimiento y dinamización de la Participación Ciudadana</t>
  </si>
  <si>
    <t>John Wilson Zapata Martinez</t>
  </si>
  <si>
    <t>Articular estrategias para la planeación participativa ciudadana a través del desarrollo de tres (3) convites ciudadanos en la subregión del Norte.*</t>
  </si>
  <si>
    <t>3839070</t>
  </si>
  <si>
    <t xml:space="preserve">Articular estrategias para la planeación participativa ciudadana a través del desarrollo de dos (2) convites ciudadanos en la subregión del Valle del Aburra.* </t>
  </si>
  <si>
    <t xml:space="preserve">Articular estrategias para la planeación participativa ciudadana a través del desarrollo de cuatro (4) convites ciudadanos en la subregión del Nordeste* </t>
  </si>
  <si>
    <t xml:space="preserve">Articular estrategias para la planeación participativa ciudadana a través del desarrollo de Tres (3) convites ciudadanos en la subregión del Magdalena Medio.* </t>
  </si>
  <si>
    <t xml:space="preserve">Articular estrategias para la planeación participativa ciudadana a través del desarrollo de dos (2) convites ciudadanos en la subregión del Occidente.* </t>
  </si>
  <si>
    <t>Articular estrategias para la planeación participativa ciudadana a través del desarrollo de dos (2) convites ciudadanos en la subregión  del Oriente *</t>
  </si>
  <si>
    <t>Articular estrategias para la planeación participativa ciudadana a través del desarrollo de tres (3)  convites ciudadanos en  la subregión  de Suroeste*</t>
  </si>
  <si>
    <t>Articular estrategias para la planeación participativa ciudadana a través del desarrollo de cuatro (4) convites ciudadanos en  la subregión del Uraba*</t>
  </si>
  <si>
    <t xml:space="preserve">Desarrollar procesos de gestión documental encaminados a la sostenibilidad de actividades realizadas en gestión de tramites e inspección, vigilancia y control </t>
  </si>
  <si>
    <t>Fortalecimiento del Movimiento Comunal y las Organizaciones Sociales</t>
  </si>
  <si>
    <t>Organizaciones comunales asesoradas para en el cumplimiento de requisitos legales - Programa formador de formadores participando en proceso de réplica de conocimientos con organismos comunales y sociales. formulado e implementado</t>
  </si>
  <si>
    <t>Fortalecimiento de la organización Comunal en el departamento de Antioquia</t>
  </si>
  <si>
    <t>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t>
  </si>
  <si>
    <t>Revisión, organización y actualización de los respaldos de los soportes del cumplimiento de requisitos legales de los Organismos Comunales con Auto de reconocimiento emitido.
Sistematización de la caracterización de los Organismos Comunales del Orienre Antioqueño.</t>
  </si>
  <si>
    <t>Iván Jesús Rodriguez Vargas</t>
  </si>
  <si>
    <t>Desarrollar cada una de las etapas y actividades que se requieren para la implementación, puesta en marcha  y ejecución  de la convocatoria   "IDEAS EN GRANDE" año 2018.</t>
  </si>
  <si>
    <t>JorgeMario Duran Franco</t>
  </si>
  <si>
    <t>Organizaciones comunales y sociales en convocatorias públicas departamentales, participando. - Organizaciones comunales y sociales con proyectos financiados, beneficiadas.</t>
  </si>
  <si>
    <t>Gestión para el desarrollo y la cohesión territorial</t>
  </si>
  <si>
    <t>Número de organizaciones comunales y sociales  que se presentan a las convocatorias departamentales por subregión. - Número de organizaciones comunales y sociales con proyectos financiados por el gobierno departamental</t>
  </si>
  <si>
    <t>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t>
  </si>
  <si>
    <t>María Dioni Medina Muñoz</t>
  </si>
  <si>
    <t>Compra de tiquetes aéreos para el desplazamiento de los funcionarios en el territorio nacional.</t>
  </si>
  <si>
    <t>Alexandra Marín</t>
  </si>
  <si>
    <t>Realizar gestiones y acciones que permitan promover el acceso a los bienes y servicios de apoyo institucional como estrategia de inclusión social y dignificación de las condiciones de vida de los hogares rurales.</t>
  </si>
  <si>
    <t>Acceso Rural a los Servicios Sociales</t>
  </si>
  <si>
    <t>Jornadas de servicios realizadas y hogares rurales asesorados</t>
  </si>
  <si>
    <t xml:space="preserve">Apoyo integral a los hogares en condición de pobreza extrema en el departamento de Antioquia. 
</t>
  </si>
  <si>
    <t>Jornadas de oferta articulada de servicios y asesoría a hogares rurales</t>
  </si>
  <si>
    <t>Jornada articulada de servicios y contratación enlace técnico municipal</t>
  </si>
  <si>
    <t>Isabel Cristina Cardona</t>
  </si>
  <si>
    <t>Realizar acciones relacionadas con la dinamización e implementación del sistema departamental de participación ciudadana y control social en el territorio antioqueño</t>
  </si>
  <si>
    <t>Consejos de Participación Ciudadana y Control Social creados, fortalecidos y participando en el diseño de la política pública de participación ciudadana</t>
  </si>
  <si>
    <t>Fortalecimiento y consolidación del Sistema de Participación y Control Social en el departamento de Antioquia</t>
  </si>
  <si>
    <t>Implementación de la ruta de creación de los consejos municipales de participación ciudadana y control social en Antioquia.</t>
  </si>
  <si>
    <t>Eliana Vanegas</t>
  </si>
  <si>
    <t>Implementación -fortalecimeinto y acompañamiento, de las acciones para la inclusión social  de la población LGTBI, en todo el territorio antioqueño,</t>
  </si>
  <si>
    <t>Antioquia Reconoce e Incluye la Diversidad Sexual y de Género</t>
  </si>
  <si>
    <t>Encuentros subregionales de población LGTBI; Espacios de concertación y formación que incluyen a la población LGTBI en el departamento de Antioquia; Alianzas público privadas implementadas; Campañas comunicacionales diseñadas e implementadas; Grupos de investigación creados</t>
  </si>
  <si>
    <t>Fortalecimiento Antioquia Reconoce e Incluye la Diversidad Sexual y de Género</t>
  </si>
  <si>
    <t>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t>
  </si>
  <si>
    <t>Realizar todas las acciones necesarias para  reconocer y exaltar a los mejores líderes comunales destacados por su gestión y aporte al desarrollo de las comunidades antioqueñas, en el marco del acto de reconocimiento del GRAN COMUNAL DE ANTIOQUIA 2018.</t>
  </si>
  <si>
    <t xml:space="preserve">Organizaciones comunales asesoradas para en el cumplimiento de requisitos legales </t>
  </si>
  <si>
    <t xml:space="preserve">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t>
  </si>
  <si>
    <t>Hector Albeiro Correa</t>
  </si>
  <si>
    <t xml:space="preserve">Realizar todas las acciones necesarias para  conmemorar los 60 años de la organización comunal de Antioquia </t>
  </si>
  <si>
    <t>Como una estrategia para reconocer, valorar, motivar y exaltar la labor de las organizaciones comunales Departamento de Antioquia, se adelantará un proceso contractual con el fin de conmemorar los 60 años de la organización comunal, revisando su proceso de fortalecimeinto.</t>
  </si>
  <si>
    <t xml:space="preserve">Prestacion de servicios de soporte, mejoras y nuevos desarrollos que garanticen el optimo funcionamiento del sistema unificado de registro comunal-SURCO </t>
  </si>
  <si>
    <t>Organizaciones comunales asesoradas para en el cumplimiento de requisitos legales</t>
  </si>
  <si>
    <t xml:space="preserve">*Soporte técnico para sostenibilidad del sistema y acompañamiento a procesos de elecciones comunales.
*Apoyo a procesos de gestión documental.
*Sostenibilidad y ajustes de desarrollo vinculado al sistema Mercurio
*Instalación configuración y alojamiento en Servidores externos
</t>
  </si>
  <si>
    <t xml:space="preserve">Fortalecimiento y fomento de la incidencia de las organizaciones comunales del departamento de Antioquia </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</si>
  <si>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t>
  </si>
  <si>
    <t>Fortalecimiento de la organización Comunal en el departamento de Antioquia ($455000000)- Incidencia Comunal en escenarios de Participación($131000000)</t>
  </si>
  <si>
    <t>70062001-70064001</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</si>
  <si>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t>
  </si>
  <si>
    <t>Diseño y prueba piloto de la escuela virtual, implementación de la estrategía de fortalecimiento comunal en el Departamento de Antioquia en Asesorías para el cumplimiento de requisitos legales, formación de dignatarios, estrategía de formador de formadores, proceso de concilación  y convicencia comunal e incidencia de las organziaciones comunales en el desarrollo territorial</t>
  </si>
  <si>
    <t>Diseño del modulo de IVC y Control Social en la plataforma de Gestión Transparente.</t>
  </si>
  <si>
    <t>Desarrollo del modulo de IVC y Control Social en la Plataforma de Gestión Transparente</t>
  </si>
  <si>
    <t>Prestación de Servicios profesionales y de apoyo a la gestión para impulsar y desarrollar los programas estratégicos de la Secretaría de Participación Ciudadana y Desarrollo Social en el Departamento de Antioquia</t>
  </si>
  <si>
    <t xml:space="preserve">Secretario </t>
  </si>
  <si>
    <t>*Caracterización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t>
  </si>
  <si>
    <t>Universidad de Antioquia - Escuela de gobierno</t>
  </si>
  <si>
    <t>Ledys Quintero , Eliana Vanegas</t>
  </si>
  <si>
    <t xml:space="preserve">Articular acciones dirigidas a implementar estrategias que permitan la consolidación del Sistema Departamental de Participación y el Fortalecimiento de los organismos comunales y sociales en Antioquia. </t>
  </si>
  <si>
    <t>Número de Consejos de Participación Ciudadana y Control Social creados y fortalecidos</t>
  </si>
  <si>
    <t>Fortalecimiento y consolidación del Sistema de Participación Ciudadana y Control Social en todo el Departamento de Antioquia.</t>
  </si>
  <si>
    <t xml:space="preserve">Fortalecer 11 Consejos Municipales de Participación Ciudadana y CS </t>
  </si>
  <si>
    <t>Formación Ciudadana para la Participación y la Convivencia.
Comunicación e Información para el Desarrollo.
Movilización social para la incidencia y formulación de la política Pública de Participación Ciudadana
Estrategia de seguimiento, monitoreo y evaluación.</t>
  </si>
  <si>
    <t xml:space="preserve">Institución Universitaria Colegio Mayor </t>
  </si>
  <si>
    <t>Maria Dioni Medina - Eliana  - Vanegas - Juan Camilo Montoya - Ivan de Jesús Rodriguez</t>
  </si>
  <si>
    <t xml:space="preserve">Practicantes de excelencia para la Secretaría de Participación Ciudadana y Desarrollo Social </t>
  </si>
  <si>
    <t xml:space="preserve">Renovación de licencias requeridas por la Secretaría Office 365, Mercurio (60 licencias) </t>
  </si>
  <si>
    <t xml:space="preserve">Desarrollo e implementación de acciones comunicativas y eventos para los diferentes proyectos de la secretaría </t>
  </si>
  <si>
    <t xml:space="preserve">Convocatoria de estimulos IDEAS EN GRANDE </t>
  </si>
  <si>
    <t xml:space="preserve">Ivan Jesus Rodriguez Vargas </t>
  </si>
  <si>
    <t>Departamento Administrativo de Planeación</t>
  </si>
  <si>
    <t>Hernando Latorre Forero</t>
  </si>
  <si>
    <t>LNR</t>
  </si>
  <si>
    <t>3835136-8389181</t>
  </si>
  <si>
    <t>hernando.latorre@antioquia.gov.co</t>
  </si>
  <si>
    <t>Gestión de la información temática territorial como base fundamental para la planeación y el desarrollo</t>
  </si>
  <si>
    <t>Índice de Gestión para Resultados
en el Desarrollo (IGpRD)</t>
  </si>
  <si>
    <t>Conformación del Sistema de Información Territorial en el Departamento de Antioquia</t>
  </si>
  <si>
    <t>Consolidación del Sistema de Información Territorial en el Departamento de Antioquia</t>
  </si>
  <si>
    <t>Actualización Sistema de informacion territorial</t>
  </si>
  <si>
    <t>-</t>
  </si>
  <si>
    <t>Promoción, creación, elaboración desarrollo y conceptualización de las campañas, estrategias y necesidades comunicacionales de la Gobernación de Antioquia 
(Competencia de la Oficina de Comunicaciones)</t>
  </si>
  <si>
    <t>17-12-6149108</t>
  </si>
  <si>
    <t>SOCIEDAD DE TELEVISÓN DE ANTIOQUIA-TELEANTIOQUIA</t>
  </si>
  <si>
    <t>Competencia de la Oficina de Comunicaciones
Responsable por la Dirección: Director Sistemas de Indicadores</t>
  </si>
  <si>
    <t>80141902</t>
  </si>
  <si>
    <t>Prestación de servicios de un operador logístico para la organización, administración, ejecución y demás acciones logísticas necesarias para la realización de los eventos programadas por la Gobernación de Antioquia  
(Competencia de la Oficina de Comunicaciones)</t>
  </si>
  <si>
    <t>17-12-6119887</t>
  </si>
  <si>
    <t>PLAZA MAYOR CONVENCIONES Y EXPOSICIONES S.A</t>
  </si>
  <si>
    <t xml:space="preserve">Competencia de la Oficina de Comunicaciones
</t>
  </si>
  <si>
    <t>“Adquisición y actualización de licencias de ARCGIS para los organismos de la Gobernación de Antioquia incluyendo soporte técnico, a través de acuerdo marco de precios” (competencia de la dirección de Informática)</t>
  </si>
  <si>
    <t xml:space="preserve">Ruth Natalia Castro Restrepo  de la Secretaria de Gestion Humana (Dirección de informatica)
</t>
  </si>
  <si>
    <t>Carlos Alberto Giraldo Cardona, Profesional Universitario
Secretaría de Gestión Humana y Desarrollo Organizacional</t>
  </si>
  <si>
    <t>80101504</t>
  </si>
  <si>
    <t>“Administrar los recursos financieros para realizar la encuesta de calidad de vida de los habitantes del departamento de Antioquia”</t>
  </si>
  <si>
    <t>3835136-8389180</t>
  </si>
  <si>
    <t>Incrementar el numero de Operaciones estadísticas en buen estado e implementadas</t>
  </si>
  <si>
    <t>17-12-7284597</t>
  </si>
  <si>
    <t>IDEA</t>
  </si>
  <si>
    <t xml:space="preserve">Vigencia Futura 6000002432 por $300.000.000  Ordenanza 62 del 8 de noviembre de 2017 </t>
  </si>
  <si>
    <t>Sebastián Muñoz Zuluaga</t>
  </si>
  <si>
    <t>3839125</t>
  </si>
  <si>
    <t>sebastian.munoz@antioquia.gov.co</t>
  </si>
  <si>
    <t>Articulación intersectorial para el desarrollo integral del departamento</t>
  </si>
  <si>
    <t>Espacios de Planeacion y concertacion de planeacion</t>
  </si>
  <si>
    <t>Fortalecimiento de la articulacion intersectorial para el desarrollo integral</t>
  </si>
  <si>
    <t>Dialogos Subregionales de Planeacion para el Desarrollo</t>
  </si>
  <si>
    <t>Material, suministro, apoyo logistico</t>
  </si>
  <si>
    <t>Competencia de la Oficina de Comunicaciones
Responsable por la Dirección Diana Marcela Lopera Galeano</t>
  </si>
  <si>
    <t>Adquisicion de equipos tecnológicos y materiales (bienes de característica técnicas uniformes) 
(Compentencia Subsecretaría Logística)</t>
  </si>
  <si>
    <t>220148</t>
  </si>
  <si>
    <t>Apoyo al fortalecimiento de los procesos de planificacion y gestion del desarrollo territorial y acompañamiento técnico en la articulación intersectorial de los Entes Territoriales del Departamento de Antioquia</t>
  </si>
  <si>
    <t>Administración gastos generales</t>
  </si>
  <si>
    <t>Tramite a requerimiento de la dependencia.</t>
  </si>
  <si>
    <t>Entidades territoriales apoyadas para la revisión y ajuste de los POT</t>
  </si>
  <si>
    <t>apoyo a entidades territoriales para la revision y ajuste de sus POT</t>
  </si>
  <si>
    <t>220146</t>
  </si>
  <si>
    <t>Entidades territoriales  apoyadas para la revision y ajuste de los POT</t>
  </si>
  <si>
    <t>Revision y ajustes de los POT</t>
  </si>
  <si>
    <t>Soporte Licencias ArcGis - Dirección  PEI 
(Competencia Dirección de informática)</t>
  </si>
  <si>
    <t>Competencia de la Secretaria de Gestión Humana (dirección de informatica)
Responsable por la Dirección Sebastián Muñoz Zuluaga</t>
  </si>
  <si>
    <t>Prestación de servicios de personal de apoyo para el proceso de revisión y ajuste de los Esquemas de Ordenamiento Territorial</t>
  </si>
  <si>
    <t>"Formular el plan de ordenamiento departamental -POD- a partir del ajuste, complementación, actualización y validación de las propuestas  existentes, que permitan articular el ordenamiento territorial entre los niveles municipal y departamental, y así alcanzar una adecuada ocupación y uso del territorio antioqueño"</t>
  </si>
  <si>
    <t>Plan de Ordenamiento Departamental Formulado</t>
  </si>
  <si>
    <t xml:space="preserve">Formulación del Plan de Ordenamiento Departamental </t>
  </si>
  <si>
    <t>Contratación profesionales - desarrollo</t>
  </si>
  <si>
    <t>4600007398 </t>
  </si>
  <si>
    <t>UNIVERSIDAD NACIONAL DE COLOMBIA</t>
  </si>
  <si>
    <t xml:space="preserve">Vigencia Futura 6000002131 por $302.000.000  Ordenanza 11 del 18 de julio de 2017 </t>
  </si>
  <si>
    <t>Sebastián Muñoz Zuluaga, Director de Planeación Estratégica Integral</t>
  </si>
  <si>
    <t>Alvaro Villada García</t>
  </si>
  <si>
    <t>alvaro.villada@antioquia.gov.co</t>
  </si>
  <si>
    <t>Fortalecimiento Institucional para la planeación y la gestión del Desarrollo Territorial</t>
  </si>
  <si>
    <t>Municipios fortalecidos en aspectos fiscales y financieros</t>
  </si>
  <si>
    <t>Fortalecimiento fiscal y financiero de los 125 municipios de Antioquia</t>
  </si>
  <si>
    <t>Fortalecimiento fiscal y financiero</t>
  </si>
  <si>
    <t>Administrar los recursos financieros para generar en el departamento administrativo de planeación el centro de pensamiento de planificación territorial.</t>
  </si>
  <si>
    <t>17-12-7283368</t>
  </si>
  <si>
    <t xml:space="preserve">Vigencia Futura 6000002431 por $1.041.877.278  Ordenanza 62 del 8 de noviembre de 2017 </t>
  </si>
  <si>
    <t>Hernando Latorre Forero
Supervisor</t>
  </si>
  <si>
    <t>Fortalecimiento Fiscal y financiero de los municipios, mediante el acompañamiento a las entidades territoriales que se encuentran en estado de riesgo de incumplimiento de Ley 617, para fortalecer su gestión y generar el impacto positivo de la hacienda pública municipal.</t>
  </si>
  <si>
    <t>Prestación de servicio de transporte terrestre automotor para apoyar la gestión de las dependencias del Departamento Administrativo de Planeación (Subsecretaria Logistica)</t>
  </si>
  <si>
    <t>Creación del Observatorio Económico, Fiscal y Financiero de los municipios de Antioquia</t>
  </si>
  <si>
    <t>Construcción del Observatorio Fiscal y financiero del Departamento de Antioquia</t>
  </si>
  <si>
    <t>220147</t>
  </si>
  <si>
    <t>Diseño, implementación, puesta en marcha,operación y evaluación del observatorio económico, fiscal y financiero de Antioquia.</t>
  </si>
  <si>
    <t>Adquisición de tiquetes áereos para la Gobernación de Antioquia 
(Compentencia Subsecretaría Logística)</t>
  </si>
  <si>
    <t>Laura Mejía Higuita</t>
  </si>
  <si>
    <t>Creación y puesta en marcha Observatorio Económico Fiscal y Financiero</t>
  </si>
  <si>
    <t>Apoyar la gestión del Departamento Administrativo de Planeación para el acompañamiento a los municipios en la gestión del desarrollo territorial, mediante la actualización y formulación de perfiles susceptibles de cooperación nacional e internacional y agenda de negocios</t>
  </si>
  <si>
    <t>Jorge Hugo Elejalde</t>
  </si>
  <si>
    <t>3839207</t>
  </si>
  <si>
    <t>jorge.elejalde@antioquia.gov.co</t>
  </si>
  <si>
    <t>Innovación y Tecnología al Servicio del Desarrollo Territorial Departamental</t>
  </si>
  <si>
    <t>Aplicativos mejorados e implementados para la eficiencia de la gestión territorial</t>
  </si>
  <si>
    <t>Actualizacion del sistema de informacion para la planeacion territorial modernizado e implementado en Antioquia</t>
  </si>
  <si>
    <t>Sistemas de informacion modernizados e implementados</t>
  </si>
  <si>
    <t>Conectividad con los 124 municipios - Soporte Sistema OVC</t>
  </si>
  <si>
    <t>17-12-7270661</t>
  </si>
  <si>
    <t>VALOR + S.A.S</t>
  </si>
  <si>
    <t>Jorge Hugo Elejalde López, Director Sistemas de Información y Catastro</t>
  </si>
  <si>
    <t>Actualizaciones catastrales realizadas en el Departamento de Antioquia.</t>
  </si>
  <si>
    <t>Fortalecimiento de la gestion catastral (actualizacion y conservacion) en el departamendo de Antioquia</t>
  </si>
  <si>
    <t>Fortalecimiento tecnologico</t>
  </si>
  <si>
    <t>Fortalecimiento tecnico</t>
  </si>
  <si>
    <t>Adquisicion de prendas institucionales
(Compentencia: Comunicaciones</t>
  </si>
  <si>
    <t>Competencia de Comunicaciones
Responsable por Dirección Jorge Hugo Elejalde López</t>
  </si>
  <si>
    <t>Soporte Licencias ArcGis - (desktop y server) Dirección  Catastro 
(Competencia Dirección de informática)</t>
  </si>
  <si>
    <t>Licencias ArcGIS</t>
  </si>
  <si>
    <t xml:space="preserve">prestación de servicios para la conectividad, soporte, mantenimiento y gestión de la infraestructura tecnológica del sistema catastral de Antioquia.
</t>
  </si>
  <si>
    <t>Renovar el servicio de software Updates license &amp; support para los productos Oracle que posee el Departamento de Administrativo De Planeación</t>
  </si>
  <si>
    <t>Licencias ORACLE</t>
  </si>
  <si>
    <t>Apoyar la gestión de la direccion de sistemas de informacion y catastro (conservacion, actualizacion y sistema geografico catastral)</t>
  </si>
  <si>
    <t>Fernando León Henao Zea</t>
  </si>
  <si>
    <t>3839123</t>
  </si>
  <si>
    <t>fernando.henao@antioquia.gov.co</t>
  </si>
  <si>
    <t>Construcción formulación e implementación de estrategias transversales generadoras de desarrollo desde la gerencia de
Municipios del Departamento de Antioquia</t>
  </si>
  <si>
    <t>220165</t>
  </si>
  <si>
    <t>Estratégias de promoción implementadas</t>
  </si>
  <si>
    <t>Encuentros subregionales con Alcaldes, Concejales y Líderes Comunitarios</t>
  </si>
  <si>
    <t>17-12-7047054</t>
  </si>
  <si>
    <t>Servicios Aéreos Territorios Nacionales - SATENA</t>
  </si>
  <si>
    <t xml:space="preserve">Vigencia futura  6000002130 por $25.750.000 Ordenanza 011 del 18 de julio de 2017. El DAP aporta supervisión Administrativa, Financiera, Jurídica, coordinación. </t>
  </si>
  <si>
    <t>Maria Victoria Hoyos Velasquez</t>
  </si>
  <si>
    <t>Formación y la capacitación de los Alcaldes, Concejales y Líderes Comunitarios en Plan de Ordenamiento Territorial</t>
  </si>
  <si>
    <t>Henry Lopez Jimenez</t>
  </si>
  <si>
    <t>Formación y la capacitación de los Alcaldes, Concejales y Líderes Comunitarios en formulación y evaluación de proyectos</t>
  </si>
  <si>
    <t>Fortalecimiento a los proyectos</t>
  </si>
  <si>
    <t>Adquisición de equipamiento Gerencia de Municipios</t>
  </si>
  <si>
    <t>Monitoreo y seguimiento a Cafes con el Gobernador</t>
  </si>
  <si>
    <t>Dotación  camisas y distintivos para los empleados publicos que realizan actividades en los municipios del Departamento de Antioquia</t>
  </si>
  <si>
    <t>Posicionamiento y seguimiento de la gestiòn administrtativa departamental en el territorio</t>
  </si>
  <si>
    <t>Suministro y dotaciòn de material promocional de la gestión departamental adelandada por la Gerencia de Municipios</t>
  </si>
  <si>
    <t>Miguel Andres Quintero Calle</t>
  </si>
  <si>
    <t>3839171</t>
  </si>
  <si>
    <t>miguel.quintero@antioquia.gov.co</t>
  </si>
  <si>
    <t>Mejoramiento de los aplicativos informáticos para la gestión pública departamental Departamento de Antioquia</t>
  </si>
  <si>
    <t>Servicios para la Administración, Operación del Centro de Servicios de Informática, y Servicios de Hosting, para el apoyo tecnológico a la plataforma informática utilizada en la Administración Departamental, en 2018
(Competencia Dirección de informática)</t>
  </si>
  <si>
    <t>Contratista  mesa de ayuda</t>
  </si>
  <si>
    <t>Competencia de la Secretaria de Gestion Humana (Dirección de informática); 
Diana María Pérez Blandon
Responsable por la Dirección Miguel Andres Quintero Calle</t>
  </si>
  <si>
    <t>Banco de programas y proyectos municpales y departamental fortalecidos</t>
  </si>
  <si>
    <t>Fortalecimiento de los Bancos de Proyectos Municipales y del Departamento de Antioquia</t>
  </si>
  <si>
    <t>Bancos de programas y proyectos municipales y departamental, fortalecidos.</t>
  </si>
  <si>
    <t>Fortalecimiento a los servidores de la Gobernación de Antioquia y de los municipios del Departamento en formulación de proyectos y MGA a servidores municipales y departamentales, SUIFP entre otros (Capacitación y asesoría administraciones)</t>
  </si>
  <si>
    <t>Capacitación y asesoría administraciones</t>
  </si>
  <si>
    <t>Dirección banco de proyectos</t>
  </si>
  <si>
    <t>Diseño y ejecución de un diplomado en formulación y seguimiento de proyectos y MGA a servidores departamentales, SUIFP entre otros (Capacitación y asesoría administraciones)</t>
  </si>
  <si>
    <t>Elaboración cartillas y difusión</t>
  </si>
  <si>
    <t>Competencia de la Oficina de Comunicaciones
Responsable por la Dirección Miguel Andres Quintero Calle</t>
  </si>
  <si>
    <t>Implementación del plan de acción de la gestión para resultados en la Gobernación de Antioquia</t>
  </si>
  <si>
    <t>Modelo de Gestión para resultados diseñado e implementado</t>
  </si>
  <si>
    <t>Implementación del Modelo de Gestión para Resultados en la Gobernación de Antioquia</t>
  </si>
  <si>
    <t>Implementación de los pilares de la GpR</t>
  </si>
  <si>
    <t xml:space="preserve">Vigencia futura  6000002433 por $609.340.846 Ordenanza 062 del 8 de noviembre de 2017. </t>
  </si>
  <si>
    <t>Ofelia Elcy Velásquez Hernández</t>
  </si>
  <si>
    <t xml:space="preserve">Vigencia futura  6000002129 por $56.650.000 Ordenanza 011 del 18 de julio de 2017. El DAP aporta supervisión Administrativa, Financiera, Jurídica, coordinación. </t>
  </si>
  <si>
    <t>Secretaría de Productividad y Competitividad</t>
  </si>
  <si>
    <t>80131502</t>
  </si>
  <si>
    <t>SERVICIO DE ARRENDAMIENTO DEL INMUEBLE QUE SERVIRÁ COMO SEDE PRINCIPAL DEL PROGRAMA INSTITUCIONAL "BANCO DE LA GENTE"</t>
  </si>
  <si>
    <t>Luis Enrique Valderrama</t>
  </si>
  <si>
    <t>3835140</t>
  </si>
  <si>
    <t>bancodelagente@antioquia.gov.co</t>
  </si>
  <si>
    <t>Fomento y Apoyo para el Emprendimiento y Fortalecimiento Empresarial</t>
  </si>
  <si>
    <t>Unidades productivas intervenidas en fortalecimiento empresarial.</t>
  </si>
  <si>
    <t>Fortalecimiento empresarial RP todo el departamento, Antioquia, Occidente.</t>
  </si>
  <si>
    <t>07-0050</t>
  </si>
  <si>
    <t>Unidades productivas de textil confección fortalecidas.</t>
  </si>
  <si>
    <t>Fortalecimiento empresarial de unidades productivas, asesoria y capacitación, participación en ferias y eventos.</t>
  </si>
  <si>
    <t>Luis Enrique Valderrama Rueda</t>
  </si>
  <si>
    <t>DESARROLLO Y PUESTA EN MARCHA Y ADMINISTRACIÓN DEL PORTAL WEB "BANCO DE LA GENTE" informatica</t>
  </si>
  <si>
    <t>ADQUISICION E IMPLEMENTACIÓN DEL SISTEMA DIGITURNOS (CDP PARA INFORMATICA) informatica</t>
  </si>
  <si>
    <t>FERIAS Y EVENTOS PROMOCIÓN BANCO DE LA GENTE EN VARIOS MUNICIPIOS CDP COMUNICACIONES</t>
  </si>
  <si>
    <t>SERVICIOS DE PUBLICIDAD Y COMUNICACIONES BANCO DE LA GENTE comunicaciones</t>
  </si>
  <si>
    <t>ACOMETIDA DE LA FIBRA OPTICA LAND TO LAND DESDE EL DAD A LA SEDE DEL BANCO DE LA GENTE. Informatica</t>
  </si>
  <si>
    <t>93121607</t>
  </si>
  <si>
    <t xml:space="preserve"> “Desarrollar el modelo de gestión y las actividades para impulsar la
cooperación internacional, la inversión extranjera y la promoción del departamento de
Antioquia. </t>
  </si>
  <si>
    <t>Yomar Andrés Benítez Álvarez</t>
  </si>
  <si>
    <t>3838359</t>
  </si>
  <si>
    <t>yomar.benitez@antioquia.gov.co</t>
  </si>
  <si>
    <t>Cooperación Internacional para el Desarrollo</t>
  </si>
  <si>
    <t>Proyectos apoyados con recursos de cooperación internacional</t>
  </si>
  <si>
    <t>Implementación de Cooperación Internacional para el Desarrollo Todo el Departamento, Antioquia, Occidente.</t>
  </si>
  <si>
    <t>22-0053</t>
  </si>
  <si>
    <t>*Proyectos detonantes del plan de desarrollo.
*Proyectos subregionales selecionados por para gestión y Banco de proyectos.
*Hermanamientos internacionales y cooperación técnica. * Plan estratégico de Cooperación internacional de Antioquia. * Promoción internacional de las potencialidades de Antioquia.</t>
  </si>
  <si>
    <t>*Gestión de hermanamientos acordados y memorandos de entendimiento para la cooperación. 
*Agendas de relacionamiento y cooperación internacional.
*Ferias, misiones y participación en eventos internacionales. *Prompción del portafolio de Proyectos Detonantes de Antioquia. * Observatorio de oportunidades internacionales. *Plan de promoción internacional "El Mundo pasa por Antioquia".</t>
  </si>
  <si>
    <t>Luis Carlos Mejía Heredia</t>
  </si>
  <si>
    <t>Estrategia de fomento, visibilización y gestión a la inversión turística a nivel  nacional e internacional de las subregiones de Antioquia.</t>
  </si>
  <si>
    <t>Cyomara Ríos</t>
  </si>
  <si>
    <t>3838633</t>
  </si>
  <si>
    <t>cyomara.rios@antioquia.gov.co</t>
  </si>
  <si>
    <t>Competitividad y promoción del turismo</t>
  </si>
  <si>
    <t xml:space="preserve">Participaciones en eventos culturales y ferias estratégicas a nivel nacional e internacional. </t>
  </si>
  <si>
    <t>Desarrollo de la competitividad y la promoción del turismo en el Departamento de Antioquia</t>
  </si>
  <si>
    <t>Participación en:
*Vitrina Turística Anato 2018.
*Saihc 2018</t>
  </si>
  <si>
    <t>Fortalecimiento de la productividad y competitividad del sector cafetero en el Departamento de Antioquia.</t>
  </si>
  <si>
    <t>Piedad del Pilar Aragon Medina</t>
  </si>
  <si>
    <t xml:space="preserve">Gerente </t>
  </si>
  <si>
    <t>3838638</t>
  </si>
  <si>
    <t>piedaddelpilar.aragon@antioquia.gov.co</t>
  </si>
  <si>
    <t>Unidades Productivas intervenidas en Fortalecimiento Empresarial</t>
  </si>
  <si>
    <t>14-0066</t>
  </si>
  <si>
    <t>31010101, 31010102</t>
  </si>
  <si>
    <t>Servicio de extension en calidad del café, Programa de relevo generacional, participacion en ferias y eventos.</t>
  </si>
  <si>
    <t xml:space="preserve"> CONSOLIDAR 120 GRUPOS DE INVESTIGACIÓN ESCOLAR BAJO LA METODOLOGÍA DEL PROGRAMA ONDAS DE COLCIENCIAS EN EL DEPARTAMENTO DE ANTIOQUIA GENERANDO ESPACIOS DE APROPIACIÓN SOCIAL DEL CONOCIMIENTO EN CIENCIA, TECNOLOGÍA E INNOVACIÓN EN LA EDUCACIÓN BÁSICA Y MEDIA. </t>
  </si>
  <si>
    <t xml:space="preserve">Mariela  Ríos Osorio </t>
  </si>
  <si>
    <t>Profesional U.</t>
  </si>
  <si>
    <t>3839404</t>
  </si>
  <si>
    <t>mariela.rios@antioquia.gov.co</t>
  </si>
  <si>
    <t>Fortalecimiento del Sistema Departamental de Ciencia, tecnología e innovación (SDCTI).</t>
  </si>
  <si>
    <t>Personas del sistema Departamental de CTeI con desarrollo de capacidades en procesos de CTeI</t>
  </si>
  <si>
    <t>Apoyo al fortalecimiento de los agentes del sistema  de Ciencia, Tecnología e Innovación en el departamento de Antioquia</t>
  </si>
  <si>
    <t>22-0042</t>
  </si>
  <si>
    <t>Personas del sistema con capacidades en procesos de CTeI</t>
  </si>
  <si>
    <t xml:space="preserve">Desarrollo de capacidades
</t>
  </si>
  <si>
    <t>Mariela Ríos Osorio</t>
  </si>
  <si>
    <t>Luis Orlando Echavarría Cuartas</t>
  </si>
  <si>
    <t>3839403</t>
  </si>
  <si>
    <t>luis.echavarria@antioquia.gov.co</t>
  </si>
  <si>
    <t>Apoyo a la Generación de Conocimiento, Transferencia tecnológica e Innovación en el Depto de Antioquia</t>
  </si>
  <si>
    <t>11-0006</t>
  </si>
  <si>
    <t xml:space="preserve">Identificación
Evaluacion y seleccion
Acompañamiento
</t>
  </si>
  <si>
    <t>Proyectos de I+D+I cofinanciados</t>
  </si>
  <si>
    <t>Proyectos de I+D+I</t>
  </si>
  <si>
    <t xml:space="preserve">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t>
  </si>
  <si>
    <t>Catalina Ayala Villa</t>
  </si>
  <si>
    <t>3838628</t>
  </si>
  <si>
    <t>catalina.ayala@antioquia.gov.co</t>
  </si>
  <si>
    <t>Comités Universidad, Empresa, Estado formalizadas y operando en las subregiones
Acuerdos estratégicos para el fomento de la CTI en las regiones formalizados
Personas del sistema Departamental de CTeI con desarrollo de capacidades en procesos de CTeI</t>
  </si>
  <si>
    <t xml:space="preserve">Personas del sistema con capacidades en procesos de CTeI
Acuerdos de CTeI en las subregiones
CUEE formalizados y operando </t>
  </si>
  <si>
    <t>Desarrollo de capacidades
Realización de acuerdos
CUEEs formalizados y funcionando</t>
  </si>
  <si>
    <t>Luis Jaime Osorio Arenas</t>
  </si>
  <si>
    <t>Director CTeI</t>
  </si>
  <si>
    <t>3838637</t>
  </si>
  <si>
    <t>luisjaime.osorio@antioquia.gov.co</t>
  </si>
  <si>
    <t xml:space="preserve">Fortalecimiento de las TIC en Redes Empresariales </t>
  </si>
  <si>
    <t>Fortalecimiento TIC empresarial</t>
  </si>
  <si>
    <t>11-0011</t>
  </si>
  <si>
    <t xml:space="preserve">Campañas de promoción y utilización de TIC </t>
  </si>
  <si>
    <t xml:space="preserve">Tiendas TIC, Central Digital de Abastos y campañas TIC </t>
  </si>
  <si>
    <t>Fortalecimiento del sistema moda  mediante el desarrollo de estrategias de acceso a mercados, en el marco de Colombiamoda 2018.</t>
  </si>
  <si>
    <t>Sandra Paola Gallejo Rojas</t>
  </si>
  <si>
    <t xml:space="preserve">Profesional Universitario </t>
  </si>
  <si>
    <t>3838667</t>
  </si>
  <si>
    <t>sandra.gallego@antioquia.gov.co</t>
  </si>
  <si>
    <t>Fortalecer la actividad artesanal en antioquia, mediente el desarrollo de estrategias de acceso a mercados.</t>
  </si>
  <si>
    <t>Fabiola Vergara</t>
  </si>
  <si>
    <t>3838491</t>
  </si>
  <si>
    <t>fabiola.vergara@antioquia.gov.co</t>
  </si>
  <si>
    <t>Unidades productivas artesanales apoyadas con sellos de calidad, posicionamiento de marca, participación en ferias y eventos.</t>
  </si>
  <si>
    <t>14-0022</t>
  </si>
  <si>
    <t>Unidades productivas artesanales con nuevos sellos y marcas. Unidades productivas artesanales con acceso a nuevos mercados.</t>
  </si>
  <si>
    <t xml:space="preserve">Diseño e implementación de sellos y marcas. Estudios de denominación de origen. Nuevos canales de comercialización. </t>
  </si>
  <si>
    <t>Fabiola Vergara Vergara</t>
  </si>
  <si>
    <t>Diana Patricia Taborda Díaz</t>
  </si>
  <si>
    <t>3838823</t>
  </si>
  <si>
    <t>diana.taborda@antioquia.gov.co</t>
  </si>
  <si>
    <t>Incrementar el número de operaciones estadísticas en buen estado e implementadas</t>
  </si>
  <si>
    <t>Metodología diseñada y aplicada, Indicadores de competitividad por subregión</t>
  </si>
  <si>
    <t xml:space="preserve">Diseñar metodologia de calculo del IDC subregional, inventario de información, implementar la metodologia, presentar resultados. </t>
  </si>
  <si>
    <t xml:space="preserve">Juan David Garcia Marulanda </t>
  </si>
  <si>
    <t>juandavid.garcia@antioquia.gov.co</t>
  </si>
  <si>
    <t>Unidades productivas intervenidas en el fortalecimiento empresarial. Empresas acompañadas en los procesos para el inicio de operaciones. Unidades productivas intervenidas en fortalecimoento empresarial.</t>
  </si>
  <si>
    <t>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t>
  </si>
  <si>
    <t xml:space="preserve">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t>
  </si>
  <si>
    <t>Fomento y fortalecimiento del sector social y solidario</t>
  </si>
  <si>
    <t>Gonzalo Duque Valencia</t>
  </si>
  <si>
    <t>Prfoesional Unversitario</t>
  </si>
  <si>
    <t>3838490</t>
  </si>
  <si>
    <t>gonzalo.duque@antioquia.gov.co</t>
  </si>
  <si>
    <t xml:space="preserve">Unidades productivas intervenidas en el fortalecimiento empresarial. </t>
  </si>
  <si>
    <t>Empresarios capacitados en economía solidaria y formas organizativas, empresarios asociados en alguna de las modalidades de economía solidaria</t>
  </si>
  <si>
    <t>Capacitación  en economía solidaria y las diferentes modalidades de asociatividad, asesoría y acompañamiento en la coformación de organizaciones solidarias</t>
  </si>
  <si>
    <t>Harlinton Smith Arango</t>
  </si>
  <si>
    <t>harlinton.arango@antioquia.gov.co</t>
  </si>
  <si>
    <t>Fomento de sinergias para la promoción y mejoramiento de la empleabilidad en las regiones del Departamento.</t>
  </si>
  <si>
    <t>Disminuir tasa de informalidad, disminuir la tasa de desempleo.</t>
  </si>
  <si>
    <t>Mejoramiento y promoción de la empleabilidad, todo el departamento, Antioquia, Occidente.</t>
  </si>
  <si>
    <t>10-0027</t>
  </si>
  <si>
    <t>Personas capacitadas, incremento del nivel de empleabilidad.</t>
  </si>
  <si>
    <t>Capacitación y asesoria en ruta de empleabilidad, ferias de empleabilidad.</t>
  </si>
  <si>
    <t>Secretaría Seccional de Salud y Protección Social</t>
  </si>
  <si>
    <t>Arrendar inmueble que servirá como sede de trabajo para los funcionarios de la Dirección de Factores de Riesgo de la Secretaria Seccional de Salud y Protección Social de Antioquia en el municipio Turbo</t>
  </si>
  <si>
    <t xml:space="preserve">Yuliana Andrea Barrientos </t>
  </si>
  <si>
    <t>Técnica área dela salud</t>
  </si>
  <si>
    <t>3835609</t>
  </si>
  <si>
    <t>yuliana.barrientos@antioquia.gov.co</t>
  </si>
  <si>
    <t>Salud Ambiental</t>
  </si>
  <si>
    <t>Muestras analizadas para evaluar el Índice de Riesgo de la Calidad del Agua para Consumo Humano (IRCA)</t>
  </si>
  <si>
    <t xml:space="preserve"> Fortalecimiento de la prevención, vigilancia y control de los factores de riesgo
sanitarios, ambientales y del consumo Todo El Departamento, Antioquia, Occidente</t>
  </si>
  <si>
    <t>01-0030</t>
  </si>
  <si>
    <t>Mejorar lacondiciones ambientales de salud de la población Antioqueña</t>
  </si>
  <si>
    <t>Planes Salud Ambiental-Gestión Proy</t>
  </si>
  <si>
    <t>Sesión 4 comité Interno de Contratación</t>
  </si>
  <si>
    <t>AMIRA MENA BLANQUICET</t>
  </si>
  <si>
    <t>Vigente y en ejecución</t>
  </si>
  <si>
    <t>Uniformes - Uniformes corporativos (compentencia oficina de comunicaciones)</t>
  </si>
  <si>
    <t>Toma y análisis de muestras de aguas de lastre de los municipios de Turbo, Caucasia y Puerto Berrio</t>
  </si>
  <si>
    <t>Contratar estudio o adquirir equipo para  análisis de calidad de aire y ruido, para evaluar los efectos en salud.</t>
  </si>
  <si>
    <t>Rosendo Orozco Cardona</t>
  </si>
  <si>
    <t>3839905</t>
  </si>
  <si>
    <t>rosendo.orozco@antioquia.gov.co</t>
  </si>
  <si>
    <t>Fortalecimiento de la Vigilancia epidemiologica, prevención y control de las
intoxicaciones por sustancias químicas en el Departamento de Antioquia</t>
  </si>
  <si>
    <t xml:space="preserve"> 01-0026</t>
  </si>
  <si>
    <t>Fomento uso seguro de sustan qcas</t>
  </si>
  <si>
    <t>Rosendo Eliecer Orozco C.</t>
  </si>
  <si>
    <t>Realizar el mantenimiento preventivo y reparación de los microscopios de la Red de Microscopia de Antioquia y estereoscopios de entomología</t>
  </si>
  <si>
    <t>Luis Armando Galeano Marín</t>
  </si>
  <si>
    <t>Profesional especializado</t>
  </si>
  <si>
    <t>3839879</t>
  </si>
  <si>
    <t>armando.galeano@antioquia.gov.co</t>
  </si>
  <si>
    <t>Salud Pública</t>
  </si>
  <si>
    <t>Mortalidad por dengue</t>
  </si>
  <si>
    <t>Contribuir en el mejoramiento de las condiciones de salud pública de la población antioqueña,
a través de estrategias de Atención Primaria en Salud.</t>
  </si>
  <si>
    <t>01-0021</t>
  </si>
  <si>
    <t>Fumigación ETV,medidas barrera,intervención de criaderos</t>
  </si>
  <si>
    <t>Luis Armando Galeano M.</t>
  </si>
  <si>
    <t>Realizar la investigacion cientifica del riesgo de las enfermedades transmitidas por vectores y ejecutar las medidas de intervencion para la prevención y control de los mismos en el departamento de Antioquia</t>
  </si>
  <si>
    <t>Acta No. 043 Consejo de Gobierno</t>
  </si>
  <si>
    <t>CORPORACION DE PARTICIPACION MIXTA INSTITUTO COLOMBIANO DE MEDICINA TROPICAL</t>
  </si>
  <si>
    <t>Apoyar la Inspección y Vigilancia de la Gestión Interna de Residuos Hospitalarios en establecimientos prestadores de servicios de salud y otras actividades  y la vigilancia de la calidad de agua de conusmo humano del Departamento en los municipios categorías 4, 5 y 6</t>
  </si>
  <si>
    <t>Carlos Samuel Osorio</t>
  </si>
  <si>
    <t>3839849</t>
  </si>
  <si>
    <t>carlos.osorio@antioquia.gov.co</t>
  </si>
  <si>
    <t xml:space="preserve">  Desarrollo de la IVC de la gestión interna de residuos hospitalarios y similares en
establecimientos generadores Todo El Departamento, Antioquia, Occidente</t>
  </si>
  <si>
    <t>01-0024</t>
  </si>
  <si>
    <t>Verificación GIRHS-Establecim Generad</t>
  </si>
  <si>
    <t>Carlos Samuel Osorio Céspedes</t>
  </si>
  <si>
    <t>Recolectar, transportar y tratar por incineración, estabilización y/o desnaturalización residuos peligrosos producto de actividades de la SSSA</t>
  </si>
  <si>
    <t>Suministrar los insumos necesarios para realizar jornadas de vacunación antirrábica de caninos y felinos en el departamento de Antioquia</t>
  </si>
  <si>
    <t>Iván de Jesús Ruiz Monsalve</t>
  </si>
  <si>
    <t>3839436</t>
  </si>
  <si>
    <t>ivan.ruiz@antioquia.gov.co</t>
  </si>
  <si>
    <t xml:space="preserve"> Fortalecimiento de la gestión integral de las zoonosis Todo El Departamento, Antioquia,
Occidente
Antioquia, Occidente</t>
  </si>
  <si>
    <t>01-0023</t>
  </si>
  <si>
    <t>vacunacion caninos y felinos</t>
  </si>
  <si>
    <t>Contratar un Operador de la Unidad Móvil Quirúrgica Veterinaria (Animóvil), para ejecutar  el programa de control natal en la población canina y felina de los municipios del Departamento de Antioquia</t>
  </si>
  <si>
    <t>Esterilización de caninos y felinos</t>
  </si>
  <si>
    <t>Realizar los análisis de laboratorio para el diagnóstico de la rabia en cerebros caninos, felinos y quirópteros tomados en el Departamento de Antioquia, y realizar pruebas especiales de laboratorio para otros eventos zoonóticos</t>
  </si>
  <si>
    <t>Vigilancia Activa de  la rabia</t>
  </si>
  <si>
    <t xml:space="preserve">Adquisición de Medicamentos Monopolio del Estado </t>
  </si>
  <si>
    <t>Luis Carlos Gaviria G.</t>
  </si>
  <si>
    <t>3839948</t>
  </si>
  <si>
    <t>luis.gaviria@antioquia.gov.co</t>
  </si>
  <si>
    <t>Fortalecimiento de la vigilancia sanitaria de la calidad de los medicamentos y afines
Todo El Departamento, Antioquia, Occidente</t>
  </si>
  <si>
    <t>01-0020</t>
  </si>
  <si>
    <t>Fondo Rotatorio Estupefacientes</t>
  </si>
  <si>
    <t>Acta No 045</t>
  </si>
  <si>
    <t>FONDO NACIONAL DE ESTUPEFACIENTES</t>
  </si>
  <si>
    <t>Paola Andrea Gómez</t>
  </si>
  <si>
    <t>Prestar servicios de transporte de Medicamentos Monopolio del Estado desde el Fondo Nacional de Estupefacientes Ubicado en Bogotá hasta el Fondo Rotatorio de Estupefacientes del departamento de Antioquia ubicado en Medellín.</t>
  </si>
  <si>
    <t>Vigilancia sanitaria-Calidad Medicamen</t>
  </si>
  <si>
    <t>Prestar el servicio de análisis de laboratorio por medio de ensayos fisicoquímicos, microbiológicos a diferentes productos farmacéuticos para acciones de inspección, vigilancia y control.</t>
  </si>
  <si>
    <t>Elaborar y entregar carnets para los operadores de equipos de rayos X inscritos en la Secretaría Seccional de Salud y Protección Social de Antioquia</t>
  </si>
  <si>
    <t>Piedad Martinez Galeano</t>
  </si>
  <si>
    <t>Profesional universitaria</t>
  </si>
  <si>
    <t>3839943</t>
  </si>
  <si>
    <t>ipseps@antioquia.gov.co</t>
  </si>
  <si>
    <t>Fortalecimiento de la Vigilancia Sanitaria en el uso de radiaciones y en la oferta de
servicios de seguridad y salud en el trabajo Todo El Departamento, Antioquia, Occidente</t>
  </si>
  <si>
    <t>01-0022</t>
  </si>
  <si>
    <t>Promoción de SO y Protección radiológica</t>
  </si>
  <si>
    <t>María Piedad Martinez Galeano</t>
  </si>
  <si>
    <t>Contratar la realización del control de calidad de equipos de rayos x y los niveles orientativos en las practicas radiologicas</t>
  </si>
  <si>
    <t>Control Calidad equipos de Rx  ESE-IPS</t>
  </si>
  <si>
    <t>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t>
  </si>
  <si>
    <t>John William Tabares Morales</t>
  </si>
  <si>
    <t>3839883</t>
  </si>
  <si>
    <t>johnwilliam.tabares@antioquia.gov.co</t>
  </si>
  <si>
    <t>Fortalecimiento de la inspección, vigilancia y control de la calidad del agua para
consumo humano y uso recreativo Todo El Departamento, Antioquia, Occidente</t>
  </si>
  <si>
    <t>03-0009</t>
  </si>
  <si>
    <t>Análisis de calidad del agua</t>
  </si>
  <si>
    <t>Acta 044</t>
  </si>
  <si>
    <t>3839884</t>
  </si>
  <si>
    <t>3839881</t>
  </si>
  <si>
    <t>Compra de insumos para el programa de muestreo de alimentos y luminometros.</t>
  </si>
  <si>
    <t>Ivan D Zea Carrasquilla</t>
  </si>
  <si>
    <t>Tecnico Area Salud</t>
  </si>
  <si>
    <t>3839946</t>
  </si>
  <si>
    <t>ivan.zea@antioquia.gov.co</t>
  </si>
  <si>
    <t>• Fortalecimiento de la vigilancia de la calidad e inocuidad de alimentos y bebidas todo el departamento</t>
  </si>
  <si>
    <t>01-0019</t>
  </si>
  <si>
    <t>% de municipios intervenidos con acciones para el mejoramiento  de la calidad e inocuidad en alimentos</t>
  </si>
  <si>
    <t>Calibracion de equipos luminometros</t>
  </si>
  <si>
    <t xml:space="preserve">Crear, diseñar, producir, emitir y publicar material audiovisual y escrito para las campañas de información, educación y comunicación de la Secretaría de Salud y Protección Social de Antioquia. </t>
  </si>
  <si>
    <t>3839906</t>
  </si>
  <si>
    <t>78101604</t>
  </si>
  <si>
    <t>Prestación de servicios de transporte terrestre automotor para apoyar la gestión de las dependencias  de la Gobernación - Secretaría Seccional de Salud y Protección Social</t>
  </si>
  <si>
    <t>Subsecretaria Logistica</t>
  </si>
  <si>
    <t>Servicios de sistemas y administración de componentes de sistemas</t>
  </si>
  <si>
    <t>Responsabilidad de la direccion de Informatica - Subsecretaria Logistica</t>
  </si>
  <si>
    <t>Ivan D Zea C</t>
  </si>
  <si>
    <t>Disponer de espacios y de la operación logística para la realización de eventos académicos (responsabilidad de la oficina de comunicaciones)</t>
  </si>
  <si>
    <t>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t>
  </si>
  <si>
    <t xml:space="preserve">Patricia Elena Pamplona Amaya </t>
  </si>
  <si>
    <t>Profesional Especializada</t>
  </si>
  <si>
    <t xml:space="preserve">Patricia.pamplona@antioquia.gov.co </t>
  </si>
  <si>
    <t>Fortalecimiento Autoridad Sanitaria</t>
  </si>
  <si>
    <t>Inspeccionar y vigilar  el 100% de las Direcciones Locales de  Salud, Empresas Administradoras de  Planes de  Beneficios y Prestadores de Servicios de  Salud Sociales del estado.</t>
  </si>
  <si>
    <t>Fortalecimiento de las TIC en la Secretaria Seccional de Salud y Protección Social</t>
  </si>
  <si>
    <t>01-0034</t>
  </si>
  <si>
    <t>Actualizar plataforma tecnologica de Hardware , software , comunicacines y redes .</t>
  </si>
  <si>
    <t>Acta 44</t>
  </si>
  <si>
    <t>VALOR+ S.A.S</t>
  </si>
  <si>
    <t xml:space="preserve">Jaime Alberto Jimenez 
Angela Jaramillo Blandón </t>
  </si>
  <si>
    <t>Realizar el mantenimiento, soporte y actualización de los módulos de nómina SX Advanced y el sistema de administración de muestras del Laboratorio Departamental de Salud Pública.</t>
  </si>
  <si>
    <t>Fortalecer  los componetes  del sistema de información</t>
  </si>
  <si>
    <t>XENCO S.A</t>
  </si>
  <si>
    <t xml:space="preserve">Angela Jaramillo Blandon </t>
  </si>
  <si>
    <t>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t>
  </si>
  <si>
    <t>Prestar Servicios de Salud de mediana y alta complejidad, dirigidos a la población pobre no cubierta con subsidios a la demanda del Departamento de Antioquia, incluye las atenciones de pacientes de los programas de VIH_SIDA y Tuberculosis y medicamentos. ESE Hospital La María.</t>
  </si>
  <si>
    <t>Cesar Mauricio Ruiz Chaverra</t>
  </si>
  <si>
    <t>Director Atención a las Personas</t>
  </si>
  <si>
    <t>383 98 21</t>
  </si>
  <si>
    <t>cesarmauricio.ruiz@antioquia.gov.co</t>
  </si>
  <si>
    <t>Población Pobre No Afiliada atendida en salud con recursos a cargo del Departamento</t>
  </si>
  <si>
    <t> Servicio atención en salud a la población pobre y vulnerable Todo El Departamento, Antioquia, Occidente</t>
  </si>
  <si>
    <t>07-0056</t>
  </si>
  <si>
    <t>Contratación de mediana y alta complejidad</t>
  </si>
  <si>
    <t>ESE Hospital La María</t>
  </si>
  <si>
    <t>Inició en 2017, con vigencia futura aprobada 2018 y se solicitará vigencia futura para darle continuidad en 2019</t>
  </si>
  <si>
    <t>Carlos Arturo Cano Rios</t>
  </si>
  <si>
    <t>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t>
  </si>
  <si>
    <t xml:space="preserve"> ESE Hospital Manuel Uribe Angel de Envigado</t>
  </si>
  <si>
    <t>Fernando Arturo Berrio</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</si>
  <si>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t>
  </si>
  <si>
    <t>Contratación de mediana  complejidad</t>
  </si>
  <si>
    <t>ESE Hospital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</si>
  <si>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</si>
  <si>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ESE METROSALUD</t>
  </si>
  <si>
    <t>Daniel Arbeláez Botero</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</si>
  <si>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t>
  </si>
  <si>
    <t>Oswaldo Paniagua</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</si>
  <si>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</si>
  <si>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Prestación de servicios de salud de baja y mediana  complejidad para la  población pobre no cubierta con subsidios a la demanda residente en el municipio de Puerto Berrío.</t>
  </si>
  <si>
    <t>Contratación de Baja y mediana complejidad</t>
  </si>
  <si>
    <t>Prestación de servicios de salud de baja complejidad o de primer nivel de atención para la  población pobre no cubierta con subsidios a la demanda residente en el municipio de Zaragoza</t>
  </si>
  <si>
    <t>Contratación de Baja complejidad</t>
  </si>
  <si>
    <t>Manuel Enrique daza</t>
  </si>
  <si>
    <t xml:space="preserve">Garantizar la prestación de los servicios de atención psiquiátrica integral y asistencia social a las personas que sean declaradas jurídicamente inimputables por trastorno mental o inmadurez psicológica. </t>
  </si>
  <si>
    <t>Angela Patricia Palacio Molina</t>
  </si>
  <si>
    <t>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t>
  </si>
  <si>
    <t>Contratación de mediana complejidad</t>
  </si>
  <si>
    <t>Celmira Duque Cardona</t>
  </si>
  <si>
    <t xml:space="preserve">Prestar servicios de salud de mediana  alta complejidad  para la población pobre  de Antioquia no cubierta con subsidios a la demanda y  dar soporte a la red pública de hospitales de Antioquia y apoyar la referencia y contra referencia de pacientes. </t>
  </si>
  <si>
    <t xml:space="preserve">Diana Ceballos </t>
  </si>
  <si>
    <t xml:space="preserve">Realizar la auditoría  de cobros y recobros a la facturación radicada en la SSSA por servicios y tecnologías no cubiertos por el plan de beneficios, para los afiliados al Régimen Subsidiado del Departamento de Antioquia </t>
  </si>
  <si>
    <t>Apoyo administrativo a la prestación de servicos de salud</t>
  </si>
  <si>
    <t>Jorge Balbín Quiros</t>
  </si>
  <si>
    <t xml:space="preserve">Prestar el servicio de transporte terrestre automotor para apoyar la gestión de la Direccion de atención a las personas- . Secretaría Seccional de Salud y Protección Social </t>
  </si>
  <si>
    <t>Beatriz Lopera</t>
  </si>
  <si>
    <t>Prestar el servicio de apoyo logístico para realizar la asesoría, asistencia técnica e inspección y vigilancia  en la  normatividad que regula el sistema General de Seguridad Social en Salud a los Actores del Sistema en los municipios del Departamento de Antioquia.”</t>
  </si>
  <si>
    <t>Se hace en conjunto con el Proyecto fortalecimiento del Aseguramiento</t>
  </si>
  <si>
    <t>Suministro de planta eléctrica de  emergencia y conexiones para las dependencias del Hangar 71.</t>
  </si>
  <si>
    <t>Nicolás Antonio Montoya Calle</t>
  </si>
  <si>
    <t>3838959</t>
  </si>
  <si>
    <t>nicolas.montoya@antioquia.gov.co</t>
  </si>
  <si>
    <t>Tasa de mortalidad general</t>
  </si>
  <si>
    <t>Mejoramiento de la capacidad de respuesta institucional en salud ante emergencias y desastres, para impactar la
mortalidad Medellín, Antioquia, Occidente</t>
  </si>
  <si>
    <t>23-0010</t>
  </si>
  <si>
    <t>Muertes por emergencias y desastres</t>
  </si>
  <si>
    <t>*Gestión del riesgo de desastres
*Gestionar solicitudes servicios de salud</t>
  </si>
  <si>
    <t>Mantenimiento preventivo y correctivo con suministro de repuestos de las unidades del sistema ininterrumpido de potencia (UPS) instalados en el Centro Administrativo Departamental CAD y sedes externas.</t>
  </si>
  <si>
    <t>Modernización del sistema de aire acondicionado del CRUE Departamental y mantenimiento a otros equipos de aire acondicionado del hangar 71</t>
  </si>
  <si>
    <t>Santiago Marín</t>
  </si>
  <si>
    <t>santiago.marin@antioquia.gov.co</t>
  </si>
  <si>
    <t>Santiago Marin</t>
  </si>
  <si>
    <t>Prestación de servicios de operador de telefonía celular para la Gobernación de Antioquia</t>
  </si>
  <si>
    <t>*Gestión del Proyecto
* Gestión del riesgo de desastres
*Gestionar solicitudes servicios de salud
*Asesoría y Asistecia Técnica
*Inspección y Vigilancia</t>
  </si>
  <si>
    <t>Proveer medicamentos, antídotos e insumos medico quirúrgicos al Centro de Reservas en Salud del Centro Regulador de Urgencias, Emergencias y Desastres –CRUE- del Departamento de Antioquia, para el apoyo a la atención de urgencias, emergencias y desastres.</t>
  </si>
  <si>
    <t>Luis Fernando Gallego Arango</t>
  </si>
  <si>
    <t>3839798</t>
  </si>
  <si>
    <t>infraccionesmisionmedica@antioquia.gov.co</t>
  </si>
  <si>
    <t>*Gestión del riesgo de desastres
* Gestionar solicitudes de servicios de salud</t>
  </si>
  <si>
    <t>Suministro de dantrolene para la atención de hipertermia maligna en el Departamento de Antioquia</t>
  </si>
  <si>
    <t>*Gestionar solicitudes servicios de salud</t>
  </si>
  <si>
    <t>Prestación de servicios de asesoría especializada en farmacología y toxicología a los actores del Sistema General de Seguridad Social en Salud y al Centro Regulador de Urgencias, Emergencias y Desastres –CRUE- del Departamento de Antioquia.</t>
  </si>
  <si>
    <t>*Gestión del Proyecto
* Gestión del riesgo de desastres
*Gestionar solicitudes servicios de salud
*Asesoría y Asistencia Técnica</t>
  </si>
  <si>
    <t>Janeth Fernanda Llano Saavedra</t>
  </si>
  <si>
    <t>Prestar el servicio de apoyo logístico para realizar asesorías y actividades orientadas a mejorar la capacidad de respuesta institucional en salud ante emergencias y desastres.</t>
  </si>
  <si>
    <t>*Gestión del Proyecto
* Gestión del riesgo de desastres
*Asesoría y Asistecia Técnica</t>
  </si>
  <si>
    <t>Socorro Stella Salazar Santamaría</t>
  </si>
  <si>
    <t>Adquisición e instalación de diademas telefónicas con sus respectivos adaptadores modular y de corriente, para el Centro Regulador de Urgencias, Emergencias y Desastres -CRUE- del Departamento de Antioquia-Secretaría Seccional de Salud y Protección Social.</t>
  </si>
  <si>
    <t>*Gestión del Proyecto
* Gestión del riesgo de desastres
*Gestionar solicitudes servicios de salud</t>
  </si>
  <si>
    <t>Adquisición de kits educativos para la promoción de la donación de sangre</t>
  </si>
  <si>
    <t>Victoria Eugenia Villegas Cardenas</t>
  </si>
  <si>
    <t>3839950</t>
  </si>
  <si>
    <t>victoria.villegas@antioquia.gov.co</t>
  </si>
  <si>
    <t xml:space="preserve">Adquisición de equipos audiovisuales y accesorios para la sala de crisis del Centro Regulador de Urgencias, Emergencias -CRUE- </t>
  </si>
  <si>
    <t>Servidor de la Subsecretaria Logística</t>
  </si>
  <si>
    <t>Servidor de la subsecretaria logistica</t>
  </si>
  <si>
    <t>Alquiler de infraestructura para el sistema de radiocomunicaciones de la Gobernación de Antioquia</t>
  </si>
  <si>
    <t>Enlaces Inalámbricos Digitales S.A.S.</t>
  </si>
  <si>
    <t>Inicia en 2017, con vigencia futura aprobada 2018; se solicitará vigencia futura para adición y prórroga  y darle así continuidad en 2019</t>
  </si>
  <si>
    <t>Luis Fernando Gallego Arango (Financiero - Administrativo)
Ingeniero sistemas o electrónico (Técnica)</t>
  </si>
  <si>
    <t>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t>
  </si>
  <si>
    <t>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t>
  </si>
  <si>
    <t>CES</t>
  </si>
  <si>
    <t>Carlos Mario Tamayo</t>
  </si>
  <si>
    <t xml:space="preserve">Apoyar a la promoción de los estilos de vida saludables - actividad física </t>
  </si>
  <si>
    <t>Alexandra Jimena Jiménez</t>
  </si>
  <si>
    <t xml:space="preserve">Profesional Universitaria Area salud </t>
  </si>
  <si>
    <t>3835387</t>
  </si>
  <si>
    <t>alexandra.jimenez@antioquia.gov.co</t>
  </si>
  <si>
    <t>Tasa de mortalidad por infarto agudo de miocardio</t>
  </si>
  <si>
    <t>Fortalecimiento estilos de vida saludable y atención de condiciones no trasmisibles-VIDA SALUDABLE</t>
  </si>
  <si>
    <t>10-0029</t>
  </si>
  <si>
    <t>Incremento de la actividad física en la población antioqueña</t>
  </si>
  <si>
    <t>Promoción de la actividad física en los municipios del departamento de Antioquia</t>
  </si>
  <si>
    <t>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t>
  </si>
  <si>
    <t>Mary ruth Brome Bohóquez</t>
  </si>
  <si>
    <t>3835381</t>
  </si>
  <si>
    <t>mary.brome@antioquia.gov.co</t>
  </si>
  <si>
    <t xml:space="preserve"> Incidencia de  VIH/SIDA</t>
  </si>
  <si>
    <t>Fortalecimiento estilos de vida saludables y atención de condiciones no trasmisibles</t>
  </si>
  <si>
    <t xml:space="preserve">Tasa de mortalidad general, Incidencia de  VIH/SIDA, Implementación de la estrategia de maternidad segura y prevención del aborto inseguro en los municipios </t>
  </si>
  <si>
    <t xml:space="preserve">Asesoria y asistencia tecnica, viglancia epidemiologiac y gestion de insumos </t>
  </si>
  <si>
    <t>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t>
  </si>
  <si>
    <t>Dora Gómez</t>
  </si>
  <si>
    <t>3839910</t>
  </si>
  <si>
    <t>dora.gomez@antioquia.gov.co</t>
  </si>
  <si>
    <t>Municipios con Políticas públicas de salud mental implementadas</t>
  </si>
  <si>
    <t>Fortalecimiento de La Convivencia Social y Salud Mental en Todo El Departamento, Antioquia, Occidente</t>
  </si>
  <si>
    <t>10-0031</t>
  </si>
  <si>
    <t>Porcentaje  de Municipios con Políticas públicas de salud mental implementadas</t>
  </si>
  <si>
    <t>Asesoria y asistencia técnica a los actores del sistema de SGSSS</t>
  </si>
  <si>
    <t>Apoyar la Asesoria y Asistencia Tecnica en lo previsto en la dimensión Convivencia y Salud Mental: diferentes violencias, Trastornos Mentales.</t>
  </si>
  <si>
    <t>Adquirir insumos generales para el funcionamiento del Laboratorio Departamental de Salud Pública de Antioquia</t>
  </si>
  <si>
    <t>Adriana Patricia Echeverri Rios</t>
  </si>
  <si>
    <t>3835402</t>
  </si>
  <si>
    <t>adriana.echeverri@antioquia.gov.co</t>
  </si>
  <si>
    <t>Fortalecer la capacidad resolutiva de los hospitales públicos, teniendo en cuenta su sostenibilidad financiera</t>
  </si>
  <si>
    <t>Fortalecimiento del Laboratorio Departamental de Salud Pública de Antioquia Todo El Departamento, Antioquia, Occidente-LABORATORIO</t>
  </si>
  <si>
    <t>01-0028</t>
  </si>
  <si>
    <t>Laboratorios de la Red del departamento con programa de control de calidad externo implementado</t>
  </si>
  <si>
    <t>Adquirir Equipos y suministros de laboratorio, de medición, de observación yde pruebas (Equipos)</t>
  </si>
  <si>
    <t>Suministrar servicios de Mantenimiento de Equipos de Laboratorio</t>
  </si>
  <si>
    <t>Mantenimiento Equipos de Laboratorio</t>
  </si>
  <si>
    <t>Arrendar el bien inmueble para el funcionamiento del Laboratorio Departamental de Salud Pública de Antioquia.</t>
  </si>
  <si>
    <t>Jojhan Esdivier Lujan Valencia</t>
  </si>
  <si>
    <t xml:space="preserve">Profesional Universitario Area salud </t>
  </si>
  <si>
    <t>3835419</t>
  </si>
  <si>
    <t>jhojan.lujan@antioquia.gov.co</t>
  </si>
  <si>
    <t>Servicios de operación de arriendo</t>
  </si>
  <si>
    <t>Corporación para investigaciones biológicas CIB</t>
  </si>
  <si>
    <t>Suministrar reactivos de laboratorio para realización de pruebas relacionada con la vigilancia en salud pública y el control de calidad de enfermedad similar a la influenza (ESI) e infección respiratoria aguda (IRAG) y vigilancia y control de calidad del virus chikungunya, exámenes de interés en salud pública en atención a las personas, como apoyo a la Vigilancia en Salud Pública, adquirir reactivos para sífilis, leptospirosis, dengue y reactivos para realizar control de calidad interno en las areas del Laboratorio Departamental.</t>
  </si>
  <si>
    <t>3835414</t>
  </si>
  <si>
    <t>Fortalecimiento del LDSPA de Antioquia</t>
  </si>
  <si>
    <t>Fortalecimiento del LDSA de Antioquia</t>
  </si>
  <si>
    <t>Vigilancia, control, asesoria y asistencia tecnica</t>
  </si>
  <si>
    <t>Asesoria externa de Grupo de consultoria en Calidad para el sistema de gestion del Laboratorio Departamental</t>
  </si>
  <si>
    <t>Adquirir insumos para el área de microbiologia clinica, insumos de biología molecular para las áreas del Laboratorio Departamental y Adquisición de cepas ATCC</t>
  </si>
  <si>
    <t>Adriana González</t>
  </si>
  <si>
    <t>Adquirir Equipos y suministros de laboratorio, de medición, de observación yde pruebas (Insumos)</t>
  </si>
  <si>
    <t>Sistema de monitoreo inteligente de temperaturas del Laboratorio Departamental</t>
  </si>
  <si>
    <t>Transporte y envio de muestras biologicas al Instituto Nacional de Salud</t>
  </si>
  <si>
    <t>Capacitacion en sustancias peligrosas, capacitación en validación de métodos análiticos y capacitación en metodología para el personal del Laboratorio Departamental</t>
  </si>
  <si>
    <t>Maria del Pilar López Montoya</t>
  </si>
  <si>
    <t>2622714</t>
  </si>
  <si>
    <t>mariap.lopez@antioquia.gov.co</t>
  </si>
  <si>
    <t>Mantenimiento equipo absorción atomica y de Crioscopio</t>
  </si>
  <si>
    <t>Angela Jaramillo Blandón</t>
  </si>
  <si>
    <t>3839807</t>
  </si>
  <si>
    <t>angela.jaramillo@antioquia.gov.co</t>
  </si>
  <si>
    <t>Brindar Atención psicosocial a población víctima del conflicito armado</t>
  </si>
  <si>
    <t>Alexandra Gallo Tabares</t>
  </si>
  <si>
    <t>3835169</t>
  </si>
  <si>
    <t>alexandra.gallo@antioquia.gov.co</t>
  </si>
  <si>
    <t xml:space="preserve">Mantener la tasa de víctimas de violencia intrafamiliar </t>
  </si>
  <si>
    <t xml:space="preserve">Fortalecimiento de la convicencia social y salud mental en todo el departamento de Antioquia </t>
  </si>
  <si>
    <t xml:space="preserve">Número de personas que reciben atención psicosocial a las víctimas del conflicto armado en el Departmento de Antioquia </t>
  </si>
  <si>
    <t>Atención psicosocial a población víctima del conflicito armado</t>
  </si>
  <si>
    <t>Apoyar la gestión de vigilancia en Salud Pública, Asesoría, Asistencia Técnica, de la Infancia y la  Salud Sexual y Reproductiva del Departamento de Antioquia</t>
  </si>
  <si>
    <t>Luz Myriam Cano Velásquez</t>
  </si>
  <si>
    <t>luzmyriam.cano@antioquia.gov.co</t>
  </si>
  <si>
    <t>Mortalidad General</t>
  </si>
  <si>
    <t>Protección al desarrollo integral de los niños y niñas del Todo El Departamento, Antioquia, Occidente</t>
  </si>
  <si>
    <t>07-0078</t>
  </si>
  <si>
    <t>Mortalidad en menores de 1 año y en menores de 5 años</t>
  </si>
  <si>
    <t>Asesoría y Asistencia Técnica y Vigilancia Epidemiológica de los eventos de interés en la infancia</t>
  </si>
  <si>
    <t>7965</t>
  </si>
  <si>
    <t>Universidad de Antioquia - Grupo NACER</t>
  </si>
  <si>
    <t>Adquirir preservativos para apoyar las acciones de promoción de la salud y prevención de la enfermedad en temas de salud sexual y reproductiva,  en los municipios de Antioquia.</t>
  </si>
  <si>
    <t>Juan Esteban Apraez</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</si>
  <si>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</si>
  <si>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Fortalecimiento de la sexualidad y de los derechos sexuales y reproductivos </t>
  </si>
  <si>
    <t>01-0037</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</si>
  <si>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</si>
  <si>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Asesoria y asistencia tecnica, vigilancia epidemiologica,  campaña IEC VIH  , Gestion de insumos </t>
  </si>
  <si>
    <t>Suministrar pruebas rápidas para VIH y SÍFILIS, para la reducción de la brecha al acceso al diagnóstico temprano del VIH y la SÍFILIS</t>
  </si>
  <si>
    <t xml:space="preserve">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</si>
  <si>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Fortaleceminiento en la implementación de la estrategia de IAMI Integral</t>
  </si>
  <si>
    <t>Johana Elena Cortés</t>
  </si>
  <si>
    <t>3835385</t>
  </si>
  <si>
    <t>saludpublica.san@antioquia.gov.co</t>
  </si>
  <si>
    <t>Proporción de Bajo Peso al Nacer
Instituciones Públicas Prestadoras de Servicios de Salud con asistencia técnica e implementación de la normatividad vigente de la vigilancia nutricional y atención de la mujer gestante y el bajo peso al nacer
Instituciones Públicas Prestadoras de Servicios de salud con asistencia técnica para la implementación en la normatividad vigente para la vigilancia de la morbilidad y mortalidad por desnutrición en los menores de 5 años
Instituciones Públicas Prestadoras de Servicios de salud con vigilancia nutricional de los eventos de notificación obligatoria en los municipios</t>
  </si>
  <si>
    <t xml:space="preserve">Fortalecimiento en alimentación y nutrición desde la salud Pública </t>
  </si>
  <si>
    <t>07-0080</t>
  </si>
  <si>
    <t xml:space="preserve">Actores del sistema aplicando el conocimiento técnico para la detección oportuna  y atención con calidad  de la malnutrición en la población materno - infantil
Secretarías de Salud  e IPS Municipales  con procesos de Vigilancia nutricional implementados para los eventos de notificación obligatoria, necesarios para la toma de decisiones con enfoque intersectorial 
</t>
  </si>
  <si>
    <t xml:space="preserve">Apoyar el proceso de gestión - desarrollo de capacidades en los actores del sistema, a través de asesoría y asistencia técnica directa en los  municipios del Departamento 
Apoyar el proceso de vigilancia nutricional en salud pública  de los eventos nutricionales  de interés en salud pública, según lineamientos del Instituto Nacional de Salud en los municipios del Departamento </t>
  </si>
  <si>
    <t>Desarrollar acciones para apoyar la gestión del Programa Control de Tuberculosis, Lepra y Programa Ampliado de Inmunizaciones en el marco del Plan Decenal de Salud Pública, Dimensión 6 Vida Saludable y Enfermedades Transmisibles, en el Departamento de Antioquia</t>
  </si>
  <si>
    <t>Marcela Arrubla Villa</t>
  </si>
  <si>
    <t>3839882</t>
  </si>
  <si>
    <t>marcela.arrubla@antioquia.gov.co</t>
  </si>
  <si>
    <t>Coberturas de triple viral en niños de 1 año de edad.</t>
  </si>
  <si>
    <t>Fortalecimiento del PAI en los componentes de vacunación,vigilancia epidemiologica de inmunoprevenibles, tuberculosis y lepra en los actores del SGSSS Todo El Departamento, Antioquia, Occidente</t>
  </si>
  <si>
    <t>01-0036</t>
  </si>
  <si>
    <t>Actores asesorados y Acciones de vigilancia SP</t>
  </si>
  <si>
    <t xml:space="preserve">Asesoría para competencias PAI y otras. Vigilancia SP PAI y otras. Gestionar insumos PAI y otras. </t>
  </si>
  <si>
    <t>Elaboración de seminario para la prevencion de infecciones asociadas a la atención en salud (IAAS)</t>
  </si>
  <si>
    <t>Omaira Marzola</t>
  </si>
  <si>
    <t>3835175</t>
  </si>
  <si>
    <t>dmarzolam@antioquia.gov.co</t>
  </si>
  <si>
    <t>Acciones de vigilancia en salud publica</t>
  </si>
  <si>
    <t>Fortalecimiento de la gestión de las enfermedades inmunoprevenibles, Emergentes, Reemergentes y Desatendidas en Todo El Departamento Antioquia.</t>
  </si>
  <si>
    <t>Fortalecer las actividades de promoción y control de las IAAS contribuyendo a la disminución de las mismas</t>
  </si>
  <si>
    <t>Asesoría y asistencia técnica, seguimiento a planes de mejora, realización de diagnósticos iniciales y finales, convocatorias educativas</t>
  </si>
  <si>
    <t>Levantar la línea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t>
  </si>
  <si>
    <t xml:space="preserve">Norelly Areiza Ramirez </t>
  </si>
  <si>
    <t>3835377</t>
  </si>
  <si>
    <t>norelly.areiza@antioquia.gov.co</t>
  </si>
  <si>
    <t>Fortalecimiento de la vigilancia en salud pública a los actores SGSSS Todo El
Departamento, Antioquia, Occidente</t>
  </si>
  <si>
    <t>07-0079</t>
  </si>
  <si>
    <t xml:space="preserve">Protección de la salud con perspectivas de género y enfoque étnico diferencial </t>
  </si>
  <si>
    <t>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t>
  </si>
  <si>
    <t>Gustavo Adolfo Posada</t>
  </si>
  <si>
    <t>3835386</t>
  </si>
  <si>
    <t>gustavo.posada@antioquia.gov.co</t>
  </si>
  <si>
    <t>Tasa Mortalidad Genera</t>
  </si>
  <si>
    <t>01-0045</t>
  </si>
  <si>
    <t>Numero de actores de SGSSS vigilados</t>
  </si>
  <si>
    <t>Monitoreo y seguimiento a la gestión de las acciones de salud pública en las EAPB e IPS</t>
  </si>
  <si>
    <t>Adquirir equipo para análisis de ionfluor</t>
  </si>
  <si>
    <t>Adquirir Equipos y suministros de laboratorio, de medición, de observación y de pruebas (Insumos)</t>
  </si>
  <si>
    <t>Realizar apoyo a la gestión de la Secretaría Seccional de Salud y Protección Social de Antioquia en las acciones planteadas en el plan territorial de salud en el marco del plan decenal de salud pública en el departamento de antioquia.</t>
  </si>
  <si>
    <t>UNIVERSIDAD CES</t>
  </si>
  <si>
    <t>El aporte es del rubro de talento humano</t>
  </si>
  <si>
    <t>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t>
  </si>
  <si>
    <t>MARIA CLAUDIA NOREÑA HENAO</t>
  </si>
  <si>
    <t>P.U</t>
  </si>
  <si>
    <t>maria.norena@antioquia.gov.co</t>
  </si>
  <si>
    <t xml:space="preserve">Inspección y vigilancia a las Direcciones Locales de Salud, Empresas Administradoras de Planes de Beneficios y Prestadores de Servicios de Salud </t>
  </si>
  <si>
    <t>Fortalecimiento Institucional de la Secretaria Seccioal de Salud y Protección Socail de Antioquia y de los actores del S.G.S.S.S, todo el departamento, Antioquia, Occidente</t>
  </si>
  <si>
    <t xml:space="preserve">Actividades de asesoria y asistencia técnica a las ESE, DLS, EPS y demàs actores del Sistema General de Seguridad social en Salud. </t>
  </si>
  <si>
    <t xml:space="preserve">Adquisición de medios audiovisuales (proyector) para la secretaria seccional de salud de Antioquia </t>
  </si>
  <si>
    <t>JORGE ENRIQUE MEJIA ARENAS</t>
  </si>
  <si>
    <t>P.U.</t>
  </si>
  <si>
    <t>jorge.mejia@antioquia.gov.co</t>
  </si>
  <si>
    <t>Foratalecimiento de la Autoridad Sanitaria</t>
  </si>
  <si>
    <t>SUBSECRETARIA LOGISTICA</t>
  </si>
  <si>
    <t>Mónica María Vanegas Giraldo</t>
  </si>
  <si>
    <t>personasmayores@antioquia.gov.co</t>
  </si>
  <si>
    <t>Municipios con politica publica de Envejecimiento y Vejez fortalecida.</t>
  </si>
  <si>
    <t>Envejecimiento y Vejez</t>
  </si>
  <si>
    <t>07-0077</t>
  </si>
  <si>
    <t>Luis Fernando Palacio</t>
  </si>
  <si>
    <t>luisfernando.palacio@antioquia.gov.co</t>
  </si>
  <si>
    <t>01-0027</t>
  </si>
  <si>
    <t>Beatriz I Lopera Montoya</t>
  </si>
  <si>
    <t>profesional universitaria area de salud</t>
  </si>
  <si>
    <t>3839941</t>
  </si>
  <si>
    <t>beatriz.loperamontoya@antioquia.gov.co</t>
  </si>
  <si>
    <t>inspección y vigilancia a las  Direcciones locales de salud, empreasasadministradoras de planes de beneficio y de prestadores de servicios de salud</t>
  </si>
  <si>
    <t>Fortalecimiento de la Inspección, Vigilancia y Control Prestadores del Sistema Obligatorio de Salud</t>
  </si>
  <si>
    <t>01-0042</t>
  </si>
  <si>
    <t>visitas de inspección vigilancia y control y de asesoria y asistencia tecnica a los actores del SGSSS</t>
  </si>
  <si>
    <t>Beatriz I Lopera M</t>
  </si>
  <si>
    <t>Modernización de la Red Prestadora de Servicios de Salud</t>
  </si>
  <si>
    <t>01-0041</t>
  </si>
  <si>
    <t>En el marco de la celebración del Día Mundial del  Donante voluntario realizar el reconocimiento a los Donantes voluntario y Habitual de Sangre y a Entidades e Instituciones Amigas de la Donación.</t>
  </si>
  <si>
    <t>Victoria Eugenia Villegas</t>
  </si>
  <si>
    <t xml:space="preserve">profesional universitario </t>
  </si>
  <si>
    <t xml:space="preserve"> 01-0041</t>
  </si>
  <si>
    <t>Celebar el dia mundial del donante voluntario</t>
  </si>
  <si>
    <t>Victoria Eugenia villegas</t>
  </si>
  <si>
    <t>Fortalecer la red publica hospitalaria del Departamento de Antioquia mediante la construcción de la fase final del Hospital Cesar Uribe Piedrahita del Municipio de Caucasia a traves de la SSSA en interacción con la Secretaría de Infraestructura</t>
  </si>
  <si>
    <t>Sandra Angulo</t>
  </si>
  <si>
    <t>sandra.angulo@antioquia.gov.co</t>
  </si>
  <si>
    <t>ESE intervenidas en infraestructura física</t>
  </si>
  <si>
    <t>ortalecimiento de la Inspección, Vigilancia y Control Prestadores del Sistema Obligatorio de Salud</t>
  </si>
  <si>
    <t>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t>
  </si>
  <si>
    <t>ERIKA MARIA TORRES FLOREZ</t>
  </si>
  <si>
    <t>PROFESIONAL UNIVERSITARIO</t>
  </si>
  <si>
    <t>3839888</t>
  </si>
  <si>
    <t>erika.torres@antioquia.gov.co</t>
  </si>
  <si>
    <t xml:space="preserve">Línea Estratégica 7: Gobernanza y buen Gobierno
</t>
  </si>
  <si>
    <t>Componente:Bienestar laboral y calidad de vida</t>
  </si>
  <si>
    <t>Programa 1: Fortalecimiento del bienestar laboral y mejoramiento de la  calidad de vida.</t>
  </si>
  <si>
    <t>10-0030</t>
  </si>
  <si>
    <t>Personas atendidas en  los programas de bienestar laboral y calidad de vida</t>
  </si>
  <si>
    <t>Capacitación y adiestramiento del recurso humano de la SSSA.</t>
  </si>
  <si>
    <t>Suministrar el apoyo logistico necasario para el desarrollo de los programa de capacitacion, adiestramiento y preparación para el retiro laboral  para los servidores públicos de la Secretaria Seccional de Salud y Protección Social de de Antioquia.</t>
  </si>
  <si>
    <t>GLORIA ISABEL ESCOBAR MORALES</t>
  </si>
  <si>
    <t>3839734</t>
  </si>
  <si>
    <t>gloriaisabel.escobar@antioquia.gov.co</t>
  </si>
  <si>
    <t xml:space="preserve">Satisfacer las necesidades de bienestar social y aprovechamiento del tiempo libre de los servidores, jubilados y beneficiarios directos de la Secretaria Seccional de Salud y Protección Social de Antioquia.
</t>
  </si>
  <si>
    <t>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t>
  </si>
  <si>
    <t xml:space="preserve">Aprovechamiento del tiempo libre de los servidores y beneficiarios directos de la Secretaria Seccional de Salud y Protección Social de Antioquia. Decreto No.20150000908 de marzo 10 de 2015 (nómina)
</t>
  </si>
  <si>
    <t>Realizar el mantenimiento preventivo, correctivo, calibración de equipos y suministro de repuestos para los equipos de la cadena de frío de la SSSA</t>
  </si>
  <si>
    <t xml:space="preserve">Maria del Rosario Manrique Alzate </t>
  </si>
  <si>
    <t>rosario.manrique@antioquia.gov.co</t>
  </si>
  <si>
    <t>99-9999</t>
  </si>
  <si>
    <t>Blana Isabel Restrepo</t>
  </si>
  <si>
    <t>Suministro y distribucion de elementos de papeleria y utilies de oficina</t>
  </si>
  <si>
    <t>Maria Ines Ochoa</t>
  </si>
  <si>
    <t>Suministro y distribucion de elementos de cafeteria</t>
  </si>
  <si>
    <t>Suministro y distribucion de elementos de aseo</t>
  </si>
  <si>
    <t>Luz Marina Martinez</t>
  </si>
  <si>
    <t>Elborar otros materiales (papeleria)</t>
  </si>
  <si>
    <t>Maria del Rosario Manrique</t>
  </si>
  <si>
    <t>Suministro equipos y bienes muebles  para las dependencias de la Gobernacion de Antioquia.</t>
  </si>
  <si>
    <t>Mria Ines Ochoa</t>
  </si>
  <si>
    <t>Mantenimiento integral (preventivo y/o correctivo) con suministro de repuestos para los vehiculos de propiedad del Departamento</t>
  </si>
  <si>
    <t>Babinton Florez</t>
  </si>
  <si>
    <t>Mantenimiento planta fisica de la Gobernacion  y de las sedes alternas</t>
  </si>
  <si>
    <t>Suministro de combustible para los vehiculos de propiedad del Departamento</t>
  </si>
  <si>
    <t xml:space="preserve">Suministro de combustible gas natural comprimido para uso vehicular y rectificacion </t>
  </si>
  <si>
    <t xml:space="preserve">Contratar el servicio de vigilancia privada, fija, armada,canina y sin arma para el Centro Administrativo Departamental, sus sedes alternas y la Fabrica de Licores y Alcoholes de Antioquia </t>
  </si>
  <si>
    <t>Sergio Alexander Romero</t>
  </si>
  <si>
    <t>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t>
  </si>
  <si>
    <t>Marino Gutierrez</t>
  </si>
  <si>
    <t>Servicio de impresión, fotocopiado fax y scaner, bajo la modalidad de outsourcing para atender la demanda de las distintas dependencias de la Gobernacion de Antioquia, incluyendo Hardware y software, administracion, insumos, papel y recurso humano.</t>
  </si>
  <si>
    <t>Ruth Natalia Restrepo</t>
  </si>
  <si>
    <t>Contratar los seguros que garanticen la proteccion de los activos e intereses patrimoniales, bienes propios y de aquellos por los cuales es legalmente responsable la SSSA.</t>
  </si>
  <si>
    <t>Diana Marcela David</t>
  </si>
  <si>
    <t>Suscripcion a prensa informativa-El Colombiano</t>
  </si>
  <si>
    <t>Contrato de prestacion de servicios de fumigacion integral contra plagas nocivas a la salud publica en las instalaciones del Centro Administrativo Departamental y en las sedes externas.</t>
  </si>
  <si>
    <t>Prestar el servicio de recarga de extintores</t>
  </si>
  <si>
    <t>Dotar a los funcionarios del almacén y de la SSSA de los elementos de protección personal necesarios para realizar actividades de recepción, almacenamiento y distribución de materiales, que son indispensables para la conservación de los biológicos del PAI.</t>
  </si>
  <si>
    <t>Roberto Hernadez</t>
  </si>
  <si>
    <t>Prestacion de servicios de operador de telefonia celular con suministro y/o reposicion de equipo</t>
  </si>
  <si>
    <t>Suministrar tiquetes aéreos para garantizar el desplazamiento de los servidores de la Secretaria Seccional de Salud y Protección Social de Antioquia en comisión oficial y/ o eventos de capacitación</t>
  </si>
  <si>
    <t>Erika Torres Florez</t>
  </si>
  <si>
    <t>Clasificacion, ordenacion descripcion y servicio de almacenaje de documentos correspondientes a los fondos documentales de la Gobernacion de Antioquia, incluyendo materiales y unidades de conservacion</t>
  </si>
  <si>
    <t>Clasificacion, ordenacion descripcion digitalizacion certificada, idexacion, cargue en el sistema de gestion documental mercurio correspondientes a los documentos de archivos de gestion de las diferentes dependencias de la Gobernacion de Antioquia bajo la modalidad</t>
  </si>
  <si>
    <t>Prestar servicios de apoyo a la gestión mediante la realización de publicaciones en prensa</t>
  </si>
  <si>
    <t>Sebastian Espinosa</t>
  </si>
  <si>
    <t>Apoyar la gestión territorial en lo referente a  la construcción e implementación de la Política Pública de Discapacidad Municipal y Departamental, en el marco del Sistema Nacional de Discapacidad.</t>
  </si>
  <si>
    <t>Alexandra Leonor Alvarez Avila</t>
  </si>
  <si>
    <t>profesional Universitario</t>
  </si>
  <si>
    <t>3839751</t>
  </si>
  <si>
    <t>alexandra.alvarez@antioquia.gov.co</t>
  </si>
  <si>
    <t>Población en Situación de Discapacidad</t>
  </si>
  <si>
    <t>Caracterización de personas en situación de discapacidad en el Registro de Localización de Personas con Discapacidad</t>
  </si>
  <si>
    <t>Proteccion a poblacion Vulnerable en el Departamento de Antioquia Etnia, Discapacidad, Genero, Niñez, Adolescencia, Personas Mayores</t>
  </si>
  <si>
    <t>01-0040</t>
  </si>
  <si>
    <t>personas en situación de discapacidad en el Registro de Localización de Personas con Discapacidad</t>
  </si>
  <si>
    <t>Gestion del proyecto</t>
  </si>
  <si>
    <t>SUMINISTRAR COMBUSTIBLE DE AVIACIÓN PARA LAS AERONAVES PROPIEDAD DEL DEPARTAMENTO DE ANTIOQUIA.</t>
  </si>
  <si>
    <t>SAMIR ALONSO MURILLO</t>
  </si>
  <si>
    <t>Lider Gestor - SSSA</t>
  </si>
  <si>
    <t>samir.murillo@antioquia.gov.co</t>
  </si>
  <si>
    <t>Población  de dificil acceso atendida a través de brigadas  de salud del programa aéreo de salud</t>
  </si>
  <si>
    <t>Apoyo a la prestación de servicios de baja complejidad a la población de dificil acceso todo el Departamento,Antioquia</t>
  </si>
  <si>
    <t>01-0035</t>
  </si>
  <si>
    <t xml:space="preserve">Operaciones aéreas, Mantenimiento Aeronáutico, Combustibles, espacio físico. </t>
  </si>
  <si>
    <t>CARLOS EDUARDO GUERRA SUA</t>
  </si>
  <si>
    <t>ANA CRISTINA URIBE PALACIO</t>
  </si>
  <si>
    <t>Lider Gestor - Oficina Privada</t>
  </si>
  <si>
    <t>anacristina.uribe@antioquia.gov.co</t>
  </si>
  <si>
    <t>REALIZAR EL MANTENIMIENTO GENERAL DEL AVION CESSNA C208B HK 5116G</t>
  </si>
  <si>
    <t>LUIS ALEJANDRO ARANGO RIVERA</t>
  </si>
  <si>
    <t xml:space="preserve">PRESTACIÓN DE SERVICIOS PROFESIONALES PARA EL SOPORTE DE LA OPERACIÓN AEREA DEL DEPARTAMENTO DE ANTIOQUIA: COMO TRIPULANTE Y APOYO EN LAS ACTIVIDADES REQUERIDAS POR EL PERMISO DE OPERACION DEL DEPARTAMENTO DE ANTIOQUIA – PILOTO 2 / BELL 407 </t>
  </si>
  <si>
    <t>PRESTACIÓN DE SERVICIOS PROFESIONALES PARA EL SOPORTE DE LA OPERACIÓN AÉREA DEL DEPARTAMENTO DE ANTIOQUIA: COMO TRIPULANTE Y APOYO EN LAS ACTIVIDADES REQUERIDAS POR EL PERMISO DE OPERACIÓN DEL DEPARTAMENTO DE ANTIOQUIA: PILOTO 2 / CESSNA 208B.</t>
  </si>
  <si>
    <t>PERMITIR EL USO Y GOCE EN CALIDAD DE ARRENDAMIENTO DEL HANGAR 71 DEL AEROPUERTO OLAYA HERRERA DEL MUNICIPIO DE MEDELLÍN UBICADO EN LA CARRERA 67 #1B-15.</t>
  </si>
  <si>
    <t>78181800; 80111700</t>
  </si>
  <si>
    <t>PRESTACIÓN DE SERVICIOS PARA APOYAR LA SUPERVISIÓN, SEGUIMIENTO Y CONTROL DEL MANTENIMIENTO GENERAL DE LAS AERONAVES DEL DEPARTAMENTO DE ANTIOQUIA.</t>
  </si>
  <si>
    <t>JORGE ELIECER VARGAS GARAY</t>
  </si>
  <si>
    <t>Luz Marina Martínez Alzate</t>
  </si>
  <si>
    <t>Ruth Natalia Castro Restrepo y Rodolfo Marquez Ealo</t>
  </si>
  <si>
    <t xml:space="preserve">Marino Gutierrez Marquez </t>
  </si>
  <si>
    <t>Rodolfo Marquez Ealo</t>
  </si>
  <si>
    <t>Santiago Marín Restrepo</t>
  </si>
  <si>
    <t>William Vega Arango</t>
  </si>
  <si>
    <t>Donaldy Giraldo Garcia</t>
  </si>
  <si>
    <t>SA-22-01-2018</t>
  </si>
  <si>
    <t>José Mauricio Mesa Restrepo</t>
  </si>
  <si>
    <t>Gerencia de Servicios Públicos</t>
  </si>
  <si>
    <t>Adquisición de tiquetes aéreos para la Gobernación de Antioquia </t>
  </si>
  <si>
    <t>Henry Nelson Carvajal Porras</t>
  </si>
  <si>
    <t>Enlace SECOP</t>
  </si>
  <si>
    <t>henry.carvajal@antioquia.gov.co</t>
  </si>
  <si>
    <t>Prestación de servicio de transporte terrestre automotor para apoyar la gestión de la Gobernación de Antioquia -Gerencia de Servicios Públicos</t>
  </si>
  <si>
    <t>030015001</t>
  </si>
  <si>
    <t>030010001</t>
  </si>
  <si>
    <t>Licencia Argis</t>
  </si>
  <si>
    <t>Suministros</t>
  </si>
  <si>
    <t>Mantenimiento</t>
  </si>
  <si>
    <t>Comunicaciones</t>
  </si>
  <si>
    <t>Contrato Interadministrativo para garantizar el cumplimiento de las competencias delegadas al Departamento de Antioquia por el decreto 1077 de 2015 en materia de certificacion de los municipios en SGP-APSB</t>
  </si>
  <si>
    <t>030012001</t>
  </si>
  <si>
    <t>Cofinanciación de instalaciones eléctricas  domiciliarias estratos 1, 2 y 3,en las diferentes subregiones del Departamento de Antioquia</t>
  </si>
  <si>
    <t>“Suministro, Transporte, Instalación y puesta en funcionamiento de Sistemas Fotovoltaicos en zonas rurales del Departamento de Antioquia”</t>
  </si>
  <si>
    <t xml:space="preserve">Construccion de acueducto La Fe, Municipio de Betania Antioquia. </t>
  </si>
  <si>
    <t xml:space="preserve">Optimizacion del sistema de acueducto corregimiento Alegrias del municipio de Caramanta, Antioquia. </t>
  </si>
  <si>
    <t>Construccion acueducto Multiveredal Los Cedros municipio de San Jeronimo</t>
  </si>
  <si>
    <t>Construcción del acueducto multiveredal Zarzal- La Luz del municipio de Copacabana-Antiqouia.</t>
  </si>
  <si>
    <t>Aunar esfuerzos para el desarrollo Institucional, fortalecimiento, transformación o creación de empresas con el fin de asegurar la prestación de los servicios públicos de los municipios del departamento</t>
  </si>
  <si>
    <t>Construccion y/o optimización Relleno Sanitario Municipio de Yarumal</t>
  </si>
  <si>
    <t>Construcción saneamiento de aguas residuales domesticas del corregimiento de Santa Catalina zona rural del Municipio de San Pedro de Urabá Antioquia</t>
  </si>
  <si>
    <t>Adquisición de sistemas septicos para la zona rural en varios municipios de Antioquia</t>
  </si>
  <si>
    <t>Fortalecimiento de Municipios y Operadores en la Prestación de Servicios Públicos que estan vinculados al PDA</t>
  </si>
  <si>
    <t>Recursos del Sistema General de Participación SGP</t>
  </si>
  <si>
    <t>Control y disposición de residuos sólidos de manera adecuada en relleno sanitario u otro sistema en la zona urbana acorde al Plan Rector Ambiental</t>
  </si>
  <si>
    <t>Optimización de Acueducto multiveredal del Municipio de Heliconia</t>
  </si>
  <si>
    <t>Construcción del sistema de acueducto veredal la herradura del Municipio de Carolina del Príncipe</t>
  </si>
  <si>
    <t>Construcción Plan Maestro de Acueductio Corregimiento de Aquitania del Municipio de San Francisco</t>
  </si>
  <si>
    <t>Ampliación y mejoramiento del acueducto corregimiento la floresta en el Municipio de Yolombó</t>
  </si>
  <si>
    <t>Construcción de colectores y PTAR Corregimiento Doradal del Municipio de Puerto triunfo</t>
  </si>
  <si>
    <t>Construcción del Plan Maestro de alcantarillado primera etapa de la zona urbana del corregimiento de Tapartó del municipio de Andes</t>
  </si>
  <si>
    <t>Construcción de redes de alcantarillado urbano del municipio de San José de la Montaña</t>
  </si>
  <si>
    <t>Construcción del plan maestro de acueducto etapa 2 y alcantarillado etapa 1 del Municipio de Campamento</t>
  </si>
  <si>
    <t>Construcción del sistema para el manejo de aguas residuales 2da etapa del Municipio de Nechí</t>
  </si>
  <si>
    <t xml:space="preserve">Ampliación Cobertura y sistemas sostenibles de agua apta para consumo humano en zona urbana de los municipios que son inviables sanitariamente según el informe del IRCA </t>
  </si>
  <si>
    <t>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t>
  </si>
  <si>
    <t>CON-37-02-2017</t>
  </si>
  <si>
    <t>N.A</t>
  </si>
  <si>
    <t>Construcción, Ampliación y Optimización del Sistema de Acueducto y Alcantarillado urbano, Municipio de Jericó</t>
  </si>
  <si>
    <t>LIC-37-01-2018</t>
  </si>
  <si>
    <t>55121502; 55125604</t>
  </si>
  <si>
    <t>12152300; 13101500</t>
  </si>
  <si>
    <t>Enero</t>
  </si>
  <si>
    <t>Febrero</t>
  </si>
  <si>
    <t>Marzo</t>
  </si>
  <si>
    <t>Abril</t>
  </si>
  <si>
    <t>Mayo</t>
  </si>
  <si>
    <t>Agosto</t>
  </si>
  <si>
    <t>10 meses</t>
  </si>
  <si>
    <t>6 meses</t>
  </si>
  <si>
    <t>12 meses</t>
  </si>
  <si>
    <t>5 meses</t>
  </si>
  <si>
    <t>7 meses</t>
  </si>
  <si>
    <t>4 meses</t>
  </si>
  <si>
    <t>8 meses</t>
  </si>
  <si>
    <t>3 meses</t>
  </si>
  <si>
    <t>11 meses</t>
  </si>
  <si>
    <t>9 meses</t>
  </si>
  <si>
    <t>13 meses</t>
  </si>
  <si>
    <t>1 mes</t>
  </si>
  <si>
    <t>2 meses</t>
  </si>
  <si>
    <t>14 meses</t>
  </si>
  <si>
    <t>15 meses</t>
  </si>
  <si>
    <t>16 meses</t>
  </si>
  <si>
    <t>22 meses</t>
  </si>
  <si>
    <t>24 meses</t>
  </si>
  <si>
    <t>20 meses</t>
  </si>
  <si>
    <t>17 meses</t>
  </si>
  <si>
    <t>21 meses</t>
  </si>
  <si>
    <t>No</t>
  </si>
  <si>
    <t>Si</t>
  </si>
  <si>
    <t>Aprobadas</t>
  </si>
  <si>
    <t>Socializacion lineamientos generales para la implementación de Zonas Industriales Mineras en el Departamento de Antioquia</t>
  </si>
  <si>
    <t>4  meses</t>
  </si>
  <si>
    <t>NO</t>
  </si>
  <si>
    <t>Victor maunel Aguirre del Valle</t>
  </si>
  <si>
    <t>victor.aguirre@antioquia.gov.co</t>
  </si>
  <si>
    <t>Lineamientos para la creación de zonas industriales en los municipios de tradición minera en Antioquia</t>
  </si>
  <si>
    <t>Lineamientos para la creación de zonas industriales mineras Formulados</t>
  </si>
  <si>
    <t>15-0024</t>
  </si>
  <si>
    <t>Definir línea base, prospectiva territorial y definición de parámetros.</t>
  </si>
  <si>
    <t>Mejorar la productividad y la competitividad del sector minero del Departamento con responsabilidad ambiental y social</t>
  </si>
  <si>
    <t>Unidades mineras con mejoramiento a la productividad y la competitividad de la minería del Departamento</t>
  </si>
  <si>
    <t>Fortalecimiento MINERIA BIEN HECHA PARA EL DESARROLLO DE ANTIOQUIA
Todo El Departamento, Antioquia, Occidente</t>
  </si>
  <si>
    <t>15-0023/001</t>
  </si>
  <si>
    <t>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t>
  </si>
  <si>
    <t>Selección Abreviada - Subasta Inversa</t>
  </si>
  <si>
    <t>Margarita  Maria Gil Quintero</t>
  </si>
  <si>
    <t>margarita.gil@antioquia.gov.co</t>
  </si>
  <si>
    <t>Prestación de servicios logísticos para la realización y apoyo de eventos</t>
  </si>
  <si>
    <t>Desarrollo e implementación de la estrategia comunicacional de la Secretaría de Minas, de acuerdo al direccionamiento de la Oficina de Comunicaciones de la Gobernación de Antioquia</t>
  </si>
  <si>
    <t>Sebastian Espinosa Jaramillo</t>
  </si>
  <si>
    <t>sebastian.espinosa@antioquia.gov.co</t>
  </si>
  <si>
    <t xml:space="preserve">Desarrollo e implementación de la estrategia comunicacional </t>
  </si>
  <si>
    <t>REGULARIZACION para la formalizacion minera</t>
  </si>
  <si>
    <t>eliana.aguirre@antioquia.gov.co</t>
  </si>
  <si>
    <t>Brindar acompañamiento integral e impletar acciones de buenas prácticas a  unidades productoras mienras</t>
  </si>
  <si>
    <t>10meses</t>
  </si>
  <si>
    <t>PRESTACION SERVICIOS DE TRANSPORTE TERRESTRE GOBER</t>
  </si>
  <si>
    <t>Juan José Castaño Vergara</t>
  </si>
  <si>
    <t>8640</t>
  </si>
  <si>
    <t>Prestación de servicios de transporte</t>
  </si>
  <si>
    <t>PRACTICA ACADEMICA UNIVERSIDADES PUBLICAS. 1ER SEM</t>
  </si>
  <si>
    <t>8641</t>
  </si>
  <si>
    <t>juan.castano@antioquia.gov.co</t>
  </si>
  <si>
    <t>15-0023/002</t>
  </si>
  <si>
    <t>Apoyo a la fiscalización, titulacion y fomento</t>
  </si>
  <si>
    <t>Articular esfuerzos para la implementación del Plan Estratégico Sectorial del Mercurio</t>
  </si>
  <si>
    <t>Juan Carlos Buitrago Botero</t>
  </si>
  <si>
    <t xml:space="preserve">juan.buitrago@antioquia.gov.co </t>
  </si>
  <si>
    <t>Minería en armonía con el medio ambiente</t>
  </si>
  <si>
    <t>Acompañamiento a estrategias dirigidas a plantas de beneficio y transformación para eliminación o reducción del consumo de mercurio realizadas</t>
  </si>
  <si>
    <t>Fortalecimiento MINERIA EN ARMONIA CON EL MEDIO AMBIENTE Todo El
Departamento, Antioquia, Occidente</t>
  </si>
  <si>
    <t>15-0001</t>
  </si>
  <si>
    <t>Eliminación uso del mercurio</t>
  </si>
  <si>
    <t>77111600; 77111603</t>
  </si>
  <si>
    <t xml:space="preserve"> recuperación de áreas deterioradas por minería, a través de tratamientos biológicos de aguas y lodos contaminados por mercurio y acompañamiento técnico a mineros de subsistencia en jurisdicción de Cornare.</t>
  </si>
  <si>
    <t>Juan Felipe López Londoño</t>
  </si>
  <si>
    <t>9064</t>
  </si>
  <si>
    <t>juanfelipe.lopez@antioquia.gov.co</t>
  </si>
  <si>
    <t>Acompañamiento a estrategias dirigidas a la recuperación de áreas deterioradas por la actividad minera realizadas.</t>
  </si>
  <si>
    <t>Apoyo a una estrategia de recuperación de áreas deterioradas por minería   - Apoyo hasta 300 Mineros de Subsistencia</t>
  </si>
  <si>
    <t>Implementación de proyecto piloto de recuperación de áreas deterioradas por minería</t>
  </si>
  <si>
    <t>Cierre de minas e implementaciones de acciones priorizadas para la prevención de riesgos asocaidos a esto.</t>
  </si>
  <si>
    <t>Paula Andrea Murillo Benjumea</t>
  </si>
  <si>
    <t>paula.murillo@antioquia.gov.co</t>
  </si>
  <si>
    <t>Acompañamiento a estrategias dirigidas a Unidades Productivas Mineras para seguimiento a la implementación del plan de cierre y abandono realizadas.</t>
  </si>
  <si>
    <t>Acompañamiento a estrategias dirigidas a Unidades Productivas Mineras para seguimiento a la implementación del plan de cierre y abandono realizadas</t>
  </si>
  <si>
    <t>Protocolo de procedimeitno antes durante y despues, Sellamiento de Unidades Mineras</t>
  </si>
  <si>
    <t>80111604; 80111607</t>
  </si>
  <si>
    <t>Fortalecimiento del control derivado de la Delegación Minera en cabeza de la Gobernación de Antioquia, en los aspectos técnico, jurídico y económico, a través de la fiscalización, seguimiento y control de los títulos mineros, y de actividades académicas relacionadas.</t>
  </si>
  <si>
    <t>Maximiliano Sierra Gonzalez</t>
  </si>
  <si>
    <t>maximiliano.sierra@antioquia.gov.co</t>
  </si>
  <si>
    <t>Monitoreo y seguimiento de la actividad minera en el Departamento de Antioquia</t>
  </si>
  <si>
    <t>15-0023</t>
  </si>
  <si>
    <t>Apoyo a la fiscalización</t>
  </si>
  <si>
    <t>80111604; 80111609</t>
  </si>
  <si>
    <t>Archivo</t>
  </si>
  <si>
    <t>Licitación Pública</t>
  </si>
  <si>
    <t>15-0025</t>
  </si>
  <si>
    <t>80111604; 80111611</t>
  </si>
  <si>
    <t>Fiscalizacion Diferencial</t>
  </si>
  <si>
    <t>CONTRATAR EL  MANTENIMIENTO Y CALIBRACIÓN DE LOS EQUIPOS PARA LA DETECCIÓN DE GASES, ASÍ COMO EL SUMINISTRO DE LOS KITS DE CALIBRACIÓN, PARA EL CORRECTO DESARROLLO DE LAS ACTIVIDADES DE FISCALIZACIÓN MINERA.</t>
  </si>
  <si>
    <t>Mínima Cuantía</t>
  </si>
  <si>
    <t>Juan Esteban Serna Giraldo</t>
  </si>
  <si>
    <t>juanesteban.serna@antioquia.gov.co</t>
  </si>
  <si>
    <t>COMPRA DE EQUIPOS PARA EL APOYO A LA FISCALIZACIÓN MINERA</t>
  </si>
  <si>
    <t>COMPRA DE ELEMENTOS DE PROTECCIÓN Y SEGURIDAD PERSONAL (EPSP) PARA MINERÍA, Y CAPACITACIÓN EN SEGURIDAD E HIGIENE MINERA, PARA SER USADOS POR EL PERSONAL DE LA SECRETARÍA DE MINAS EN LAS LABORES PROPIAS DE LA SECRETARÍA.</t>
  </si>
  <si>
    <t>Eliana Maria Aguirre Vásquez</t>
  </si>
  <si>
    <t>Juan José Castaño V</t>
  </si>
  <si>
    <t>Selección Abreviada - Acuerdo Marco de Precios</t>
  </si>
  <si>
    <t>Contratación Directa</t>
  </si>
  <si>
    <t>Concurso de Méritos</t>
  </si>
  <si>
    <t>Selección Abreviada - Menor Cuantía</t>
  </si>
  <si>
    <t>Recursos Propios</t>
  </si>
  <si>
    <t>SGP</t>
  </si>
  <si>
    <t>Cuenta de Porcentaje de cumplimiento</t>
  </si>
  <si>
    <t>Etiquetas de columna</t>
  </si>
  <si>
    <t>(en blanco)</t>
  </si>
  <si>
    <t>Recursos propios</t>
  </si>
  <si>
    <t xml:space="preserve">5 meses </t>
  </si>
  <si>
    <t>Contratación directa</t>
  </si>
  <si>
    <t>PROGRAMAS PLAN DE DESARROLLO</t>
  </si>
  <si>
    <t>Vivienda Nueva Urbana</t>
  </si>
  <si>
    <t>Servicios Generales</t>
  </si>
  <si>
    <t>F</t>
  </si>
  <si>
    <t>VF</t>
  </si>
  <si>
    <t>Otros Gastos Adquisición de Servicios (V.F)</t>
  </si>
  <si>
    <t>Gestión Documental</t>
  </si>
  <si>
    <t>95200000 VF Nro. 6000002369 del 29/08/2017 47600000</t>
  </si>
  <si>
    <t>Servicios Técnicos (V.F)</t>
  </si>
  <si>
    <t>Subsecretaría Jurídica</t>
  </si>
  <si>
    <t>I</t>
  </si>
  <si>
    <t>Fortalecimiento de la Gestión Documental (Inversión V.F)</t>
  </si>
  <si>
    <t>HACIENDA</t>
  </si>
  <si>
    <t>Servicios Públicos Sría Hacienda (VF)</t>
  </si>
  <si>
    <t>Subsecretaría Logística</t>
  </si>
  <si>
    <t>__</t>
  </si>
  <si>
    <t>Subsecretaría logística</t>
  </si>
  <si>
    <t>Seguridad</t>
  </si>
  <si>
    <t>Viáticos y Gastos de Viaje (VF)</t>
  </si>
  <si>
    <t>Mantenimiento y Reparaciones (VF)</t>
  </si>
  <si>
    <t>Otros Gastos Generales (V.F)</t>
  </si>
  <si>
    <t>Secretaria de Hacienda (VF)</t>
  </si>
  <si>
    <t>Materiales y suministros (VF)</t>
  </si>
  <si>
    <t>___</t>
  </si>
  <si>
    <t>_____</t>
  </si>
  <si>
    <t>Otros servicios personales indirectos ($1,530,788,982)- Otros Gastos Generales ($314,201,954) (VF)</t>
  </si>
  <si>
    <t>Presupuesto de Gestión Humana - PEP 22-0080 (VF)</t>
  </si>
  <si>
    <t>Infraestructura Fisica y Equipamiento, Medellín  (VF)</t>
  </si>
  <si>
    <t>PAA 2018</t>
  </si>
  <si>
    <t>Impresos y Publicaciones</t>
  </si>
  <si>
    <t>Servicios Técnicos</t>
  </si>
  <si>
    <t>Mantenimiento y Reparaciones</t>
  </si>
  <si>
    <t>Arrendamiento</t>
  </si>
  <si>
    <t>Otros Gastos Generales</t>
  </si>
  <si>
    <t>Dotación de Personal</t>
  </si>
  <si>
    <t>Materiales y Suministros</t>
  </si>
  <si>
    <t>Mantenimiento y reparaciones</t>
  </si>
  <si>
    <t>Subsecretaría Logística - Almacén</t>
  </si>
  <si>
    <t>Infraestructura Fisica y Equipamiento, Medellín</t>
  </si>
  <si>
    <t>Mejoramiento de la gestión de las ESAL - Temporales</t>
  </si>
  <si>
    <t>Temporal</t>
  </si>
  <si>
    <t>Infraestructura Fisica y Equipamiento, Medellín - Temporales</t>
  </si>
  <si>
    <t>Practicas</t>
  </si>
  <si>
    <t>Mínima cuantía</t>
  </si>
  <si>
    <t>Procesos inscritos PAA al 28/02/2018</t>
  </si>
  <si>
    <t>Nivel Cumplimiento (indicador del SIG)</t>
  </si>
  <si>
    <t>Ejecucion Contratacion Febrero 2018</t>
  </si>
  <si>
    <t>En Blanco</t>
  </si>
  <si>
    <t>66%                               Con Resolucion y/o Carta de aceptacion</t>
  </si>
  <si>
    <t>100%             Con RPC y minuta elaborada</t>
  </si>
  <si>
    <t>TOTAL</t>
  </si>
  <si>
    <t>Ultima Fecha de Actualizacion</t>
  </si>
  <si>
    <t>33%                    Estudios Previos publicados en el SECOP</t>
  </si>
  <si>
    <t>0%        Procesos con CDP, sin iniciar</t>
  </si>
  <si>
    <t xml:space="preserve">Practicante de Excelencia - Primer Semestre- </t>
  </si>
  <si>
    <t>Régimen Especial</t>
  </si>
  <si>
    <t>Este prceso  contractual será realizado por la Secretaría de Gesti´n Humana y la Gerencia de Afrodescendientres entregara el CDP por valor $6.000.000</t>
  </si>
  <si>
    <t>Practicante de Excelencia - Segundo Semestre</t>
  </si>
  <si>
    <t>Junio</t>
  </si>
  <si>
    <t>ADQUISICIÓN DE TIQUETES AÉREOS PARA LA GOBERNACIÓN DE ANTIOQUIA</t>
  </si>
  <si>
    <t>Arrendamiento oficina de Uraba</t>
  </si>
  <si>
    <t>Fortalecimiento y Desarrollo (PROPIOS) del Programa de Agricultura Familiar en el Departamento de Todo El Departamento, Antioquia, Occidente</t>
  </si>
  <si>
    <t xml:space="preserve">Alejandro Henano </t>
  </si>
  <si>
    <t>3838824</t>
  </si>
  <si>
    <t>alejandro.henao.gov.co</t>
  </si>
  <si>
    <t>Fortalecimiento y Desarrollo de la Agricultura Familiar Campesina</t>
  </si>
  <si>
    <t>Política de agricultura familiar campesina enmarcada en el Desarrollo Rural  Aprobada</t>
  </si>
  <si>
    <t>Fortalecimiento y Desarrollo (PROPIOS) del Programa de Agricultura Familiar en el Departamento</t>
  </si>
  <si>
    <t>Caracterización de la AF en Antioquia-Formulación ordenanza política de AF</t>
  </si>
  <si>
    <t xml:space="preserve"> Fortalecimiento Agroempresarial y Comercial de Asociaciones Agropecuarias en el Departamento de Antioquia</t>
  </si>
  <si>
    <t>Carlos Mario Valencia</t>
  </si>
  <si>
    <t>3838807</t>
  </si>
  <si>
    <t>carlos.valencia@antioquia.gov.co</t>
  </si>
  <si>
    <t>Cofinanciar el proyecto de inversión para adecuar  Plantas de Beneficio y faenado en los municipios</t>
  </si>
  <si>
    <t>Herman Serna</t>
  </si>
  <si>
    <t>3838836</t>
  </si>
  <si>
    <t>Herman.serna@antioquia.gov.co3838</t>
  </si>
  <si>
    <t>Infraestructura de apoyo a la producción, transformación y comercialización de productos agropecuarios, pesqueros y forestales</t>
  </si>
  <si>
    <t>Infraestructura de apoyo a la producción, acopio, transformación y comercialización ganadera intervenidas</t>
  </si>
  <si>
    <t>Mejoramiento Infraestructuras de beneficio y faenado de bovinos y porcinos (plazas de feria, subastas ganaderas, vehículos especializados) en el Departamento de Antioquia</t>
  </si>
  <si>
    <t>Plantas de beneficio animal categoría de autoconsumo -Planta de beneficio animal de categoría nacional</t>
  </si>
  <si>
    <t xml:space="preserve"> Fortalecimiento de la infraestructura de apoyo a la producción, transformación y comercialización de productos agroindustriales en el Departamento de Antioquia.</t>
  </si>
  <si>
    <t>Catalina Marin</t>
  </si>
  <si>
    <t>3838814</t>
  </si>
  <si>
    <t>catalina.marin@antioquia.com</t>
  </si>
  <si>
    <t xml:space="preserve">  Fortalecimiento a la actividad productiva del sector agropecuario (Etapa 1) en el Departamento de Antioquia</t>
  </si>
  <si>
    <t xml:space="preserve">  Apoyo a la modernización de la ganadería en el Departamento Antioquia</t>
  </si>
  <si>
    <t>Jose Jaime Barreneche</t>
  </si>
  <si>
    <t>jose.arango@antioquia.gov.co</t>
  </si>
  <si>
    <t>Dependencia a cargo</t>
  </si>
  <si>
    <t xml:space="preserve">Alejandro Henao </t>
  </si>
  <si>
    <t>Teresita Rengifo</t>
  </si>
  <si>
    <t>3838820</t>
  </si>
  <si>
    <t xml:space="preserve">  Fortalecimiento de estrategias que posibiliten mejorar la coordinación Interinstitucional para el Desarrollo Agropecuario del Departamento de Antioquia</t>
  </si>
  <si>
    <t>Beatriz Pulgarin</t>
  </si>
  <si>
    <t>3838849</t>
  </si>
  <si>
    <t>beatriz.pulgarin@antioquia.gov.co</t>
  </si>
  <si>
    <t>Julio</t>
  </si>
  <si>
    <t>Estudios para realizara las obras de erosión costera</t>
  </si>
  <si>
    <t>Alba Marina Giron Lopez</t>
  </si>
  <si>
    <t>alba.gironlopez@antioquia.gov.co</t>
  </si>
  <si>
    <t>Cofinanciar contrucción de obras en el municipio de Nariño</t>
  </si>
  <si>
    <t>Bárbara Rosa Duque Gómez</t>
  </si>
  <si>
    <t>Cofinanciar contrucción de obras en el municipio de Briceño</t>
  </si>
  <si>
    <t>Cofinanciar contrucción de obras en el municipio de Campamento</t>
  </si>
  <si>
    <t>Cofinanciar contrucción de obras en el municipio de Santa Rosa de Osos</t>
  </si>
  <si>
    <t>Cofinanciar contrucción de obras en el municipio de Támesis</t>
  </si>
  <si>
    <t>Cofinanciar contrucción de obras en el municipio de Jericó</t>
  </si>
  <si>
    <t>Cofinanciar contrucción de obras en el municipio de Fredonia</t>
  </si>
  <si>
    <t>3835221</t>
  </si>
  <si>
    <t xml:space="preserve">Liliana Soto </t>
  </si>
  <si>
    <t>Traslado a Subsecretaría Logística para contratar Servicio de Transporte Aéreo de Pasajeros</t>
  </si>
  <si>
    <t>Desarrollo de acciones logisticas para la creacion y organización de los Consejos municipales de paz y posconflicto en el departamento de antioquia</t>
  </si>
  <si>
    <t>Consejos  municipales de paz y posconflicto creados y funcionando</t>
  </si>
  <si>
    <t>Construccion , formulacion e implementacion del Consejo Departamental de Paz en el departamento de Antioquia</t>
  </si>
  <si>
    <t>22-0174</t>
  </si>
  <si>
    <t>Creacion y organización de los Consejos comunitarios de paz y posconflicto</t>
  </si>
  <si>
    <t>Acompañamiento a las comunidades antioqueñas para la creacion y organización de las mesas subregionales de paz y posconflicto</t>
  </si>
  <si>
    <t>Mesas subregionales de paz y posconflicto creadas y funcionando</t>
  </si>
  <si>
    <t>Creacion y organización de las mesas subregionales de paz y posconflicto</t>
  </si>
  <si>
    <t>juan david Hurtado</t>
  </si>
  <si>
    <t>Designar estudiantes de las universidades publicas para la realización de la practica academica, con el fin de brindar apoyo al proceso de creación de la agenda de paz a través de los cuerpos de paz.</t>
  </si>
  <si>
    <t xml:space="preserve">Practicantes de excelencia Universidades Publicas </t>
  </si>
  <si>
    <t>Tecnologico de Antioquia</t>
  </si>
  <si>
    <t>Practicantes de excelencia Universidades Privadas</t>
  </si>
  <si>
    <t>No Aplica</t>
  </si>
  <si>
    <t>Solicitadas</t>
  </si>
  <si>
    <t>OFICINA DE COMUNICACIONES</t>
  </si>
  <si>
    <t>Desarrollar un programa de formación ciudadana, de información pública y de pedagogía social para lograr el fortalecimiento de la democracia y de la convivencia ciudadana en el Departamento de Antioquia.</t>
  </si>
  <si>
    <t>Lina María Roldán</t>
  </si>
  <si>
    <t>linamaria.roldan@antioquia.gov.co</t>
  </si>
  <si>
    <t>LINA MARÍA ROLDÁN</t>
  </si>
  <si>
    <t>Servicios de mantenimiento o reparaciones de aeronaves</t>
  </si>
  <si>
    <t>Sara Urrego - Jorge Gallego</t>
  </si>
  <si>
    <t xml:space="preserve">
3839227
3839277</t>
  </si>
  <si>
    <t xml:space="preserve">
saralucia.urrego@antioquia.gov.co
jorge.gallego@antioquia.gov.co</t>
  </si>
  <si>
    <t>LIC-2017-6891</t>
  </si>
  <si>
    <t>Jorge Vargas</t>
  </si>
  <si>
    <t>Servicios de helicópteros</t>
  </si>
  <si>
    <t xml:space="preserve">
3839227
3839278</t>
  </si>
  <si>
    <t>Recursos de entidades nacionales</t>
  </si>
  <si>
    <t>William Castrillón Alzate C.C. 15.345.666</t>
  </si>
  <si>
    <t xml:space="preserve">Técnica
Jurídica
Administrativa
Contable y/o Financiera
</t>
  </si>
  <si>
    <t>Angela Maria Marin C.C. 43261282, Julieth Natalia Valencia Rojo C.C. 39.454.520 y el Supervisor Juridico lo define la dirección juridica</t>
  </si>
  <si>
    <t xml:space="preserve">Colegiada </t>
  </si>
  <si>
    <t>Contratada</t>
  </si>
  <si>
    <t xml:space="preserve">Tipo A </t>
  </si>
  <si>
    <t xml:space="preserve">Interventoria Técnica, Juridica, financiera, ambiental </t>
  </si>
  <si>
    <t>Dicson Fernando Llano C.C.1.017.141.511</t>
  </si>
  <si>
    <t>Daverson Castrillón C.C. 70.330.051, Julieth Natalia Valencia Rojo C.C. 39.454.520 y el Supervisor Juridico lo define la dirección juridica</t>
  </si>
  <si>
    <t>Luisa Fernanda Sánchez  C.C. 43877928, Julieth Natalia Valencia Rojo C.C. 39.454.520 y el Supervisor Juridico lo define la dirección juridica</t>
  </si>
  <si>
    <t>Luisa Fernanda Sánchez  C.C. 43877928</t>
  </si>
  <si>
    <t>Elizabeth Mesa C.C. 43.577.354</t>
  </si>
  <si>
    <t>Angela Maria Marin C.C. 43261282</t>
  </si>
  <si>
    <t>60101728</t>
  </si>
  <si>
    <t>Alvaro Humberto Muñoz Jaramillo, 71621464</t>
  </si>
  <si>
    <t>60106000</t>
  </si>
  <si>
    <t>Olga Patricia Gil Henao. 32553102</t>
  </si>
  <si>
    <t>María Magdalena Cuervo 43644012</t>
  </si>
  <si>
    <t>Martha Nelly Villada</t>
  </si>
  <si>
    <t>En proceso</t>
  </si>
  <si>
    <t xml:space="preserve">Lina Marcela Arias Taborda
c.c 32352442
Mary Luz Mesa </t>
  </si>
  <si>
    <t>86141703; 86111602</t>
  </si>
  <si>
    <t xml:space="preserve">Diana Milena Ruiz Arango  Claudia Patricia Mejia Builes  </t>
  </si>
  <si>
    <t xml:space="preserve">Diana Milena Ruiz Arango 32140827 </t>
  </si>
  <si>
    <t>ANGELA JANNET SENEJOA RODRÍGUEZ C.C. 52473898 Y MIRYAM ROSA BEDOYA DIAZ C.C. 43140106</t>
  </si>
  <si>
    <t>HERACLIO HERRERA PALMI C.C. 71330109</t>
  </si>
  <si>
    <t>EDWIN HENAO VALENCIA C.C. 8129102 Y ORFA MIRIAM BARRADA AGUDELO C.C. 32317644</t>
  </si>
  <si>
    <t>GUSTAVO ALFONSO ARAQUE CARRILLO C.C. 98481065 Y CARLA RUIZ SANTAMARÍA C.C. 1017129608</t>
  </si>
  <si>
    <t>ALBA LUZ LÓPEZ VELÁSQUEZ C.C. 43674322</t>
  </si>
  <si>
    <t>ANDRÉS FELIPE JARAMILLO BETANCUR C.C. 71228232</t>
  </si>
  <si>
    <t>JAIME IVAN BOCANECRA
CC 93.203.984</t>
  </si>
  <si>
    <t xml:space="preserve">Contrato efectuado en convenio con el Ministerio de las TICS - FONTIC </t>
  </si>
  <si>
    <t>Faber Ayala
cc: 79.681.556</t>
  </si>
  <si>
    <t>Gabriel Jaime Monsalve
Faber Ayala</t>
  </si>
  <si>
    <t>El proceso se llevará a cabo en la vigencia 2018.</t>
  </si>
  <si>
    <t>Frank de Jesús Monsalve Builes  -
Cc 70101951</t>
  </si>
  <si>
    <t xml:space="preserve">81112200; 81112213; 81111500; 81111508; 81111820 </t>
  </si>
  <si>
    <t>Eduardo Muñoz Luna
cc: 12.555.595</t>
  </si>
  <si>
    <t>81112200; 81112213; 81111500; 81111508; 81111820</t>
  </si>
  <si>
    <t>Maria Alejandra Barrera
44002468</t>
  </si>
  <si>
    <t>Lisardo Domicó Y.
70416967</t>
  </si>
  <si>
    <t>Ana María Palacio
43604348</t>
  </si>
  <si>
    <t>Angela Senejoa</t>
  </si>
  <si>
    <t>Mario Velasquez</t>
  </si>
  <si>
    <t>Ana Elena Arango      Maria Luisa Zapata</t>
  </si>
  <si>
    <t>Andres Jaramillo    Miriam Bedoya</t>
  </si>
  <si>
    <t>Jhon Jairo Laverde</t>
  </si>
  <si>
    <t xml:space="preserve">Julian Andres Corrales GiL </t>
  </si>
  <si>
    <t xml:space="preserve"> Maria Luisa Zapata</t>
  </si>
  <si>
    <t>Juliana Julio</t>
  </si>
  <si>
    <t>Fabio Peña</t>
  </si>
  <si>
    <t>Sara Cuartas</t>
  </si>
  <si>
    <t>60101605</t>
  </si>
  <si>
    <t>Contratar  la  Suscripción licenciamiento de correo en la nube (renovación por un año) - Suscripción por un año de 197 licencias de correo en la nube a razón de USD  7 mes  por licencia a un tipo de cambio $3000 -(SOSTENIBILIDAD)</t>
  </si>
  <si>
    <t>Contratar  la Renovación licencias de antivirus - Actualización 280 licencias de antivirus ($58.000 c/u) mas Servicios de ingeniería  para actualización de maquinas virtuales.  Incluye la   administración de consola  8 x 5- x 12 meses. (SOSTENIBILIDAD)</t>
  </si>
  <si>
    <t>44111515</t>
  </si>
  <si>
    <t>Octubre</t>
  </si>
  <si>
    <t>90101500; 95121500</t>
  </si>
  <si>
    <t>83121702</t>
  </si>
  <si>
    <t>72101516; 46191600</t>
  </si>
  <si>
    <t>Septiembre</t>
  </si>
  <si>
    <t>85121600</t>
  </si>
  <si>
    <t>42161622</t>
  </si>
  <si>
    <t>12171700; 47131800</t>
  </si>
  <si>
    <t>81101600; 81101700</t>
  </si>
  <si>
    <t>40141600; 40171500</t>
  </si>
  <si>
    <t>39131700; 39121529; 39121528</t>
  </si>
  <si>
    <t xml:space="preserve">Contratar la compra de Gas GLP  Montacargas </t>
  </si>
  <si>
    <t>78131802; 78131702</t>
  </si>
  <si>
    <t>Compra de un proyector  y una pantalla para el área de comunicaciones de la FLA</t>
  </si>
  <si>
    <t>46181504; 46181509; 46181902; 46181802</t>
  </si>
  <si>
    <t>Noviembre</t>
  </si>
  <si>
    <t>42171917; 42172001</t>
  </si>
  <si>
    <t>93141506; 49201611</t>
  </si>
  <si>
    <t>85111616</t>
  </si>
  <si>
    <t>Encuentro Internacional de Control Interno.</t>
  </si>
  <si>
    <t>Haver Gonzalez</t>
  </si>
  <si>
    <t>Asesor</t>
  </si>
  <si>
    <t>3838651</t>
  </si>
  <si>
    <t>Haver.gonzalez@antioquia.gov.co</t>
  </si>
  <si>
    <t xml:space="preserve">Vigencias Futuras </t>
  </si>
  <si>
    <t>84111603</t>
  </si>
  <si>
    <t>3838652</t>
  </si>
  <si>
    <t xml:space="preserve">Traslado a Comunicaciones </t>
  </si>
  <si>
    <t>Vigencias Futuras, CDP</t>
  </si>
  <si>
    <t>3838654</t>
  </si>
  <si>
    <t>CDP</t>
  </si>
  <si>
    <t>86101807</t>
  </si>
  <si>
    <t>3838655</t>
  </si>
  <si>
    <t>Traslado</t>
  </si>
  <si>
    <t>El proceso lo realiza la Secretaria General</t>
  </si>
  <si>
    <t>Se trasladará el CDP a la Oficina de Comunicaciones</t>
  </si>
  <si>
    <t xml:space="preserve">80141900; 80141600; 90101600; 90111600
</t>
  </si>
  <si>
    <t>traslado a la Secretaria General- Subsecretaría Logistica</t>
  </si>
  <si>
    <t>astrid.arroyo@antioquia.gov.co</t>
  </si>
  <si>
    <t>TEMPORALES PROYECTO CONSTRUCCION, MENTENIMIENTO Y ADECUACIONES FUERZA PUBLICA</t>
  </si>
  <si>
    <t>Traslado CDP a la Secretaría de Gestión Humana para el pago de temporales</t>
  </si>
  <si>
    <t>TEMPORALES APOYO A LA LOGISTICA E INTELIGENCIA D ELA FUERZA PUBLICA</t>
  </si>
  <si>
    <t>Prestar los servicios como Coordinador Ejecutivo de los Bomberos de Antioquia en cumplimiento de la Ley 1575 de 2012, las Resolución 0661 de 2014, la Resolución 384 de 2017 y Resolución 429 de 2017</t>
  </si>
  <si>
    <t>SUMINISTRO DE ALIMENTACIÓN COMO APOYO A LA REGISTRADURÍA VF 6000002271</t>
  </si>
  <si>
    <t>2017060077279</t>
  </si>
  <si>
    <t>SAN AGUSTÍN EVENTOS</t>
  </si>
  <si>
    <t xml:space="preserve"> TEMPORALES IMPLEMENTACION TECNOLOGICA Y SISTEMAS DE INFORMACION</t>
  </si>
  <si>
    <t>Traslado a comunicaciones</t>
  </si>
  <si>
    <t>ERRADICACION DE CULTIVOS ILICITOS</t>
  </si>
  <si>
    <t>Antioquia Sin Cultivos Ilícitos</t>
  </si>
  <si>
    <t>Cultivos ilicitos erradicados con proyectos de desarrollo alternativo</t>
  </si>
  <si>
    <t>14-0063</t>
  </si>
  <si>
    <t>Se realizó una prorroga a este contrato hasta el 31-03-2018</t>
  </si>
  <si>
    <t>Se realizó una prorroga hasta el 31 de Enero de 2017</t>
  </si>
  <si>
    <t>Se prorrogo hasta el 31 de enero de 2018</t>
  </si>
  <si>
    <t>Se prorrogo hasta el 31 de marzo de 2018</t>
  </si>
  <si>
    <t>Secretaria de Haicenda</t>
  </si>
  <si>
    <t>Temporales Hacienda Rentas</t>
  </si>
  <si>
    <t xml:space="preserve">Fortalecimiento de las rentas oficiales como fuente de inversión social en el Departamento de Antioquia </t>
  </si>
  <si>
    <t>22-1144001</t>
  </si>
  <si>
    <t>Acción coordinada para el control y fiscalización de los juegos de suerte de azar</t>
  </si>
  <si>
    <t>El tramite es adelantado por la Secretaria Gestion Humana (TEMPORALIDADES)</t>
  </si>
  <si>
    <t>Michella Salazar</t>
  </si>
  <si>
    <t>Temporales Hacienda Mejoramiento</t>
  </si>
  <si>
    <t>Actividades tendientes al apoyo de las finanzas del Departamento</t>
  </si>
  <si>
    <t>28 meses</t>
  </si>
  <si>
    <t>Secretaría Hacienda</t>
  </si>
  <si>
    <t>81111500; 81112100</t>
  </si>
  <si>
    <t xml:space="preserve">SE REALIZO PRORROGA POR 6 MESES </t>
  </si>
  <si>
    <t>Practicantes de Excelencia</t>
  </si>
  <si>
    <t>3839179</t>
  </si>
  <si>
    <t xml:space="preserve">Integrar esfuerzos para la promoción del desarrollo integral temprano de la primera infancia bajo la modalidad propia en los municipios de Murindó, Mutatá, Necoclí y Turbo. </t>
  </si>
  <si>
    <t>Asociación de Cabildos Indígenas de Antioquia</t>
  </si>
  <si>
    <t>72141003; 72141104; 72141106</t>
  </si>
  <si>
    <t>Red vial pavimentada</t>
  </si>
  <si>
    <t>5970-LIC-20-08-2016</t>
  </si>
  <si>
    <t>14703 de 23/08/2016
20511 de 11/01/2018</t>
  </si>
  <si>
    <t>S2016060093628 de 18/11/2016</t>
  </si>
  <si>
    <t xml:space="preserve">CONSORCIO DESARROLLO VIAL ANORI </t>
  </si>
  <si>
    <t xml:space="preserve">Jorge Mauricio Morales/Interventoría Externa_VELNEC S.A </t>
  </si>
  <si>
    <t>6052-CON-20-14-2016</t>
  </si>
  <si>
    <t>14704 de 23/08/2016
20512 de 11/01/2018</t>
  </si>
  <si>
    <t>S2016060100254 de 26/12/2016</t>
  </si>
  <si>
    <t xml:space="preserve">VELNEC S.A </t>
  </si>
  <si>
    <t>Jorge Mauricio Morales</t>
  </si>
  <si>
    <t>LIC-20-02-2017</t>
  </si>
  <si>
    <t>20031 de 04/01/2018
20032 de 04/01/2018
20033 de 04/01/2018
20034 de 04/01/2018</t>
  </si>
  <si>
    <t>S2018060000140 de 03/01/2018</t>
  </si>
  <si>
    <t>CONSORCIO OCCIDENTE VIAL 02 (IKON GROUP SAS - 75% - RHINO INFRAESTRUCTURE SAS 25%)</t>
  </si>
  <si>
    <t xml:space="preserve">Eduardo Alfonso Herrera Zambrano/CONSOCIO BRAAVOS 03 (GRUPO POSSO SAS 70% - HUGO ALFREDO POSSO PRADO 30%) </t>
  </si>
  <si>
    <t>CON-20-03-2017</t>
  </si>
  <si>
    <r>
      <rPr>
        <strike/>
        <sz val="10"/>
        <color rgb="FFFF0000"/>
        <rFont val="Arial"/>
        <family val="2"/>
      </rPr>
      <t>20041 de 04/01/2018</t>
    </r>
    <r>
      <rPr>
        <sz val="10"/>
        <rFont val="Arial"/>
        <family val="2"/>
      </rPr>
      <t xml:space="preserve">
20226 de 09/01/2018</t>
    </r>
  </si>
  <si>
    <t>CONSOCIO BRAAVOS 03 (GRUPO POSSO SAS 70% - HUGO ALFREDO POSSO PRADO 30%)</t>
  </si>
  <si>
    <t>Eduardo Alfonso Herrera Zambrano</t>
  </si>
  <si>
    <t>LIC-20-03-2017</t>
  </si>
  <si>
    <t>20023 de 04/01/2018
20026 de 04/01/2018
20027 de 04/01/2018
20028 de 04/01/2018</t>
  </si>
  <si>
    <t>S2017060178918 de 28/12/2017</t>
  </si>
  <si>
    <t>INGEVIAS SAS;  NIT 8000298992
NOMBRE REPRESENTANTE LEGAL: JUAN SEBASTIAN RIVERA PALACIO</t>
  </si>
  <si>
    <t>CON-20-04-2017</t>
  </si>
  <si>
    <t>20040 de 04/01/2018</t>
  </si>
  <si>
    <t>S2018060000829 de 11/01/2018</t>
  </si>
  <si>
    <t xml:space="preserve"> CONSORCIO BRAAVOS 04 NIT 9011452480 (GRUPO POSSO SAS, NIT 800007208-9 70% - HUGO ALFREDO POSSO PRADO C.C. 4610382 30%); 
NOMBRE REPRESENTANTE LEGAL: HUGO ALFREDO POSSO MONCADA</t>
  </si>
  <si>
    <t>LIC-20-05-2017</t>
  </si>
  <si>
    <t>20014 de 04/01/2018
20015 de 04/01/2018
20016 de 04/01/2018
20018 de 04/01/2018</t>
  </si>
  <si>
    <t>S2017060179120 de 29/12/2017</t>
  </si>
  <si>
    <t>EXPLANAN S.A.; NIT 8909105915 
NOMBRE REPRESENTANTE LEGAL: DAVID ARISTIZABAL ZULUAGA</t>
  </si>
  <si>
    <t>CON-20-06-2017</t>
  </si>
  <si>
    <t>20039 de 04/01/2018</t>
  </si>
  <si>
    <t>S2018060000520 de 09/01/2018</t>
  </si>
  <si>
    <t>CONSORCIO DM O6 (DIEGO FONSECA CHAVEZ SAS 50% MEDINA Y RIVERA INGENIERO ASOCIADOS SAS 50%)</t>
  </si>
  <si>
    <t>LIC-20-06-2017</t>
  </si>
  <si>
    <t>20008 de 04/01/2018
20009 de 04/01/2018
20010 de 04/01/2018
20011 de 04/01/2018</t>
  </si>
  <si>
    <t>S2017060179103 de 29/12/2017</t>
  </si>
  <si>
    <t>INGEVIAS SAS, NIT 8000298992
NOMBRE REPRESENTANTE LEGAL: JUAN SEBASTIAN RIVERA PALACIO</t>
  </si>
  <si>
    <t>CON-20-07-2017</t>
  </si>
  <si>
    <t>20038 de 04/01/2017</t>
  </si>
  <si>
    <t>S2018060000519 de 09/01/2018</t>
  </si>
  <si>
    <t xml:space="preserve">CONSORCIO VFR; NIT 9011449974 (VICTOR GUILLERMO RODRIGUEZ RAMIREZ 50%, FLAVIO RICARDO JIMENEZ MEJIA 25% Y B&amp;H INGENIERIA LTDA BRYAN &amp; HODGSON INGENIERIA LIMITADA 25%)
NOMBRE REPRESENTANTE LEGAL: VICTOR GUILLERMO RODRIGUEZ  </t>
  </si>
  <si>
    <t>LIC-20-07-2017</t>
  </si>
  <si>
    <t>19997 de 04/01/2018
20000 de 04/01/2018
20003 de 04/01/2018
20006 de 04/01/2018</t>
  </si>
  <si>
    <t>S2018060000097 de 02/01/2018</t>
  </si>
  <si>
    <t>EXPLANACIONES DEL SUR S.A., con NIT 890921363-1
NOMBRE REPRESENTANTE LEGAL: JAVIER URREGO HERRERA</t>
  </si>
  <si>
    <t>CON-20-08-2017</t>
  </si>
  <si>
    <t>20035 de 04/01/2017</t>
  </si>
  <si>
    <t>S2018060000830 de 11/01/2018</t>
  </si>
  <si>
    <t>CONSORCIO INTEC BAJO CAUCA (Ingeniería y Consultoría INGECON S.A.S con un 50% y ESTUTEC S.A.S con un 50%)</t>
  </si>
  <si>
    <t>LIC-20-04-2017</t>
  </si>
  <si>
    <t>19987 de 03/01/2018</t>
  </si>
  <si>
    <t>S2018060000141 de 03/01/2018</t>
  </si>
  <si>
    <t>EXPLANAN S.A. ; NIT 8909105915
NOMBRE REPRESENTANTE LEGAL: DAVID ARISTIZABAL ZULUAGA</t>
  </si>
  <si>
    <t>CON-20-05-2017</t>
  </si>
  <si>
    <t>19988 de 03/01/2018</t>
  </si>
  <si>
    <t>S2018060000828 de 11/01/2018</t>
  </si>
  <si>
    <t>HACE INGENIEROS S.A.S.; NIT 8001297891
NOMBRE REPRESENTANTE LEGAL: ANTONIO ESTEBAN SANCHEZ</t>
  </si>
  <si>
    <t>20692 de 16/01/2018
18958 de 26/09/2017</t>
  </si>
  <si>
    <t>S2017060178050 de 21/12/2017</t>
  </si>
  <si>
    <t>Adjudicar al proponente ESTRUCTURAS, INTERVENTORÍAS Y PROYECTOS S.A.S.., representado por Jaider Eugenio Sepúlveda García, mayor de edad, identificado con la Cedula de Ciudadanía N° 71.661.365, el Contrato derivado del concurso de méritos 7705</t>
  </si>
  <si>
    <t xml:space="preserve">18959 de 26/09/2017 </t>
  </si>
  <si>
    <t xml:space="preserve">S2017060111364 de 28/11/2017 </t>
  </si>
  <si>
    <t>Desierto</t>
  </si>
  <si>
    <t>CD-20-02-2017</t>
  </si>
  <si>
    <t>19989 de 03/01/2018</t>
  </si>
  <si>
    <t>S2017060108506 de 08/1/2017</t>
  </si>
  <si>
    <t>2017-SS-20-0003</t>
  </si>
  <si>
    <t>RENTING DE ANTIOQUIA S.A.S</t>
  </si>
  <si>
    <t>Recursos de Crédito</t>
  </si>
  <si>
    <t>4396-LIC-20-18-2015</t>
  </si>
  <si>
    <t>9722 de 06/03/2015</t>
  </si>
  <si>
    <t>201500300434 14/10/2015</t>
  </si>
  <si>
    <t xml:space="preserve">CONSORCIO ANTIOQUIA AL MAR </t>
  </si>
  <si>
    <t>320402000/000050</t>
  </si>
  <si>
    <t>Red vial construída</t>
  </si>
  <si>
    <t>RE-20-12-2017</t>
  </si>
  <si>
    <t>19939 de 03/01/2018</t>
  </si>
  <si>
    <t>S2017060108702 de 08/11/2017</t>
  </si>
  <si>
    <t>2017-AS-20-0012</t>
  </si>
  <si>
    <t>MUNICIPIO DE YOLOMBO</t>
  </si>
  <si>
    <t>RE-20-13-2017</t>
  </si>
  <si>
    <t>19942 de 03/01/2018</t>
  </si>
  <si>
    <t>S2017060109249 de 10/11/2017</t>
  </si>
  <si>
    <t>2017-AS-20-0013</t>
  </si>
  <si>
    <t>MUNICIPIO DE BRICEÑO</t>
  </si>
  <si>
    <t>RE-20-14-2017</t>
  </si>
  <si>
    <t>19943 de 03/01/2018</t>
  </si>
  <si>
    <t>S2017060108691 de 08/11/2017</t>
  </si>
  <si>
    <t>2017-AS-20-0014</t>
  </si>
  <si>
    <t>MUNICIPIO DE EL CARMEN DE VIBORAL</t>
  </si>
  <si>
    <t>RE-20-15-2017</t>
  </si>
  <si>
    <t>19945 de 03/01/2018</t>
  </si>
  <si>
    <t>S2017060108693 de 08/11/2017</t>
  </si>
  <si>
    <t>2017-AS-20-0015</t>
  </si>
  <si>
    <t>MUNICIPIO DE EL SANTUARIO</t>
  </si>
  <si>
    <t>RE-20-16-2017</t>
  </si>
  <si>
    <t>19949 de 03/01/2018</t>
  </si>
  <si>
    <t>S2017060108696 de 08/11/2017</t>
  </si>
  <si>
    <t>2017-AS-20-0016</t>
  </si>
  <si>
    <t>MUNICIPIO DE MARINILLA</t>
  </si>
  <si>
    <t>RE-20-17-2017</t>
  </si>
  <si>
    <t>19952 de 03/01/2018</t>
  </si>
  <si>
    <t>S2017060108700 de 08/11/2017</t>
  </si>
  <si>
    <t>2017-AS-20-0017</t>
  </si>
  <si>
    <t>MUNICIPIO DE CONCORDIA</t>
  </si>
  <si>
    <t>RE-20-18-2017</t>
  </si>
  <si>
    <t>19954 de 03/01/2018</t>
  </si>
  <si>
    <t>S2017060108701 de 08/11/2017</t>
  </si>
  <si>
    <t>2017-AS-20-0018</t>
  </si>
  <si>
    <t>MUNICIPIO DE VENECIA</t>
  </si>
  <si>
    <t>RE-20-19-2017</t>
  </si>
  <si>
    <t>19956 de 03/01/2018</t>
  </si>
  <si>
    <t>S2017060108704 de 08/11/2017</t>
  </si>
  <si>
    <t>2017-AS-20-0019</t>
  </si>
  <si>
    <t>MUNICIPIO DE SAN PEDRO DE URABA</t>
  </si>
  <si>
    <t>RE-20-20-2017</t>
  </si>
  <si>
    <t>19964 de 03/01/2018</t>
  </si>
  <si>
    <t>S2017060108685 de 08/11/2017</t>
  </si>
  <si>
    <t>2017-AS-20-0020</t>
  </si>
  <si>
    <t>MUNICIPIO DE VEGACHI</t>
  </si>
  <si>
    <t>RE-20-21-2017</t>
  </si>
  <si>
    <t>19966 de 03/01/2018</t>
  </si>
  <si>
    <t>S2017060108695 de 08/11/2017</t>
  </si>
  <si>
    <t>2017-AS-20-0021</t>
  </si>
  <si>
    <t>MUNICIPIO DE AMAGA</t>
  </si>
  <si>
    <t>RE-20-22-2017</t>
  </si>
  <si>
    <t>19969 de 03/01/2018</t>
  </si>
  <si>
    <t>S2017060108699 de 08/11/2017</t>
  </si>
  <si>
    <t>2017-AS-20-0022</t>
  </si>
  <si>
    <t>MUNICIPIO DE SAN VICENTE FERRER</t>
  </si>
  <si>
    <t>RE-20-24-2017</t>
  </si>
  <si>
    <t>19961 de 03/01/2018</t>
  </si>
  <si>
    <t>S2017060109257 de 10/11/2017</t>
  </si>
  <si>
    <t>2017-AS-20-0023</t>
  </si>
  <si>
    <t>MUNICIPIO DE VALDIVIA</t>
  </si>
  <si>
    <t>RE-20-25-2017</t>
  </si>
  <si>
    <t>19974 de 03/01/2018</t>
  </si>
  <si>
    <t>S2017060109243 de 10/11/2017</t>
  </si>
  <si>
    <t>2017-AS-20-0024</t>
  </si>
  <si>
    <t>MUNICIPIO DE GOMEZ PLATA</t>
  </si>
  <si>
    <t>72141103; 30111601</t>
  </si>
  <si>
    <t>No Solicitadas</t>
  </si>
  <si>
    <t>95111603; 95121909; 95121645; 95111500</t>
  </si>
  <si>
    <t>72141002; 55121704; 55121712; 55121715; 55121718</t>
  </si>
  <si>
    <t>72141107; 72141109</t>
  </si>
  <si>
    <t>81111500; 43232100; 43232200</t>
  </si>
  <si>
    <t>20103 de 05/01/2018</t>
  </si>
  <si>
    <t xml:space="preserve">
20967 de 26/01/2018
20968 de 26/01/2018
17979 de 20/06/2017 
17980 de 20/06/2017 
17981 de 20/06/2017 
17982 de 20/06/2017 
17983 de 20/06/2017 
17984 de 20/06/2017 
17985 de 20/06/2017
POR SUSTITUCION FONDO DEL CDP 3500036559
16710 de 14/02/2017
16712 de 14/02/2017
16713 de 14/02/2017
16714 de 14/02/2017
16715 de 14/02/2017
16716 de 14/02/2017
16717 de 14/02/2017
16718 de 14/02/2017</t>
  </si>
  <si>
    <t xml:space="preserve">S2017060043284 de 09/03/2017 </t>
  </si>
  <si>
    <r>
      <rPr>
        <sz val="10"/>
        <color rgb="FFFF0000"/>
        <rFont val="Calibri"/>
        <family val="2"/>
        <scheme val="minor"/>
      </rPr>
      <t>Designar TEMPORALES con el fin de brindar apoyo a la gestión del Departamento de Antioquia y sus subregiones.</t>
    </r>
    <r>
      <rPr>
        <sz val="10"/>
        <rFont val="Calibri"/>
        <family val="2"/>
        <scheme val="minor"/>
      </rPr>
      <t xml:space="preserve">
Nota: La competencia para la contratación de este objeto es de la Secretaría de Gestión Humana y Desarrollo Organizacional, el proceso será adelantado por dicha dependencia y entregado el CDP respectivo para su contratación (Centro de Costos 112000F124)</t>
    </r>
  </si>
  <si>
    <t>95121634; 72141108; 72141103; 72141003</t>
  </si>
  <si>
    <t>ADQUISICION DE MAQUINARIA PARA LA CONSERVACION Y EL MANTENIMIENTO DE LA RED VIAL TERCIARIA Y OTRAS OBRAS DE INFRAESTRUCTURA MUNICIPALES EN EL DEPARTAMENTO DE ANTIOQUIA</t>
  </si>
  <si>
    <t>93151610; 93151600; 93151500; 80161500</t>
  </si>
  <si>
    <t>Regalías</t>
  </si>
  <si>
    <t>Aplicación de tratamiento superficial para el mantenimiento de vías de la Red Vial Secundaria en Antioquia</t>
  </si>
  <si>
    <t>180119001
180035001</t>
  </si>
  <si>
    <t>Red vial mejorada</t>
  </si>
  <si>
    <t>18677 de 01/09/2017
19152 de 10/10/2017</t>
  </si>
  <si>
    <t>18678 de 01/09/2017
19153 de 10/10/2017</t>
  </si>
  <si>
    <t>MEJORAMIENTO Y CONSTRUCCIÓN DE OBRAS COMPLEMENTARIAS SOBRE EL CORREDOR VIAL SAN JERÓNIMO-POLEAL (62AN16), DE LA SUBREGION OCCIDENTE</t>
  </si>
  <si>
    <t>18679 de 01/09/2017
19155 de 10/10/2017</t>
  </si>
  <si>
    <t>18680 de 01/09/2017
19156 de 10/10/2017</t>
  </si>
  <si>
    <t>18681 de 01/09/2017
19157 de 10/10/2017</t>
  </si>
  <si>
    <t>18682 de 01/09/2017
19158 de 10/10/2017</t>
  </si>
  <si>
    <t>MEJORAMIENTO Y CONSTRUCCIÓN DE OBRAS COMPLEMENTARIAS SOBRE EL CORREDOR VIAL SAN FERMIN-BRICEÑO (25AN13), DE LA SUBREGION NORTE</t>
  </si>
  <si>
    <t>18683 de 01/09/2017
19159 de 10/10/2017</t>
  </si>
  <si>
    <t xml:space="preserve">18684 de 01/09/2017
19160 de 10/10/2017 </t>
  </si>
  <si>
    <t>MEJORAMIENTO Y CONSTRUCCIÓN DE OBRAS COMPLEMENTARIAS SOBRE EL CORREDOR VIAL SALGAR-LA CÁMARA-LA QUIEBRA (60AN05-1), DE LA SUBREGION SUROESTE</t>
  </si>
  <si>
    <t>18685 de 01/09/2017
19161 de 10/10/2017</t>
  </si>
  <si>
    <t>18686 de 01/09/2017
19162 de 10/10/2017</t>
  </si>
  <si>
    <t>18687 de 01/09/2017
19163 de 10/10/2017</t>
  </si>
  <si>
    <t>18688 de 01/09/2017
19164 de 10/10/2017</t>
  </si>
  <si>
    <t>18689 de 01/09/2017
19165 de 10/10/2017
19166 de 10/10/2017</t>
  </si>
  <si>
    <t>18690 de 01/09/2017
19167 de 10/10/2017</t>
  </si>
  <si>
    <t>SIMON JARAMILLO GOMEZ</t>
  </si>
  <si>
    <t>19722 de 28/11/2017
19838 de 30/11/2017</t>
  </si>
  <si>
    <t>19723 de 28/11/2017
19839 de 30/11/2017</t>
  </si>
  <si>
    <t>18693 de 01/09/2017
19170 de 10/10/2017</t>
  </si>
  <si>
    <t>18694 de 01/09/2017
19171 de 10/10/2017</t>
  </si>
  <si>
    <t>CONVENIO PARA LA ENTREGA DE LOS RECURSOS PROVENIENTES POR LA VENTA DE ISAGEN AL DEPARTAMENTO DE ANTIOQUIA, PARA LA CONSTRUCCION DE CICLOINFRAESTRUCTURA EN LAS SUBREGIONES DE URABA, OCCIDENTE Y AREA METROPOLITANA DEL DEPARTAMENTO DE ANTIOQUIA</t>
  </si>
  <si>
    <t>CONVENIO DE COOPERACIÓN PARA LA ENTREGA DE RECURSOS PROVENIENTES DE LA VENTA DE ISAGEN PARA REALIZAR LA CONSTRUCCION DE PASEOS URBANOS DE MALECON TURISTICO ETAPA 1 EN LOS BARRIOS SANTAFE Y LA PLAYA DEL MUNICIPIO DE TURBO</t>
  </si>
  <si>
    <t>Paseos urbano del malecon</t>
  </si>
  <si>
    <t>Construcción de andenes, pavimentación de vía y obras urbanisticas</t>
  </si>
  <si>
    <t>Mejoramiento de vías terciarias CHAPARRAL - JUAN XXIII, SAN VICENTE CORAL SANTA RITA CHAPARRAL y LAS HOJAS - RIO ABAJO en la subregion de oriente de Antioquia</t>
  </si>
  <si>
    <t xml:space="preserve">Vías de la RVT mantenidas, mejoradas, rehabilitadas y/o pavimentadas (32040201)
320402000 </t>
  </si>
  <si>
    <t>Mejoramiento de vías Terciarias en la subregión de oriente de Antioquia</t>
  </si>
  <si>
    <t>Jaime Alejandro Gomez Restrepo/Interventoría Externa contratada por INVIAS</t>
  </si>
  <si>
    <t>Mejoramiento de vías terciarias GARRIDO – TOLDAS y  MOSQUITA - CARMIN - TOLDAS en la subregion de oriente de Antioquia</t>
  </si>
  <si>
    <t>Mejoramiento de vías terciarias CRISTO REY - EL ROSAL, LA AMALITA-LAS DELICIAS, UDEM-CANAAN, COMPLEX TORRES AEROPUERTO y CAPIRO-PONTEZUELA en la subregion de oriente de Antioquia</t>
  </si>
  <si>
    <t>Mejoramiento de vías terciarias EL CHUSCAL – PONTEZUELA, EL CHUSCAL – PANTANILLO y AMAPOLA - NAZARETH en la subregion de oriente de Antioquia</t>
  </si>
  <si>
    <t>Mejoramiento de vías terciarias RANCHO TRISTE - SAN JOSE, SAN JOSE – NAZARETH, TABACAL-ALTO DE SAN JOSE y LA LUCHA - SAN NICOLAS en la subregion de oriente de Antioquia</t>
  </si>
  <si>
    <t>Mejoramiento de vías terciarias  EL CARMEN  - MARINILLA en la subregion de oriente de Antioquia</t>
  </si>
  <si>
    <t>Mejoramiento de vías terciarias BELEN – MARINILLA, EL SANTUARIO – GRANADA, LAS MERCEDES-CHAGUALO y PRIMAVERA-LOS CABUYOS en la subregion de oriente de Antioquia</t>
  </si>
  <si>
    <t>Mejoramiento de vías terciarias  EL SANTUARIO-EL PEÑOL en la subregion de oriente de Antioquia</t>
  </si>
  <si>
    <t>Mejoramiento de vías terciarias  GALILEA - SANTA ANA en la subregion de oriente de Antioquia</t>
  </si>
  <si>
    <t>Mejoramiento de vías terciarias LA PIEDRA-QUEBRADA ARRIBA y CAZA DIANA - LA PAVA en la subregion de oriente de Antioquia</t>
  </si>
  <si>
    <t>Mejoramiento de vías terciarias RUBICÓN- CESTILLAL CAÑASGORDAS en la subregion de occidente de Antioquia</t>
  </si>
  <si>
    <t>Mejoramiento de vías Terciarias en varias subregiones de Antioquia</t>
  </si>
  <si>
    <t>Mejoramiento de vías terciarias ANILLO VIAL LAS LOMAS - LA RAYA - EL PARAISO DE YONDO en la subregion de magdalena medio de Antioquia</t>
  </si>
  <si>
    <t>Mejoramiento de vías terciarias ANZÁ-GUINTAR en la subregion de occidente de Antioquia</t>
  </si>
  <si>
    <t>Mejoramiento de vías terciarias URRAO - LA ENCARNACION en la subregion de suroeste de Antioquia</t>
  </si>
  <si>
    <t>Mejoramiento de vías terciarias AUTOPISTA - AQUITANIA en la subregion de oriente de Antioquia</t>
  </si>
  <si>
    <t>Mejoramiento de vías secundarias LA AURORA - SONADORA en la subregion de oriente de Antioquia</t>
  </si>
  <si>
    <t>km de vías de la RVS mantenidas, mejoradas y/o rehabilitadas en afirmado  (31050305), 
km de vías de la RVS mantenidas, mejoradas y/o rehabilitadas en pavimento (31050306)
310503000</t>
  </si>
  <si>
    <t>Mejoramiento de vías Secundarias en la subregión oriente de Antioquia</t>
  </si>
  <si>
    <t>Edir Amparo Graciano Gómez/Interventoría Externa contratada por INVIAS</t>
  </si>
  <si>
    <t>Mejoramiento de vías secundarias EL PEÑOL - SAN VICENTE en la subregion de oriente de Antioquia</t>
  </si>
  <si>
    <t>km de vías de la RVS mantenidas, mejoradas y/o rehabilitadas en afirmado  (31050305), 
km de vías de la RVS mantenidas, mejoradas y/o rehabilitadas en pavimento (31050306)</t>
  </si>
  <si>
    <t>Mejoramiento de vías secundarias ALEJANDRIA - EL BIZCOCHO (SAN RAFAEL) y LA PALMA - EL VERTEDERO (SAN RAFAEL) en la subregion de oriente de Antioquia</t>
  </si>
  <si>
    <t>Mejoramiento de vías secundarias  SAN VICENTE - CONCEPCION en la subregion de oriente de Antioquia</t>
  </si>
  <si>
    <t>Mejoramiento de vías secundarias  CONCEPCION SAN VICENTE en la subregion de oriente de Antioquia</t>
  </si>
  <si>
    <t>Mejoramiento de vías secundarias  MARINILLA - SANTUARIO en la subregion de oriente de Antioquia</t>
  </si>
  <si>
    <t>Mejoramiento de vías secundarias  LA PALMA - SAN ROQUE en la subregion de nordeste de Antioquia</t>
  </si>
  <si>
    <t>Mejoramiento de vías Secundarias en varias subregiones de Antioquia</t>
  </si>
  <si>
    <t>Mejoramiento de vías secundarias ABRIAQUI-FRONTINO en la subregion de occidente de Antioquia</t>
  </si>
  <si>
    <t>Mejoramiento de vías secundarias ARMENIA -  ALTO DE CHUSCAL en la subregion de occidente de Antioquia</t>
  </si>
  <si>
    <t>Mejoramiento de vías secundarias CAICEDO LA USA en la subregion de occidente de Antioquia</t>
  </si>
  <si>
    <t>Mejoramiento de vías secundarias CAÑASGORDAS - FRONTINO en la subregion de  occidente de Antioquia</t>
  </si>
  <si>
    <t>Mejoramiento de vías secundarias CONCEPCION - BARBOSA en la subregion de oriente de Antioquia</t>
  </si>
  <si>
    <t>Mejoramiento de vías secundarias HELICONIA -  ALTO DE CHUSCAL en la subregion de occidente de Antioquia</t>
  </si>
  <si>
    <t>Mejoramiento de vías secundarias PUEBLORICO - JERICO en la subregion de suroeste de Antioquia</t>
  </si>
  <si>
    <t>Jaime Alejandro Gomez Restrepo/Interventoría Externa</t>
  </si>
  <si>
    <t>Mejoramiento y mantenimiento de vías terciarias para la paz CAMPO ALEGRE - SAN MIGUEL  en el Departamento de Antioquia</t>
  </si>
  <si>
    <t>Interventoria técnica, administrativa, ambiental, financiera y legal para el Mejoramiento y mantenimiento de vías terciarias para la paz CAMPO ALEGRE - SAN MIGUEL  en el Departamento de Antioquia</t>
  </si>
  <si>
    <t>Mejoramiento y mantenimiento de vías terciarias para la paz EL BAGRE - LOS AGUACATES en el Departamento de Antioquia</t>
  </si>
  <si>
    <t>Interventoria técnica, administrativa, ambiental, financiera y legal para el Mejoramiento y mantenimiento de vías terciarias para la paz EL BAGRE - LOS AGUACATES en el Departamento de Antioquia</t>
  </si>
  <si>
    <t>Mejoramiento y mantenimiento de vías terciarias para la paz PIAMONTE - CAMPAMENTO en el Departamento de Antioquia</t>
  </si>
  <si>
    <t>Interventoria técnica, administrativa, ambiental, financiera y legal para el Mejoramiento y mantenimiento de vías terciarias para la paz PIAMONTE - CAMPAMENTO en el Departamento de Antioquia</t>
  </si>
  <si>
    <t>Mejoramiento y mantenimiento de vías terciarias para la paz AMALFI GUAYABITO VEGA MEJIA en el Departamento de Antioquia</t>
  </si>
  <si>
    <t>Interventoria técnica, administrativa, ambiental, financiera y legal para el Mejoramiento y mantenimiento de vías terciarias para la paz AMALFI GUAYABITO VEGA MEJIA en el Departamento de Antioquia</t>
  </si>
  <si>
    <t>Mejoramiento y mantenimiento de vías terciarias para la paz TASAJO - NORIN en el Departamento de Antioquia</t>
  </si>
  <si>
    <t>Interventoria técnica, administrativa, ambiental, financiera y legal para el Mejoramiento y mantenimiento de vías terciarias para la paz TASAJO - NORIN en el Departamento de Antioquia</t>
  </si>
  <si>
    <t>Mejoramiento y mantenimiento de vías terciarias para la paz NUTIBARA -PASO ANCHO en el Departamento de Antioquia</t>
  </si>
  <si>
    <t>Interventoria técnica, administrativa, ambiental, financiera y legal para el Mejoramiento y mantenimiento de vías terciarias para la paz NUTIBARA -PASO ANCHO en el Departamento de Antioquia</t>
  </si>
  <si>
    <t>Edir Amparo Graciano Gómez/Interventoría Externa</t>
  </si>
  <si>
    <t>Mejoramiento y mantenimiento de vías secundarias para la paz LA GRANJA - LA HONDA en el Departamento de Antioquia</t>
  </si>
  <si>
    <t>Interventoria técnica, administrativa, ambiental, financiera y legal para el Mejoramiento y mantenimiento de vías secundarias para la paz LA GRANJA - LA HONDA en el Departamento de Antioquia</t>
  </si>
  <si>
    <t>Mejoramiento y mantenimiento de vías secundarias para la paz DABEIBA - CAMPARUSIA en el Departamento de Antioquia</t>
  </si>
  <si>
    <t>Interventoria técnica, administrativa, ambiental, financiera y legal para el Mejoramiento y mantenimiento de vías secundarias para la paz DABEIBA - CAMPARUSIA en el Departamento de Antioquia</t>
  </si>
  <si>
    <t>CONSTRUCCION CONEXIÓNES VIALES VEHICULARES, PEATONALES Y OBRAS COMPLEMENTARIAS EN EL TRAMO 4.1 DE LA VÍA GUILLERMO GAVIRIA CORREA, DEPARTAMENTO DE ANTIOQUIA</t>
  </si>
  <si>
    <t>Gloria Amparo Alzate Agudelo</t>
  </si>
  <si>
    <t>72141100; 81101500</t>
  </si>
  <si>
    <t>INTERVENTORIA A LA CONSTRUCCION CONEXIÓNES VIALES VEHICULARES, PEATONALES Y OBRAS COMPLEMENTARIAS EN EL TRAMO 4.1 DE LA VÍA GUILLERMO GAVIRIA CORREA, DEPARTAMENTO DE ANTIOQUIA</t>
  </si>
  <si>
    <t>360 meses</t>
  </si>
  <si>
    <t>Red vial mejorada y pavimentada</t>
  </si>
  <si>
    <t>Edir Amparo Graiano Gómez</t>
  </si>
  <si>
    <t>95121635; 95121626</t>
  </si>
  <si>
    <t>95111601 </t>
  </si>
  <si>
    <t>SIN EJECUTAR</t>
  </si>
  <si>
    <t>CON VIGENCIA FUTURA 2 ENERO</t>
  </si>
  <si>
    <t>Suministro de bolsas plásticas oxi-biodegradables, como elemento de apoyo a la estrategia educativa del programa Basura Cero.</t>
  </si>
  <si>
    <t>Cofinanciar la publicación de la actualización y monitoreo del estado del recurso hídrico en el Departamento de Antioquia.</t>
  </si>
  <si>
    <t>86131504; 80141607</t>
  </si>
  <si>
    <t>Diseño, implemetracion y premiación</t>
  </si>
  <si>
    <t>Realizar jornadas de subregionales para la atención integral a mujeres</t>
  </si>
  <si>
    <t>Adriana María Cardona Bedoya</t>
  </si>
  <si>
    <t>3835017</t>
  </si>
  <si>
    <t>adriana.cardona@antioquia.gov.co</t>
  </si>
  <si>
    <t>Jornadas subregionales para la atención integral a mujeres en el marco del conflicto armado, el posconflicto y la paz realizadas</t>
  </si>
  <si>
    <t>Diseño, convocatira y ejecucion de las jormnadas</t>
  </si>
  <si>
    <t>Dinamizar el proyecto productivo sostenible SIEMBRA para mujeres cabeza de familia en el Municipio de Necoclí del departamento de Antioquia.</t>
  </si>
  <si>
    <t>Granjas para la seguridad alimentaria y economica de las mujeres rurales SIEMBRA operando</t>
  </si>
  <si>
    <t>Creacion, fortalecimiento y seguimiento a las granajas</t>
  </si>
  <si>
    <t>EMILIO ALBERTO CALLE</t>
  </si>
  <si>
    <t>Dinamizar el proyecto productivo sostenible SIEMBRA para mujeres cabeza de familia en el Municipio de Turbo del departamento de Antioquia.</t>
  </si>
  <si>
    <t>Dinamizar el proyecto productivo sostenible SIEMBRA para mujeres cabeza de familia en el Municipio de Cerepa del departamento de Antioquia.</t>
  </si>
  <si>
    <t>Dinamizar el proyecto productivo sostenible SIEMBRA para mujeres cabeza de familia en el Municipio de Mutata del departamento de Antioquia.</t>
  </si>
  <si>
    <t>Dinamizar el proyecto productivo sostenible SIEMBRA para mujeres cabeza de familia en el Municipio de San José de la Montaña del departamento de Antioquia.</t>
  </si>
  <si>
    <t>Dinamizar el proyecto productivo sostenible SIEMBRA para mujeres cabeza de familia en el Municipio de Campamento del departamento de Antioquia.</t>
  </si>
  <si>
    <t>Dinamizar el proyecto productivo sostenible SIEMBRA para mujeres cabeza de familia en el Municipio de Puerto Triunfo del departamento de Antioquia.</t>
  </si>
  <si>
    <t>Dinamizar el proyecto productivo sostenible SIEMBRA para mujeres cabeza de familia en el Municipio de Vegachí del departamento de Antioquia.</t>
  </si>
  <si>
    <t>Dinamizar el proyecto productivo sostenible SIEMBRA para mujeres cabeza de familia en el Municipio de Yolombó del departamento de Antioquia.</t>
  </si>
  <si>
    <t>Dinamizar el proyecto productivo sostenible SIEMBRA para mujeres cabeza de familia en el Municipio de Urrao del departamento de Antioquia.</t>
  </si>
  <si>
    <t>Dinamizar el proyecto productivo sostenible SIEMBRA para mujeres cabeza de familia en el Municipio de Maceo del departamento de Antioquia.</t>
  </si>
  <si>
    <t>Dinamizar el proyecto productivo sostenible SIEMBRA para mujeres cabeza de familia en el Municipio de San Roque del departamento de Antioquia.</t>
  </si>
  <si>
    <t>Dinamizar el proyecto productivo sostenible SIEMBRA para mujeres cabeza de familia en el Municipio de El Bagre del departamento de Antioquia.</t>
  </si>
  <si>
    <t>Dinamizar el proyecto productivo sostenible SIEMBRA para mujeres cabeza de familia en el Municipio de Puerto Nare del departamento de Antioquia.</t>
  </si>
  <si>
    <t>Dinamizar el proyecto productivo sostenible SIEMBRA para mujeres cabeza de familia en el Municipio de San Pedro de uraba del departamento de Antioquia.</t>
  </si>
  <si>
    <t>Dinamizar el proyecto productivo de Reciclaje para mujeres cabeza de familia en el Municipio de San Roque del departamento de Antioquia.</t>
  </si>
  <si>
    <t>Tambien afecta estos proyectos: PROGRAMA: Fortalecimiento de las instancias, mecanismos y espacios de participación ciudadana, PRODUCTO: Número de Consejos de Participación Ciudadana y Control Social creados y fortalecidos, PROYECTO: Fortalecimiento y consolidación del Sistema de Participación Ciudadana y Control Social en todo el Departamento de Antioquia,  ELEMENTO PEP: 70063001, PRODUCTOS:  Fortalecer 63 Consejos Municipales de Participación Ciudadana y CS y crear 20 nuevos Consejos, ACTIVIDADES Formación Ciudadana para la Participación y la Convivencia, Comunicación e Información para el Desarrollo, Movilización social para la incidencia y formulación de la política Pública de Participación Ciudadana, Estrategia de seguimiento, monitoreo y evaluación. – PROGRAMA: Fortalecimiento de las instancias, mecanismos y espacios de participación ciudadana, PRODUCTO: Número de Experiencias de planeación y presupuesto participativo, PROYECTO: Fortalecimiento y consolidación del Sistema de Participación Ciudadana y Control Social en todo el Departamento de Antioquia. ELEMENTO PEP: 70073001, PRODUCTOS: Territorios Intervenidos en Planeación y Presupuesto Participativo, ACTIVIDADES: Articular estrategias para la implementación de Convites Ciudadanos Participativos en los municipios, buscando el fortalecimiento y dinamización de la Participación Ciudadana. – PROGRAMA: Antioquia reconoce e incluye la diversidad sexual y de género "Campaña comunicacional, PRODUCTOS: Encuentros, espacios e instancias de participación, Alianzas público privadas y Grupos de investigación, PROYECTO:  Fortalecimiento Antioquia reconoce e incluye la diversidad sexual y de género en el departamento de Antioquia, ELEMENTO PEP: 70066001, PRODUCTOS: Piezas pedagógicas comunicacionales, Encuentros realizados y espacios e instancias de participación con integrantes de la población LGBTI, Insumos para la formulación de la política pública y para la asesoría y la asistencia técnica que se realizará a los 124 municipios, Encuentros realizados y espacios e instancias de participación con integrantes de la población LGBTI, ACTIVIDADES: 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PROGRAMA: Acceso Rural a los Servicios Sociales, PRODUCTOS: Jornadas de servicios realizadas y hogares rurales asesorados, PROYECTO: Apoyo integral a los hogares en condición de pobreza extrema en el departamento de Antioquia, ELEMENTO PEP: 70060001, PRODUCTOS: Jornadas de oferta articulada de servicios y asesoría a hogares rurales, ACTIVIDADES: Acompañamiento al proceso de planeación, ejecución, evaluación y sistematización de las acciones e impactos del proyecto</t>
  </si>
  <si>
    <t xml:space="preserve">El contrato tambien afecta: programa: Fortalecimiento del Movimiento Comunal y las Organizaciones Sociales -  producto: Organizaciones comunales asesoradas para en el cumplimiento de requisitos legales, Programa formador de formadores participando en proceso de réplica de conocimientos con organismos comunales y sociales   formulado e implementado y Programa de formación de dignatarios comunales, representantes de organizaciones sociales y ediles, formulado e implementado. proyecto:Fortalecimiento de la organización Comunal en el departamento de Antioquia-  elemento PEP: 70062001 - Productos:Numero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Número de replicas municipales realizadas por los formadores -  Número dignatarios  que asisten a talleres formativos
Número representantes de organizaciones sociales que asisten a talleres formativos
 Número ediles que asisten a talleres formativos.  Actividades: *Caracterización para la identificación de las necesidades y prioridades de las organizaciones comunales, sociales y ediles en temas de fortalecimiento.
*Construcción de propuesta anualizada de caracterización por subregiones del departamento.
* Desarrollo de procesos de caracterización de afiliados por subregiones.
*implementación de acciones orientadas al desarrollo del procedimiento de Inspección, Vigilancia y Contro - *Caracterización del Programa Formador de Formadores y los formadores comunales del departamento.
*Proceso formativo y de actualización de conocimientos para la recertificación de los formadores comunales.
* Formadores comunales en ejercicio, realizando proceso de réplica de conocimientos en organismos comunales. - *Diseño de propuesta técnica, metodológica y temática para la actualización y recertificación de los formadores comunales del departamento. - 
</t>
  </si>
  <si>
    <t>Designar estudiantes de las universidades publicas y privadas para realización de la práctica académica, con el fin de brindar apoyo a la gestión del Departamento de Antioquia y sus subregiones durante el primer semestre de 2018
(Compentencia: Desarrollo Organizacional)</t>
  </si>
  <si>
    <t>Programa gestionado por la Secretaría de Gestión Humana</t>
  </si>
  <si>
    <t>Competencia de la Secretaría de Gestión Humana - ADO
Responsable por la Dirección Hernando Latorre Forero</t>
  </si>
  <si>
    <t>Designar estudiantes de las universidades publicas y privadas para realización de la práctica académica, con el fin de brindar apoyo a la gestión del Departamento de Antioquia y sus subregiones durante el segundo semestre de 2018
(Compentencia: Desarrollo Organizacional)</t>
  </si>
  <si>
    <t>Prestación de servicios de personal de apoyo Temporal 
(Compentencia: Desarrollo Organizacional)</t>
  </si>
  <si>
    <t>No aplica gestión contractual, por hacer parte de la planta de cargosd temporales de la Institución.</t>
  </si>
  <si>
    <t>Competencia de la Secretaría de Gestión Humana - ADO
Responsable por la Dirección Sebastián Muñoz Zuluaga</t>
  </si>
  <si>
    <t>Vigencia Futura 6000002364 por $30.000.000 Ordenanza 17 del 4 de agosto de 2017. Contrato interadministrativo de Mandato.</t>
  </si>
  <si>
    <t xml:space="preserve">Vigencia Futura 6000002350 por $70.000.000  Ordenanza 17 del 4 de agosto de 2017 </t>
  </si>
  <si>
    <t>Renovación del plan anual de mantenimiento del software estadístico SPSS (competencia de la SSSA)</t>
  </si>
  <si>
    <t>Profesionales Temporales</t>
  </si>
  <si>
    <t>Profesionales Temporal</t>
  </si>
  <si>
    <t xml:space="preserve">Vigencia Futura 6000002349 por $60.000.000  Ordenanza 17 del 4 de agosto de 2017 </t>
  </si>
  <si>
    <t xml:space="preserve">Vigencia Futura 6000002351 por $20.000.000  Ordenanza 17 del 4 de agosto de 2017 </t>
  </si>
  <si>
    <t>Competencia de la Secretaría General (Subsecretaría Logística)
Responsable por el DAP Sebastián Muñoz Zuluaga</t>
  </si>
  <si>
    <t>Designar estudiantes de las universidades publicas y privadas para realización de la práctica académica, con el fin de brindar apoyo a la gestión del Departamento de Antioquia y sus subregiones durante primer semestre del 2017
(Compentencia: Desarrollo Organizacional)</t>
  </si>
  <si>
    <t>3 Practicantes de Excelencia primer semestre 2018. Supervisión: N/A
La Dirección aporta informes de seguimiento a la gestión</t>
  </si>
  <si>
    <t>Trámite a requerimiento de la dependencia 
(2 licencias).</t>
  </si>
  <si>
    <t xml:space="preserve"> La dirección aporta supervisión Administrativa, Financiera, Jurídica, coordinación. 
</t>
  </si>
  <si>
    <t xml:space="preserve">Inés Elvira Arango Valencia Oficina de Comunicaciones
</t>
  </si>
  <si>
    <t>Designar estudiantes de las universidades publicas y privadas para realización de la práctica académica, con el fin de brindar apoyo a la gestión del Departamento de Antioquia y sus subregiones durante segundo semestre del 2017
(Compentencia: Desarrollo Organizacional)</t>
  </si>
  <si>
    <t xml:space="preserve">Maribel Barrientos Uribe,  Secretaría de Gestión Humana - ADO
</t>
  </si>
  <si>
    <t>Designar estudiantes de las universidades publicas y privadas para realización de la práctica académica, con el fin de brindar apoyo a la gestión del Departamento de Antioquia y sus subregiones durante el primer semestre de 2018 
(Compentencia: Desarrollo Organizacional)</t>
  </si>
  <si>
    <t>Competencia de la Secretaría de Gestión Humana - ADO
Responsable por la Dirección Alvaro Villada García</t>
  </si>
  <si>
    <t>Renovar el servicio de licencia Makaia para elfuncionamiento de la plataforma gestión de recursos Antioquia del Departamento Administrativo de Planeación</t>
  </si>
  <si>
    <t xml:space="preserve">Acta de ejecución n°2: prestación de servicios para la conectividad, soporte y gestión de la infraestructura tecnológica del sistema catastral de Antioquia”
</t>
  </si>
  <si>
    <t xml:space="preserve">Vigencia Futura 6000002415 por $400.000.000  Ordenanza 53 del 3 de noviembre de 2017 </t>
  </si>
  <si>
    <t xml:space="preserve">Vigencia Futura 6000002416 por $400.000.000  Ordenanza 53 del 3 de noviembre de 2017 </t>
  </si>
  <si>
    <t>Competencia de la Secretaría de Gestión Humana - ADO
Responsable por la Dirección Jorge Hugo Elejalde López</t>
  </si>
  <si>
    <t>5 Practicantes de Excelencia primer semestre 2018. Supervisión: N/A
La Dirección aporta informes de seguimiento a la gestión</t>
  </si>
  <si>
    <t>Competencia de la Secretaría General (Subsecretaría Logística)
Responsable por Dirección Jorge Hugo Elejalde López</t>
  </si>
  <si>
    <t xml:space="preserve">Tramite a requerimiento de la dependencia 
</t>
  </si>
  <si>
    <t>Competencia de la Secretaria de Gestión Humana (dirección de informatica)
Responsable por la Dirección Jorge Hugo Elejalde López</t>
  </si>
  <si>
    <t>81111811; 81111805; 81161700</t>
  </si>
  <si>
    <t>Vinculacion de temporales</t>
  </si>
  <si>
    <t xml:space="preserve">Competencia de la Secretaría de Gestión Humana - ADO
</t>
  </si>
  <si>
    <t>Diseno, creacion, promocion y estrategias comunicacionales para las actividades a desarrollar por la Gerencia de Municipios en el Departamento de Antioquia.</t>
  </si>
  <si>
    <t>Prestación de servicios de personal de apoyo Temporal de Ingenieria
(Compentencia: Desarrollo Organizacional)</t>
  </si>
  <si>
    <t>Profesional Temporal</t>
  </si>
  <si>
    <t>Competencia de la Secretaría de Gestión Humana - ADO
Responsable por la Dirección Miguel Andres Quintero</t>
  </si>
  <si>
    <t>Prestación de servicios de personal de apoyo Temporal - Técnico grado 2
(Compentencia: Desarrollo Organizacional)</t>
  </si>
  <si>
    <t>Técnico Temporal -Grado 2</t>
  </si>
  <si>
    <t>Practicante de excelencia</t>
  </si>
  <si>
    <t>Practicantes primer semestre de 2018, La Dirección aporta informes de seguimiento a la gestión</t>
  </si>
  <si>
    <t>Prestación de servicios de personal de apoyo Temporal -Técnico grado 1
 (Compentencia: Desarrollo Organizacional)</t>
  </si>
  <si>
    <t>Técnico Temporal -Grado 1</t>
  </si>
  <si>
    <t>Los  CDP correspondientes serám tramitadas por la Dirección de Análisis Organizacional.</t>
  </si>
  <si>
    <t>Competencia de la Secretaría de Gestión Humana - ADO
Responsable por la DAP Miguel Andres Quintero Calle</t>
  </si>
  <si>
    <t>Apoyo practicantes de excelencia</t>
  </si>
  <si>
    <t xml:space="preserve">Practicantes primer semestre de 2018, </t>
  </si>
  <si>
    <t>Competencia de la Secretaría de Gestión Humana - ADO
MARIBEL BARRIENTOS URIBE, cédula 43.971.236
Responsable por la DAP Miguel Andres Quintero Calle</t>
  </si>
  <si>
    <t xml:space="preserve">Practicantes segundo semestre de 2018, </t>
  </si>
  <si>
    <t>80101600; 80111700; 81141900</t>
  </si>
  <si>
    <t>Incremento de los recursos del sistema financiero para Emprendimiento y Fortalecimiento Empresarial Todo El Departamento, Antioquia, Occidente. 2016050000009</t>
  </si>
  <si>
    <t>81112105; 81112210; 81112403; 81111702</t>
  </si>
  <si>
    <t xml:space="preserve">DOS TEMPORALIDADES (TECNICO Y P.U) </t>
  </si>
  <si>
    <t>80101601</t>
  </si>
  <si>
    <t>Generar capacidades institucionales en 124 municipios de Antioquia para la gestión de la cooperación, la inversión y el desarrollo económico regional.</t>
  </si>
  <si>
    <t>*Asesoría técnica a las subregiones de Antioquia.
*Capacitación del talento humano subregional para la internacionlaización.
*Promoción del desarrollo económico local a la inversión y mercados extranjeros. * Portafolio de Proyectos de cooperación de Antioquia.</t>
  </si>
  <si>
    <t xml:space="preserve">*Creación y puesta en marcha de la Agencia de Cooperación e Inversión de Antioquia. 
*Banco de proyectos de proyectos de cooperación de Antioquia. * Formación a enlaces de cooperación de las subregiones. * Agendas de gestión en las subregiones. *Encuentros internacionales para la promoción de las subregiones.
</t>
  </si>
  <si>
    <t>Concurso Innovantioquia 
Convocar, validar requisitos, clasificar, evaluar y seleccionar a ganadores y premiar propuestas de innovación, presentadas por la comunidad del Departamento</t>
  </si>
  <si>
    <t>Soluciones de Innovación abierta apoyados
Tecnologías identificadas,  apropiadas y usadas en las regiones de Antioquia</t>
  </si>
  <si>
    <t>Soluciones de Innovación abierta 
Tecnologías identificadas,  apropiadas y usadas en las regiones de Antioquia</t>
  </si>
  <si>
    <t xml:space="preserve">Identificar retos y soluciones a necesidades de las subregiones plantadas desde los CUEE, validar , clasificar y premiar las soluciones ganadoras. Proyecto de I+D+I </t>
  </si>
  <si>
    <t>Apoyo e implemantación del programa Mipyme Digital en el territorio antioqueño</t>
  </si>
  <si>
    <t xml:space="preserve">Redes Empresariales mediadas a través de plataformas TIC
Programas implementados para la sostenibilidad y el fortalecimiento de las empresas TIC </t>
  </si>
  <si>
    <t>Redes empresariales con TIC</t>
  </si>
  <si>
    <t>Plataformas y medios digitales para redes empresariales</t>
  </si>
  <si>
    <t>Implementación de un metaportal para el  fortalecimiento de empresas TIC</t>
  </si>
  <si>
    <t>Programas implementados para la sostenibilidad y el fortalecimiento de las empresas TIC 
Campañas de promoción y utilización de TIC</t>
  </si>
  <si>
    <t>Empresas desarrollo de Software Libre</t>
  </si>
  <si>
    <t>Implementación de una Plataforma tecnologica para acercar oferta y demanda de redes empresariales en el Departamento de Antioquia</t>
  </si>
  <si>
    <t>Redes Empresariales mediadas a través de plataformas TIC
Programas implementados para la sostenibilidad y el fortalecimiento de las empresas TIC 
Campañas de promoción y utilización de TIC</t>
  </si>
  <si>
    <t xml:space="preserve">Red de Corporaciones Turísticas </t>
  </si>
  <si>
    <t xml:space="preserve">Fortalecimiento de las Redes empresariales mediadas por TIC </t>
  </si>
  <si>
    <t>80101504; 81112002</t>
  </si>
  <si>
    <t>Diseño e implementación de una metodologia de medición del indice departamental de competitividad por subregión.</t>
  </si>
  <si>
    <t>80101501; 80101505</t>
  </si>
  <si>
    <t>Fomento al emprendimiento y fortalecimiento empresarial.</t>
  </si>
  <si>
    <t>14-0022 Y 07-0050</t>
  </si>
  <si>
    <t>Capacitación a actores locales en metodologias de políticas de trabajo decente en el Departamento de Antioquia.</t>
  </si>
  <si>
    <t>Arrendar inmueble que servirá como sede de trabajo para los funcionarios de la Dirección de Factores de Riesgo de la Secretaria Seccional de Salud y Protección Social de Antioquia en diferentes municipios categorias 4, 5 y 6 (Turbo)</t>
  </si>
  <si>
    <t>Arrendar inmueble que servirá como sede de trabajo para los funcionarios de la Dirección de Factores de Riesgo de la Secretaria Seccional de Salud y Protección Social de Antioquia en diferentes municipios categorias 4, 5 y 6 (Tarso)</t>
  </si>
  <si>
    <t>Arrendar inmueble que servirá como sede de trabajo para los funcionarios de la Dirección de Factores de Riesgo de la Secretaria Seccional de Salud y Protección Social de Antioquia en diferentes municipios categorias 4, 5 y 6 (Pueblorico)</t>
  </si>
  <si>
    <t>Arrendar inmueble que servirá como sede de trabajo para los funcionarios de la Dirección de Factores de Riesgo de la Secretaria Seccional de Salud y Protección Social de Antioquia en diferentes municipios categorias 4, 5 y 6 (Zaragoza)</t>
  </si>
  <si>
    <t>71161202</t>
  </si>
  <si>
    <t>Arrendar inmueble que servirá como sede de trabajo para los funcionarios de la Dirección de Factores de Riesgo de la Secretaria Seccional de Salud y Protección Social de Antioquia en diferentes municipios categorias 4, 5 y 6 (Yarumal)</t>
  </si>
  <si>
    <t>Arrendar inmueble que servirá como sede de trabajo para los funcionarios de la Dirección de Factores de Riesgo de la Secretaria Seccional de Salud y Protección Social de Antioquia en diferentes municipios categorias 4, 5 y 6 (Ándes)</t>
  </si>
  <si>
    <t>53102700; 53102710</t>
  </si>
  <si>
    <t>80101708</t>
  </si>
  <si>
    <t>Actividades de vigilancia por sustancias químicas en el municipio de Zaragoza- mercurio</t>
  </si>
  <si>
    <t>Actividades de vigilancia por sustancias químicas en el municipio de Zaragoza - plaguicidas</t>
  </si>
  <si>
    <t>85161503; 81101706</t>
  </si>
  <si>
    <t>93131703</t>
  </si>
  <si>
    <t>85131700; 85131708</t>
  </si>
  <si>
    <t>Investigacion efectividad metodos de control  Aedes Aegypti</t>
  </si>
  <si>
    <t>76121901</t>
  </si>
  <si>
    <t>85111509; 70122006</t>
  </si>
  <si>
    <t>85111509</t>
  </si>
  <si>
    <t>78101801; 78101501</t>
  </si>
  <si>
    <t>85131604; 73101701; 85121803; 85151508</t>
  </si>
  <si>
    <t>77101804; 77101505; 20121921</t>
  </si>
  <si>
    <t>83101503</t>
  </si>
  <si>
    <t>86111604</t>
  </si>
  <si>
    <t>Asesorar y certificar n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t>
  </si>
  <si>
    <t>41121807; 41122409; 41113319</t>
  </si>
  <si>
    <t>Adquirir reactivos y accesorios para la determinacion de caracteristicas fisicoquimicas en aguas de consumo humano y uso recreativo</t>
  </si>
  <si>
    <t>3839880</t>
  </si>
  <si>
    <t>Adquirir reactivos Colilert, Pseudolert, insumos y mantenimiento del equipo del Laboratorio Departamental de Salud Pública</t>
  </si>
  <si>
    <t>Designar estudiantes de las universidades públicas para la realización de la p´ractica academica con el fin de brindar apoyo a la gestión del departamento de Antioquia y sus regiones durante el primer semestre del 2018</t>
  </si>
  <si>
    <t xml:space="preserve"> 3839809</t>
  </si>
  <si>
    <t>85101604; 85101501</t>
  </si>
  <si>
    <t>84111600</t>
  </si>
  <si>
    <t>Se hace en conjunto con otras Direcciones de la SSSA</t>
  </si>
  <si>
    <t>Paula Zapata Gallego</t>
  </si>
  <si>
    <t>mariaalejandra.vallejo@antioquia.gov.co</t>
  </si>
  <si>
    <t>Designar estudiantes de las universades públicas o privadas para la realización de la práctica académica, con el fin de brindar apoyo a la gestión del Departamento de Antioquia y sus subregiones durante el segundo semestre de 2018</t>
  </si>
  <si>
    <t>Diego Fernando Bedoya Gallo</t>
  </si>
  <si>
    <t>85101600</t>
  </si>
  <si>
    <t xml:space="preserve">Ninguna </t>
  </si>
  <si>
    <t>Realizar mantenimiento correctivo y/o correctivo de los equipos Vidas Blue, Tempo y dos (2) equipos Vitek del LDSP de Antioquia</t>
  </si>
  <si>
    <t>En este proyecto aportan dos proyectos salud sexual y reproductiva e infancias, se obtienen recursos de ambos rubros. 
Observación a la forma de pago que se evaluará posteriormente</t>
  </si>
  <si>
    <t>3839819</t>
  </si>
  <si>
    <t>3839936</t>
  </si>
  <si>
    <t>Apoyar la gestión territorial  en lo referente al fortalecimiento y sostenibilidad de la Política Pública de Envejecimiento y Vejez,  de los 125 municipios del Departamento de Antioquia en el año 2017</t>
  </si>
  <si>
    <t>3839868</t>
  </si>
  <si>
    <t>Envejecimienhto y Vejez</t>
  </si>
  <si>
    <t>Actualización de la Política Púyblica de Envejecimiento y vejez de los municipios del departamento.</t>
  </si>
  <si>
    <t>3839830</t>
  </si>
  <si>
    <t>Designar estudiantes de las universidades públicas para la realización de la práctica académica con el fin de brindar apoyo a la gestión del departamento de Antioquia y sus regiones durante el primer semestre del 201</t>
  </si>
  <si>
    <t xml:space="preserve">Victoria Eugenia Villegas Y ALEJANDO ARREDONDO </t>
  </si>
  <si>
    <t>Diciembre</t>
  </si>
  <si>
    <t>REALIZAR EL MANTENIMIENTO GENERAL DEL HELICÓPTERO BELL 407 HK 4213G</t>
  </si>
  <si>
    <t>ALEJANDRO MELO E</t>
  </si>
  <si>
    <t>PRESTACIÓN DE SERVICIOS PROFESIONALES PARA EL SOPORTE DE LA OPERACIÓN AÉREA DEL DEPARTAMENTO DE ANTIOQUIA: COMO TRIPULANTE Y APOYO EN LAS ACTIVIDADES REQUERIDAS POR EL PERMISO DE OPERACIÓN DEL DEPARTAMENTO DE ANTIOQUIA: PILOTO 3 / CESSNA 208B.</t>
  </si>
  <si>
    <t>38 meses</t>
  </si>
  <si>
    <t>Aunar esfuerzos para el manejo integral de los residuos sólidos reciclables en las instalaciones del centro administrativo departamental y sedes externas del departamento de antioquia.</t>
  </si>
  <si>
    <t>27 meses</t>
  </si>
  <si>
    <t>Luz Marina Martinez A</t>
  </si>
  <si>
    <t>Profesional Especializado (técnico)</t>
  </si>
  <si>
    <t>3838956</t>
  </si>
  <si>
    <t>luz.martinez@antioquia.gov.co</t>
  </si>
  <si>
    <t>2016-CA-22-0005</t>
  </si>
  <si>
    <t>RECIMED (COOPERATIVA MULTIACTIVA DE RECICLADORES DE MEDELLÍN)</t>
  </si>
  <si>
    <t>Servicio de impresión, fotocopiado, fax y scanner bajo la modalidad de outsourcing in house incluyendo hardware, software, administración, papel, insumos y talento humano, para atender la demanda de las distintas dependencias de la gobernación de antioquia</t>
  </si>
  <si>
    <t>3839370</t>
  </si>
  <si>
    <t>SUMIMAS S.A.S.</t>
  </si>
  <si>
    <t>80101500; 83121600; 80121500; 80121600; 80121700</t>
  </si>
  <si>
    <t>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t>
  </si>
  <si>
    <t>RICARDO HOYOS DUQUE</t>
  </si>
  <si>
    <t>Carlos Arturo Piedrahita</t>
  </si>
  <si>
    <t>78131600; 78131800</t>
  </si>
  <si>
    <t>Prestar el servicio de almacenamiento, custodia y consulta de la información fisica de la gobernación de antioquia</t>
  </si>
  <si>
    <t>Fortalecimiento del acceso y la calidad de la información pública</t>
  </si>
  <si>
    <t>Avance del Sistema de Gestión Documental de la Administración Departamental</t>
  </si>
  <si>
    <t>Fortalecimiento de la gestion documental en todo el departamento de Antioquia</t>
  </si>
  <si>
    <t>Actualización del Sistema de Gestión Documental</t>
  </si>
  <si>
    <t>Almacenamiento, custodia y consulta de la información</t>
  </si>
  <si>
    <t xml:space="preserve">SERVICIOS POSTALES NACIONALES S.A </t>
  </si>
  <si>
    <t>Servicio de conectividad de internet para la gobernacion de antioquia y sus sedes externas</t>
  </si>
  <si>
    <t>Prestacion de servicios de operador de telefonia celular para la gobernación de antioquia</t>
  </si>
  <si>
    <t>Prestar el servicio de vigilancia privada fija armada, canina y sin arma para el Departamento de Antioquia, Asamblea Departamental, Fábrica de Licores y Alcoholes de Antioquia, Bienes Muebles e Inmuebles y sedes externas.</t>
  </si>
  <si>
    <t>SERACIS LTDA</t>
  </si>
  <si>
    <t>Sergio Alexander Contreras Romero</t>
  </si>
  <si>
    <t xml:space="preserve">Maria Victoria Hoyos </t>
  </si>
  <si>
    <t>3839345</t>
  </si>
  <si>
    <t>victoria.hoyos@antioquia.gov.co</t>
  </si>
  <si>
    <t>SERVICIO AEREO A TERRITORIOS NACIONALES S.A. SATENA</t>
  </si>
  <si>
    <t>Prestación del servicio de mantenimiento integral para el parque automotor de propiedad y al servicio del departamento de antioquia.</t>
  </si>
  <si>
    <t>UNION TEMPORAL SERVICIO AUTOMOTRIZ ABURRA MOTORS</t>
  </si>
  <si>
    <t>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t>
  </si>
  <si>
    <t>SERVICIOS POSTALES NACIONALES S.A</t>
  </si>
  <si>
    <t>Suministro de energia y potencia electrica para el edificio del centro administrativo departamental y la fabrica de licores y alcoholes de antioquia como usuario no regulado.</t>
  </si>
  <si>
    <t>Juan Guillermo Cañas R</t>
  </si>
  <si>
    <t>Profesional Universitario (técnico)</t>
  </si>
  <si>
    <t>3838489</t>
  </si>
  <si>
    <t>juan.canas@antioquia.gov.co</t>
  </si>
  <si>
    <t>2017-SS-22-0003</t>
  </si>
  <si>
    <t>EPM</t>
  </si>
  <si>
    <t>Juan Guillermo Cañas</t>
  </si>
  <si>
    <t xml:space="preserve">Suminitro de combustible gasolina corriente, gasolina extra, acpm </t>
  </si>
  <si>
    <t>Javier Alonso Londoño H</t>
  </si>
  <si>
    <t>3838870</t>
  </si>
  <si>
    <t>javier.londono@antioquia.gov.co</t>
  </si>
  <si>
    <t xml:space="preserve">DISTRACOM S.A </t>
  </si>
  <si>
    <t>Javier Alonso Londoño</t>
  </si>
  <si>
    <t>72154100; 72151200</t>
  </si>
  <si>
    <t>Mantenimiento preventivo y correctivo, con suministro e instalacion de repuestos, equipos y trabajos varios, para el sistema de aire acondicionado y ventilacion mecanica del centro administrastivo departamental y sedes externas.</t>
  </si>
  <si>
    <t>3838951</t>
  </si>
  <si>
    <t>S2017060103137</t>
  </si>
  <si>
    <t>COOL AIR MULTIAIRES S.A.S.</t>
  </si>
  <si>
    <t>Prestación del servicio de mantenimiento preventivo y correctivo con suministro de repuestos de los ascensores y garaventa marca mitsubishi instalados en el centro administrativo departamental</t>
  </si>
  <si>
    <t>MITSUBISHI ELECTRIC DE COLOMBIA LTDA</t>
  </si>
  <si>
    <t>Suministro de energía térmica mediante agua helada desde la central de generación del distrito térmico hasta las instalaciones del centro administrativo departamental-cad- para ser usada en su sistema de aire acondicionado</t>
  </si>
  <si>
    <t xml:space="preserve">2017-SS-22-0004 </t>
  </si>
  <si>
    <t>NA (PAGO SERVICIOS PUBLICOS Gob.Ant.)</t>
  </si>
  <si>
    <t>2017-SS-22-0004 Y POR EPM CT-2017-001546</t>
  </si>
  <si>
    <t>EMPRESAS PUBLICAS DE MEDELLIN E.S.P.</t>
  </si>
  <si>
    <t>Prestación de servicios de aseo, cafeteria y mantenimiento gemeral, con suministro de insumos necesarios para la realización de esta labor, en las instalaciones del Centro Administrativo Departamental y Sedes externas</t>
  </si>
  <si>
    <t>CENTRO ASEO MANTENIMIENTO PROFESIONAL S.A.S</t>
  </si>
  <si>
    <t>Juan Guillermo cañas</t>
  </si>
  <si>
    <t>Elaborar estrategia tecnológica y de contenidos multimedia, para la operación integral de la herramienta feria virtual antioquia honesta</t>
  </si>
  <si>
    <t>Ahysen Arboleda Montañez - Maria Helena Zapata Gómez -Eliana Patricia Gallego Ospina - Juan Carlos Arango Ramirez</t>
  </si>
  <si>
    <t> 24101601</t>
  </si>
  <si>
    <t>Modernización del ascensor de carga del centro administrativo departamental cad.</t>
  </si>
  <si>
    <t>Modernización de la infraestructura física, bienes muebles, parque automotor y sistema integrado de seguridad</t>
  </si>
  <si>
    <t xml:space="preserve">Cumplimiento del Plan de modernización de la infraestructura física, incluida ls adecuaciones de seguridad </t>
  </si>
  <si>
    <t>Mejoramiento infraestructura física y equipamiento Medellín, Occidente</t>
  </si>
  <si>
    <t>Adecuación del ascensor</t>
  </si>
  <si>
    <t>MITSUBISHI ELECTRIC DE COLOMBIA LIMITADA</t>
  </si>
  <si>
    <t>Obras civiles de adecuación para la modernización del ascensor de carga del Centro Administrativo Departamental "José María Cordova", de la Gobernación de Antioquia.</t>
  </si>
  <si>
    <t>18 meses</t>
  </si>
  <si>
    <t>3838999</t>
  </si>
  <si>
    <t>william.vegaa@antioquia.gov.co</t>
  </si>
  <si>
    <t>CONHIME SAS</t>
  </si>
  <si>
    <t>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t>
  </si>
  <si>
    <t>LEGIS EDITORES SA</t>
  </si>
  <si>
    <t>Luis Fernando Úsuga</t>
  </si>
  <si>
    <t>Prestación de servicios de apoyo en la revisión permanente de los procesos judiciales en los que tiene interés el departamento de antioquia, con jurisdicción en la ciudad de Barranquilla.</t>
  </si>
  <si>
    <t>BARRERO PINZON ZAIRA YANUBY</t>
  </si>
  <si>
    <t>Diana Marcela Raigoza Duque</t>
  </si>
  <si>
    <t>Contrato de prestación de servicios para la conservación, restauración y preservación de documentos en el archivo histórico de Antioquia.</t>
  </si>
  <si>
    <t>Marino Gutierrez Marquez</t>
  </si>
  <si>
    <t>3839365</t>
  </si>
  <si>
    <t>marino.gutierrez@antioquia.gov.co</t>
  </si>
  <si>
    <t xml:space="preserve">Traslado interno </t>
  </si>
  <si>
    <t>76111501 </t>
  </si>
  <si>
    <t>Mantenimiento y alistamiento de fachada y ventaneria del edificio Gobernacion de Antioquia y edificio Asamblea Departamental (incluye empaques para ventanería) Reposición.</t>
  </si>
  <si>
    <t>Juan Carlos Gallego O</t>
  </si>
  <si>
    <t>3839394</t>
  </si>
  <si>
    <t>juan.gallegoosorio@antioquia.gov.co</t>
  </si>
  <si>
    <t>Actualizar el presupuesto y objeto</t>
  </si>
  <si>
    <t>Mantenimiento preventivo y correctivo de salvaescaleras del costado oriental piso 12 - 13 marca VIMEC</t>
  </si>
  <si>
    <t>3839690</t>
  </si>
  <si>
    <t>donaldy.giraldo@antioquia.gov.co</t>
  </si>
  <si>
    <t>Prestación del servicio de monitoreo para la administracion integral del parque automotor del Departamento de Antioquia - AVL</t>
  </si>
  <si>
    <t>Mantenimiento preventivo y correctivo con suministro de repuestos de las nidades del Sistema Ininterrumpido de Potencia (UPS), instalado en el Centro Administrativo Departamental-CAD y sedes externas</t>
  </si>
  <si>
    <t>UP SISTEMAS SAS</t>
  </si>
  <si>
    <t>Mantenimiento preventivo y correctivo para interruptores (dobles tiros), gabinetes de control baja tensión, tableros, banco de condensadores de la subestación de energia, plantas de emergencia del cad, el pas y la planta contra incendio del CAD.</t>
  </si>
  <si>
    <t>José Mauricio Mesa R</t>
  </si>
  <si>
    <t>3839339</t>
  </si>
  <si>
    <t>jose.mesa@antioquia.gov.co</t>
  </si>
  <si>
    <t>72154022; 73152108</t>
  </si>
  <si>
    <t>Mantenimiento y reparación del sistema de bombas de nivel freático, bombas del sistema de agua potable, sistemas de hidrófilo y motores de puertas garajes del cad y sedes externas"</t>
  </si>
  <si>
    <t xml:space="preserve">Suministro de dotación, uniformes e implementos deportivos para los trabajadores oficiales del departamento de antioquia </t>
  </si>
  <si>
    <t>Prestar servicios profesionales para la asesoría jurídica, asistencia y acompañamiento en proyectos especiales que fueron materia del Plan de Gobierno "Pensando en Grande".</t>
  </si>
  <si>
    <t>FRANCISCO GUILLERMO MEJIA MEJIA</t>
  </si>
  <si>
    <t>Prestar servicios profesionales para la asesoria juridica especializada. asistencia y acompañamiento en temas inherentes a proyectos especiales trascendentales y estrategicos para el Departamento de Antioquia.</t>
  </si>
  <si>
    <t>ALVARO DE JESÚS LÓPEZ ARISTIZÁBAL</t>
  </si>
  <si>
    <t>Servicio de agenda virtual de audiencias y acceso virtual a todas las notificaciones de sentencias y autos proferidos dentro de los procesos judiciales y prejudiciales en los que tiene interés el Departamento de Antioquia.</t>
  </si>
  <si>
    <t>LITIGIO VIRTUAL.COM</t>
  </si>
  <si>
    <t xml:space="preserve">Obras civiles para la remodelación total del salón Pedro Justo Berrio en el piso 12 de la Gobernación de Antioquia, </t>
  </si>
  <si>
    <t>47121800; 47121900; 47132100; 47121700; 47131600; 47131800; 47131500; 14111700; 50201700; 52151500; 50202300; 50161500</t>
  </si>
  <si>
    <t>Suministro y distribución de insumos de aseo para el funcionamiento del centro administrativo departamental (cad) y sus sedes externas.”</t>
  </si>
  <si>
    <t>profesional Especializado (técnico)</t>
  </si>
  <si>
    <t>Suministro de café especial para el consumo de servidores publicos que laborarn eln el cad y sus sedes externas.</t>
  </si>
  <si>
    <t>39121700; 31162800</t>
  </si>
  <si>
    <t>Suministro de insumos y herramientas para el mantenimiento del centro adminitrativo departamental y sedes externas.</t>
  </si>
  <si>
    <t>3838955</t>
  </si>
  <si>
    <t>Prestación de servicios de mantenimiento integral, para las motos al servicio del Departamento de Antioquia.</t>
  </si>
  <si>
    <t>Mantenimiento general y de jardinería para la Casa Fiscal de Antioquia "Sede Bogotá"</t>
  </si>
  <si>
    <t>Construcción de estación para bicicletas del centro Administrativo Departamental Gobernación de Antioquia.</t>
  </si>
  <si>
    <t>Suministro de señalética lumínica y lámparas de emergencia para los pisos del centro administrativo departamental.</t>
  </si>
  <si>
    <t>Suministro y mantenimiento de los extintores instalados en el CAD y sedes externas.</t>
  </si>
  <si>
    <t>Prestación del servicio de fumigación integral contra plagas en las instalaciones del centro administrativo departamental y sus sedes externas</t>
  </si>
  <si>
    <t>Mantenimiento y reparación de impermeabilización de losas de cubierta y demarcación de helipuertos del centro administrativo departamental “José María Córdova” de la Gobernación de Antioquia” y edificio de la Asamblea Departamental. </t>
  </si>
  <si>
    <t>Suministro de insumos de papelería para el funcionamiento del centro administrativo departamental (CAD) y sus sedes externas</t>
  </si>
  <si>
    <t xml:space="preserve">María Nés Ochoa </t>
  </si>
  <si>
    <t>Incluyen Salud y la FLA.
Se debe hacer el inventario para mirar el nuevo presupuesto</t>
  </si>
  <si>
    <t>Obras varias en el Centro Administrativo Departamental "José María Córdova" de la Gobernación de Antioquia” y edificio de la Asamblea Departamental”. (primer piso)</t>
  </si>
  <si>
    <t>william Vega Arango</t>
  </si>
  <si>
    <t>Impresión de cartillas y manuales de contratación</t>
  </si>
  <si>
    <t xml:space="preserve">Catalina Jímenez Henao </t>
  </si>
  <si>
    <t xml:space="preserve">Profesional Universitaria </t>
  </si>
  <si>
    <t>3835254</t>
  </si>
  <si>
    <t>catalina.jimenez@antioquia.gov.co</t>
  </si>
  <si>
    <t xml:space="preserve">Impresión de cartillas - entidades sin animo de lucro </t>
  </si>
  <si>
    <t>Gustavo Adolfo Restrepo</t>
  </si>
  <si>
    <t xml:space="preserve">Director de Asesoría Legal y de Control </t>
  </si>
  <si>
    <t>3839036</t>
  </si>
  <si>
    <t>gustavo.restrepo@antioquia.gov.co</t>
  </si>
  <si>
    <t>Mantenimiento, soporte reparación y actualización del software de la plataforma de voz IP del cad y sedes externas.</t>
  </si>
  <si>
    <t xml:space="preserve">Adquisiciión de sillas para los asistentes a los eventos institucionales de la Gobernación Antioquia. </t>
  </si>
  <si>
    <t xml:space="preserve">Cumplimiento del Plan de modernización de la infraestructura física, incluida la adecuaciones de seguridad </t>
  </si>
  <si>
    <t>Adquisición de bienes</t>
  </si>
  <si>
    <t>Cofinanciación para la modernización de la infraestructura física y plataforma tecnológica de la Asamblea Departamental de Antioquia como  autoridad política y administrativa del Área Metropolitana y el Departamento</t>
  </si>
  <si>
    <t>3839353</t>
  </si>
  <si>
    <t>Adquisición de bienes e infraestructura física</t>
  </si>
  <si>
    <t>Mantenimiento preventivo y correctivo del sistema integrado de seguridad.</t>
  </si>
  <si>
    <t>Coronel</t>
  </si>
  <si>
    <t>Director de Seguridad</t>
  </si>
  <si>
    <t>Mantenimiento licencias sap de la Secretaría General</t>
  </si>
  <si>
    <t>LUDWYG LONDONO SERNA</t>
  </si>
  <si>
    <t>Profesional Especializado -SAP</t>
  </si>
  <si>
    <t>3838906</t>
  </si>
  <si>
    <t>ludwyg.londono@antioquia.gov.co</t>
  </si>
  <si>
    <t>92121504; 92121700</t>
  </si>
  <si>
    <t>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t>
  </si>
  <si>
    <t>Sergio Alexander Contreras Romerco</t>
  </si>
  <si>
    <t xml:space="preserve">Directror de Seguridad </t>
  </si>
  <si>
    <t>3838307</t>
  </si>
  <si>
    <t>sergio.contreras@antioquia.gov.co</t>
  </si>
  <si>
    <t>Adecuación total de la zona de bienestar en la terraza del piso 5 del centro administrativo departamental gobernación de antioquia.</t>
  </si>
  <si>
    <t xml:space="preserve">Gestionar recursos del balance </t>
  </si>
  <si>
    <t>Remodelación del Auditorios Gobernadores del 4 piso y consultorios médicos del 2 piso del CAD.</t>
  </si>
  <si>
    <t>TEMPORALES - SUBSECRETARIA LOGISTICA</t>
  </si>
  <si>
    <t>Maria Alejandra Vallejo</t>
  </si>
  <si>
    <t>Mano de obra calificada</t>
  </si>
  <si>
    <t>Nombrado por la Secretaría de Gestión Humana</t>
  </si>
  <si>
    <t>PRACTICANTES</t>
  </si>
  <si>
    <t xml:space="preserve">Los recursos se trasladan a la Secretaría General </t>
  </si>
  <si>
    <t>Los recursos se trasladan a la Dirección de Sistemas</t>
  </si>
  <si>
    <t>Practicantes</t>
  </si>
  <si>
    <t>Los recursos se trasladan a la Secretaría de Gestión Humana</t>
  </si>
  <si>
    <t xml:space="preserve">Los recursos se trasladan a la Secretaría de Comunicaciones </t>
  </si>
  <si>
    <t xml:space="preserve">Son recursos comunes de la Gerencia de Servicos Públicos </t>
  </si>
  <si>
    <t>Secretaria de Minas</t>
  </si>
  <si>
    <t>TEMPORALIDADES</t>
  </si>
  <si>
    <t xml:space="preserve">Dora Elena Balvin Agudelo </t>
  </si>
  <si>
    <t>9088</t>
  </si>
  <si>
    <t>dora.balvin@antioquia.gov.co</t>
  </si>
  <si>
    <t>Francisco Javier Arismendi Rodriguez</t>
  </si>
  <si>
    <t>90121502; 78111502</t>
  </si>
  <si>
    <t>Suministro de tiquetes aéreos nacionales e internacionales para el desplazamiento de funcionarios adscritos a la Secretaría de Minas en cumplimiento de sus funciones</t>
  </si>
  <si>
    <t>Margarita  Maria Gil Q</t>
  </si>
  <si>
    <t>80111604; 80111608</t>
  </si>
  <si>
    <t>Mejora a la pequeña mineria y de subsistencia</t>
  </si>
  <si>
    <t>80111604; 80111610</t>
  </si>
  <si>
    <t>Plan Piloto de Tecnologías fase 2</t>
  </si>
  <si>
    <t>15-0026</t>
  </si>
  <si>
    <t>Despacho del Gobernador - Gerencia de Paz</t>
  </si>
  <si>
    <t xml:space="preserve">Despacho del Gobernador - Oficina de Comunicaciones </t>
  </si>
  <si>
    <t xml:space="preserve">Despacho del Gobernador - Oficina Privada </t>
  </si>
  <si>
    <t xml:space="preserve">Gerencia de Afrodescendientes </t>
  </si>
  <si>
    <t>Gerencia de Auditoria Interna</t>
  </si>
  <si>
    <t xml:space="preserve">Fábrica de Licores y Alcoholes de Antioquia - FLA </t>
  </si>
  <si>
    <t xml:space="preserve">Secretaría de Gestión Humana y Desarrollo Organizacional </t>
  </si>
  <si>
    <t xml:space="preserve">Secretaría de Hacienda </t>
  </si>
  <si>
    <t xml:space="preserve">Secretaría de Infraestructrura Física </t>
  </si>
  <si>
    <t xml:space="preserve">Secretaría de Medio Ambiente </t>
  </si>
  <si>
    <t xml:space="preserve">Secretaría de Minas </t>
  </si>
  <si>
    <t xml:space="preserve">Secretaría de Mujeres </t>
  </si>
  <si>
    <t xml:space="preserve">Secretaría de Participación ciudadana y Desarrollo Social </t>
  </si>
  <si>
    <t>Secretaría de Competitividad y Productividad</t>
  </si>
  <si>
    <t xml:space="preserve">Gerencia de Infancia y Adolescencia </t>
  </si>
  <si>
    <t xml:space="preserve">Secretaría General </t>
  </si>
  <si>
    <t>Despacho del Gobernador</t>
  </si>
  <si>
    <t>Licitación pública</t>
  </si>
  <si>
    <t xml:space="preserve">801117001
</t>
  </si>
  <si>
    <t>servicios de contratacion de personal</t>
  </si>
  <si>
    <t>Contrato adelantado por la SSSA y la Oficina Privada aporta CDP</t>
  </si>
  <si>
    <t>Alejandro Melo</t>
  </si>
  <si>
    <t>Combustible de aviación</t>
  </si>
  <si>
    <t>11 meses y 6 días</t>
  </si>
  <si>
    <t>Juliana Palacio - Jorge Gallego</t>
  </si>
  <si>
    <t xml:space="preserve">
3839532
3839279</t>
  </si>
  <si>
    <t>Agencias de viajes</t>
  </si>
  <si>
    <t>APROBADAS</t>
  </si>
  <si>
    <t xml:space="preserve">
3839532
3839278</t>
  </si>
  <si>
    <t>19972 - 19973</t>
  </si>
  <si>
    <t>Contrato adelantado por la Secretaría General y la Oficina Privada aporta CDP</t>
  </si>
  <si>
    <t>Victoria Hoyos</t>
  </si>
  <si>
    <t>Etiquetas de fila</t>
  </si>
  <si>
    <t>Total general</t>
  </si>
  <si>
    <t>8/02/82018</t>
  </si>
  <si>
    <t>15/2/20198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</si>
</sst>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164" formatCode="_(&quot;$&quot;\ * #,##0_);_(&quot;$&quot;\ * \(#,##0\);_(&quot;$&quot;\ * &quot;-&quot;??_);_(@_)"/>
  </numFmts>
  <fonts count="41" x14ac:knownFonts="1">
    <font>
      <sz val="11"/>
      <color theme="1"/>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b/>
      <sz val="20"/>
      <color indexed="8"/>
      <name val="Arial"/>
      <family val="2"/>
    </font>
    <font>
      <b/>
      <sz val="14"/>
      <color indexed="8"/>
      <name val="Arial"/>
      <family val="2"/>
    </font>
    <font>
      <b/>
      <sz val="26"/>
      <name val="Calibri"/>
      <family val="2"/>
      <scheme val="minor"/>
    </font>
    <font>
      <b/>
      <sz val="20"/>
      <name val="Arial"/>
      <family val="2"/>
    </font>
    <font>
      <b/>
      <sz val="12"/>
      <name val="Arial"/>
      <family val="2"/>
    </font>
    <font>
      <b/>
      <sz val="10"/>
      <name val="Arial"/>
      <family val="2"/>
    </font>
    <font>
      <b/>
      <sz val="11"/>
      <name val="Arial"/>
      <family val="2"/>
    </font>
    <font>
      <b/>
      <sz val="9"/>
      <name val="Arial"/>
      <family val="2"/>
    </font>
    <font>
      <sz val="11"/>
      <name val="Calibri"/>
      <family val="2"/>
      <scheme val="minor"/>
    </font>
    <font>
      <b/>
      <sz val="10"/>
      <name val="Verdana"/>
      <family val="2"/>
    </font>
    <font>
      <b/>
      <sz val="8"/>
      <name val="Arial"/>
      <family val="2"/>
    </font>
    <font>
      <sz val="8"/>
      <name val="Arial"/>
      <family val="2"/>
    </font>
    <font>
      <sz val="10"/>
      <name val="Verdana"/>
      <family val="2"/>
    </font>
    <font>
      <sz val="10"/>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8"/>
      <color rgb="FF3D3D3D"/>
      <name val="Arial"/>
      <family val="2"/>
    </font>
    <font>
      <b/>
      <sz val="10"/>
      <name val="Calibri"/>
      <family val="2"/>
      <scheme val="minor"/>
    </font>
    <font>
      <b/>
      <sz val="10"/>
      <name val="Calibri"/>
      <family val="2"/>
    </font>
    <font>
      <sz val="10"/>
      <name val="Arial"/>
      <family val="2"/>
    </font>
    <font>
      <b/>
      <sz val="8"/>
      <color indexed="8"/>
      <name val="Arial"/>
      <family val="2"/>
    </font>
    <font>
      <sz val="8"/>
      <color indexed="8"/>
      <name val="Arial"/>
      <family val="2"/>
    </font>
    <font>
      <sz val="10"/>
      <color rgb="FFFF0000"/>
      <name val="Calibri"/>
      <family val="2"/>
      <scheme val="minor"/>
    </font>
    <font>
      <strike/>
      <sz val="10"/>
      <color rgb="FFFF0000"/>
      <name val="Arial"/>
      <family val="2"/>
    </font>
    <font>
      <sz val="10"/>
      <color rgb="FFFF0000"/>
      <name val="Arial"/>
      <family val="2"/>
    </font>
    <font>
      <b/>
      <sz val="10"/>
      <color theme="1"/>
      <name val="Calibri"/>
      <family val="2"/>
      <scheme val="minor"/>
    </font>
    <font>
      <sz val="8"/>
      <color rgb="FFFF0000"/>
      <name val="Arial"/>
      <family val="2"/>
    </font>
    <font>
      <sz val="10"/>
      <color rgb="FF252525"/>
      <name val="Arial"/>
      <family val="2"/>
    </font>
    <font>
      <sz val="8"/>
      <color theme="1"/>
      <name val="Arial"/>
      <family val="2"/>
    </font>
    <font>
      <b/>
      <sz val="9"/>
      <color indexed="81"/>
      <name val="Tahoma"/>
      <family val="2"/>
    </font>
    <font>
      <sz val="9"/>
      <color indexed="81"/>
      <name val="Tahoma"/>
      <family val="2"/>
    </font>
    <font>
      <b/>
      <sz val="11"/>
      <color theme="1"/>
      <name val="Calibri"/>
      <family val="2"/>
      <scheme val="minor"/>
    </font>
    <font>
      <b/>
      <sz val="9"/>
      <color theme="1"/>
      <name val="Calibri"/>
      <family val="2"/>
      <scheme val="minor"/>
    </font>
    <font>
      <b/>
      <i/>
      <sz val="10"/>
      <color rgb="FFFF0000"/>
      <name val="Calibri"/>
      <family val="2"/>
      <scheme val="minor"/>
    </font>
    <font>
      <sz val="6"/>
      <name val="Arial"/>
      <family val="2"/>
    </font>
    <font>
      <b/>
      <i/>
      <sz val="8"/>
      <color rgb="FFFF0000"/>
      <name val="Arial"/>
      <family val="2"/>
    </font>
  </fonts>
  <fills count="14">
    <fill>
      <patternFill patternType="none"/>
    </fill>
    <fill>
      <patternFill patternType="gray125"/>
    </fill>
    <fill>
      <patternFill patternType="solid">
        <fgColor theme="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53E303"/>
        <bgColor indexed="64"/>
      </patternFill>
    </fill>
    <fill>
      <patternFill patternType="solid">
        <fgColor theme="9" tint="0.59999389629810485"/>
        <bgColor indexed="64"/>
      </patternFill>
    </fill>
    <fill>
      <patternFill patternType="solid">
        <fgColor theme="4"/>
        <bgColor indexed="64"/>
      </patternFill>
    </fill>
    <fill>
      <patternFill patternType="solid">
        <fgColor rgb="FFDBE5F1"/>
        <bgColor indexed="64"/>
      </patternFill>
    </fill>
    <fill>
      <patternFill patternType="solid">
        <fgColor rgb="FFFFFF99"/>
        <bgColor indexed="64"/>
      </patternFill>
    </fill>
    <fill>
      <patternFill patternType="solid">
        <fgColor rgb="FF99FF99"/>
        <bgColor indexed="64"/>
      </patternFill>
    </fill>
    <fill>
      <patternFill patternType="solid">
        <fgColor theme="9" tint="0.79998168889431442"/>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3" fillId="9" borderId="0">
      <alignment horizontal="center" vertical="center"/>
    </xf>
    <xf numFmtId="49" fontId="16" fillId="0" borderId="0">
      <alignment horizontal="left" vertical="center"/>
    </xf>
    <xf numFmtId="0" fontId="19" fillId="0" borderId="0" applyNumberFormat="0" applyFill="0" applyBorder="0" applyAlignment="0" applyProtection="0"/>
    <xf numFmtId="0" fontId="1" fillId="0" borderId="0"/>
    <xf numFmtId="0" fontId="24" fillId="0" borderId="0"/>
    <xf numFmtId="0" fontId="24" fillId="0" borderId="0"/>
    <xf numFmtId="44" fontId="1" fillId="0" borderId="0" applyFont="0" applyFill="0" applyBorder="0" applyAlignment="0" applyProtection="0"/>
  </cellStyleXfs>
  <cellXfs count="131">
    <xf numFmtId="0" fontId="0" fillId="0" borderId="0" xfId="0"/>
    <xf numFmtId="0" fontId="12" fillId="2" borderId="23" xfId="3" applyFont="1" applyBorder="1" applyAlignment="1" applyProtection="1">
      <alignment horizontal="center" vertical="center" wrapText="1"/>
    </xf>
    <xf numFmtId="0" fontId="12" fillId="2" borderId="25" xfId="3" applyFont="1" applyBorder="1" applyAlignment="1" applyProtection="1">
      <alignment horizontal="center" vertical="top" wrapText="1"/>
    </xf>
    <xf numFmtId="0" fontId="12" fillId="2" borderId="5" xfId="3" applyFont="1" applyBorder="1" applyAlignment="1" applyProtection="1">
      <alignment horizontal="center" vertical="center" wrapText="1"/>
    </xf>
    <xf numFmtId="0" fontId="14" fillId="10" borderId="25" xfId="4" applyFont="1" applyFill="1" applyBorder="1" applyAlignment="1" applyProtection="1">
      <alignment horizontal="center" vertical="center" wrapText="1"/>
    </xf>
    <xf numFmtId="0" fontId="14" fillId="10" borderId="0" xfId="4" applyFont="1" applyFill="1" applyBorder="1" applyAlignment="1" applyProtection="1">
      <alignment horizontal="center" vertical="center" wrapText="1"/>
    </xf>
    <xf numFmtId="0" fontId="14" fillId="10" borderId="5" xfId="3" applyFont="1" applyFill="1" applyBorder="1" applyAlignment="1">
      <alignment horizontal="center" vertical="center" wrapText="1"/>
    </xf>
    <xf numFmtId="0" fontId="14" fillId="10" borderId="5" xfId="4" applyFont="1" applyFill="1" applyBorder="1" applyAlignment="1" applyProtection="1">
      <alignment horizontal="center" vertical="center" wrapText="1"/>
    </xf>
    <xf numFmtId="0" fontId="14" fillId="10" borderId="14" xfId="4" applyFont="1" applyFill="1" applyBorder="1" applyAlignment="1" applyProtection="1">
      <alignment horizontal="center" vertical="center" wrapText="1"/>
    </xf>
    <xf numFmtId="0" fontId="15" fillId="11" borderId="5" xfId="3" applyFont="1" applyFill="1" applyBorder="1" applyAlignment="1">
      <alignment horizontal="center" vertical="center" wrapText="1"/>
    </xf>
    <xf numFmtId="0" fontId="15" fillId="11" borderId="4" xfId="3" applyFont="1" applyFill="1" applyBorder="1" applyAlignment="1">
      <alignment horizontal="center" vertical="center" wrapText="1"/>
    </xf>
    <xf numFmtId="0" fontId="15" fillId="12" borderId="4" xfId="3" applyFont="1" applyFill="1" applyBorder="1" applyAlignment="1">
      <alignment horizontal="center" vertical="center" wrapText="1"/>
    </xf>
    <xf numFmtId="0" fontId="15" fillId="12" borderId="5" xfId="3" applyFont="1" applyFill="1" applyBorder="1" applyAlignment="1">
      <alignment horizontal="center" vertical="center" wrapText="1"/>
    </xf>
    <xf numFmtId="49" fontId="17" fillId="0" borderId="5" xfId="5" applyNumberFormat="1" applyFont="1" applyFill="1" applyBorder="1" applyAlignment="1">
      <alignment horizontal="left" vertical="top" wrapText="1"/>
    </xf>
    <xf numFmtId="0" fontId="18" fillId="0" borderId="5" xfId="0" applyFont="1" applyBorder="1" applyAlignment="1">
      <alignment horizontal="left" vertical="top"/>
    </xf>
    <xf numFmtId="0" fontId="18" fillId="0" borderId="5" xfId="0" applyFont="1" applyBorder="1" applyAlignment="1">
      <alignment horizontal="left" vertical="top" wrapText="1"/>
    </xf>
    <xf numFmtId="0" fontId="17" fillId="0" borderId="5" xfId="0" applyFont="1" applyFill="1" applyBorder="1" applyAlignment="1">
      <alignment horizontal="left" vertical="top" wrapText="1"/>
    </xf>
    <xf numFmtId="0" fontId="18" fillId="0" borderId="5" xfId="0" applyFont="1" applyFill="1" applyBorder="1" applyAlignment="1">
      <alignment horizontal="left" vertical="top" wrapText="1"/>
    </xf>
    <xf numFmtId="15" fontId="17" fillId="0" borderId="5" xfId="0" applyNumberFormat="1" applyFont="1" applyFill="1" applyBorder="1" applyAlignment="1">
      <alignment horizontal="left" vertical="top" wrapText="1"/>
    </xf>
    <xf numFmtId="9" fontId="17" fillId="0" borderId="5" xfId="2" applyNumberFormat="1" applyFont="1" applyFill="1" applyBorder="1" applyAlignment="1">
      <alignment horizontal="left" vertical="top" wrapText="1"/>
    </xf>
    <xf numFmtId="0" fontId="0" fillId="0" borderId="0" xfId="0" applyAlignment="1">
      <alignment horizontal="left" vertical="top"/>
    </xf>
    <xf numFmtId="1" fontId="17" fillId="0" borderId="5" xfId="0" applyNumberFormat="1" applyFont="1" applyFill="1" applyBorder="1" applyAlignment="1">
      <alignment horizontal="left" vertical="top" wrapText="1"/>
    </xf>
    <xf numFmtId="49" fontId="17" fillId="0" borderId="5" xfId="5" applyFont="1" applyBorder="1" applyProtection="1">
      <alignment horizontal="left" vertical="center"/>
    </xf>
    <xf numFmtId="41" fontId="18" fillId="0" borderId="5" xfId="1" applyFont="1" applyBorder="1" applyAlignment="1">
      <alignment horizontal="left" vertical="top"/>
    </xf>
    <xf numFmtId="0" fontId="33" fillId="0" borderId="5" xfId="0" applyFont="1" applyFill="1" applyBorder="1" applyAlignment="1">
      <alignment horizontal="left" vertical="top" wrapText="1"/>
    </xf>
    <xf numFmtId="0" fontId="33" fillId="0" borderId="5" xfId="0" applyFont="1" applyBorder="1" applyAlignment="1">
      <alignment horizontal="left" vertical="top" wrapText="1"/>
    </xf>
    <xf numFmtId="0" fontId="0" fillId="0" borderId="0" xfId="0" applyNumberFormat="1"/>
    <xf numFmtId="0" fontId="0" fillId="0" borderId="0" xfId="0" pivotButton="1"/>
    <xf numFmtId="0" fontId="0" fillId="0" borderId="0" xfId="0" applyAlignment="1">
      <alignment horizontal="left"/>
    </xf>
    <xf numFmtId="17" fontId="17" fillId="0" borderId="5"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3" fillId="0" borderId="0" xfId="0" applyFont="1" applyFill="1"/>
    <xf numFmtId="0" fontId="36" fillId="0" borderId="0" xfId="0" applyFont="1"/>
    <xf numFmtId="0" fontId="0" fillId="0" borderId="0" xfId="0" applyAlignment="1">
      <alignment horizontal="center"/>
    </xf>
    <xf numFmtId="0" fontId="36" fillId="0" borderId="0" xfId="0" applyFont="1" applyAlignment="1"/>
    <xf numFmtId="0" fontId="0" fillId="0" borderId="0" xfId="0" applyAlignment="1">
      <alignment horizontal="center" vertical="center"/>
    </xf>
    <xf numFmtId="2" fontId="0" fillId="0" borderId="0" xfId="0" applyNumberFormat="1" applyAlignment="1">
      <alignment horizontal="center" vertical="center"/>
    </xf>
    <xf numFmtId="0" fontId="36" fillId="0" borderId="0" xfId="0" applyFont="1" applyAlignment="1">
      <alignment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9" fontId="37" fillId="0" borderId="26" xfId="0" applyNumberFormat="1" applyFont="1" applyBorder="1" applyAlignment="1">
      <alignment horizontal="center" vertical="center" wrapText="1"/>
    </xf>
    <xf numFmtId="2" fontId="37" fillId="0" borderId="26" xfId="0" applyNumberFormat="1" applyFont="1" applyBorder="1" applyAlignment="1">
      <alignment horizontal="center" vertical="center" wrapText="1"/>
    </xf>
    <xf numFmtId="9" fontId="37" fillId="0" borderId="27" xfId="0" applyNumberFormat="1" applyFont="1" applyBorder="1" applyAlignment="1">
      <alignment horizontal="center" vertical="center" wrapText="1"/>
    </xf>
    <xf numFmtId="0" fontId="37" fillId="0" borderId="28" xfId="0" applyFont="1" applyBorder="1" applyAlignment="1">
      <alignment horizontal="left" wrapText="1"/>
    </xf>
    <xf numFmtId="0" fontId="18" fillId="0" borderId="5" xfId="0" applyFont="1" applyFill="1" applyBorder="1" applyAlignment="1">
      <alignment horizontal="left" vertical="top"/>
    </xf>
    <xf numFmtId="0" fontId="36" fillId="0" borderId="29" xfId="0" applyFont="1" applyBorder="1" applyAlignment="1">
      <alignment horizontal="left" wrapText="1"/>
    </xf>
    <xf numFmtId="9" fontId="0" fillId="0" borderId="0" xfId="2" applyFont="1" applyAlignment="1">
      <alignment horizontal="center" vertical="center"/>
    </xf>
    <xf numFmtId="49" fontId="17" fillId="0" borderId="5" xfId="5" applyFont="1" applyFill="1" applyBorder="1" applyAlignment="1" applyProtection="1">
      <alignment horizontal="center" vertical="center" wrapText="1"/>
    </xf>
    <xf numFmtId="164" fontId="18" fillId="0" borderId="5" xfId="10" applyNumberFormat="1" applyFont="1" applyFill="1" applyBorder="1" applyAlignment="1">
      <alignment horizontal="center" vertical="center" wrapText="1"/>
    </xf>
    <xf numFmtId="0" fontId="20" fillId="0" borderId="5" xfId="6"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5" xfId="0" applyFont="1" applyFill="1" applyBorder="1" applyAlignment="1">
      <alignment horizontal="center" vertical="center"/>
    </xf>
    <xf numFmtId="0" fontId="39" fillId="0" borderId="25" xfId="0" applyFont="1" applyFill="1" applyBorder="1" applyAlignment="1">
      <alignment horizontal="center" vertical="center" wrapText="1"/>
    </xf>
    <xf numFmtId="0" fontId="3" fillId="0" borderId="5" xfId="0" applyFont="1" applyFill="1" applyBorder="1" applyAlignment="1">
      <alignment horizontal="center" vertical="center"/>
    </xf>
    <xf numFmtId="14" fontId="15" fillId="0" borderId="5" xfId="0" applyNumberFormat="1" applyFont="1" applyFill="1" applyBorder="1" applyAlignment="1">
      <alignment horizontal="center" vertical="center"/>
    </xf>
    <xf numFmtId="9" fontId="15" fillId="0" borderId="5" xfId="2" applyFont="1" applyFill="1" applyBorder="1" applyAlignment="1" applyProtection="1">
      <alignment horizontal="center" vertical="center" wrapText="1"/>
      <protection hidden="1"/>
    </xf>
    <xf numFmtId="9" fontId="40" fillId="0" borderId="5" xfId="2" applyFont="1" applyFill="1" applyBorder="1" applyAlignment="1" applyProtection="1">
      <alignment horizontal="center" vertical="center" wrapText="1"/>
      <protection hidden="1"/>
    </xf>
    <xf numFmtId="0" fontId="15" fillId="0" borderId="25" xfId="0" applyFont="1" applyFill="1" applyBorder="1" applyAlignment="1">
      <alignment horizontal="center" vertical="center" wrapText="1"/>
    </xf>
    <xf numFmtId="0" fontId="3" fillId="0" borderId="0" xfId="0" applyFont="1"/>
    <xf numFmtId="0" fontId="15" fillId="13" borderId="5" xfId="0" applyFont="1" applyFill="1" applyBorder="1" applyAlignment="1">
      <alignment horizontal="center" vertical="center"/>
    </xf>
    <xf numFmtId="0" fontId="18" fillId="0" borderId="5" xfId="0" applyFont="1" applyBorder="1" applyAlignment="1">
      <alignment horizontal="center" vertical="center" wrapText="1"/>
    </xf>
    <xf numFmtId="49" fontId="17" fillId="0" borderId="5" xfId="5" applyFont="1" applyBorder="1" applyAlignment="1" applyProtection="1">
      <alignment horizontal="center" vertical="center" wrapText="1"/>
    </xf>
    <xf numFmtId="0" fontId="18" fillId="13" borderId="5" xfId="0" applyFont="1" applyFill="1" applyBorder="1" applyAlignment="1">
      <alignment horizontal="center" vertical="center" wrapText="1"/>
    </xf>
    <xf numFmtId="17"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164" fontId="17" fillId="13" borderId="5" xfId="10" applyNumberFormat="1" applyFont="1" applyFill="1" applyBorder="1" applyAlignment="1">
      <alignment horizontal="center" vertical="center" wrapText="1"/>
    </xf>
    <xf numFmtId="0" fontId="17" fillId="13" borderId="5" xfId="0" applyFont="1" applyFill="1" applyBorder="1" applyAlignment="1">
      <alignment horizontal="center" vertical="center" wrapText="1"/>
    </xf>
    <xf numFmtId="0" fontId="15" fillId="0" borderId="5" xfId="0" applyFont="1" applyBorder="1" applyAlignment="1">
      <alignment horizontal="left" vertical="center" wrapText="1"/>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39" fillId="0" borderId="25" xfId="0" applyFont="1" applyBorder="1" applyAlignment="1">
      <alignment horizontal="center" vertical="center" wrapText="1"/>
    </xf>
    <xf numFmtId="0" fontId="3" fillId="0" borderId="5" xfId="0" applyFont="1" applyBorder="1" applyAlignment="1">
      <alignment horizontal="center" vertical="center"/>
    </xf>
    <xf numFmtId="9" fontId="15" fillId="13" borderId="5" xfId="2" applyFont="1" applyFill="1" applyBorder="1" applyAlignment="1" applyProtection="1">
      <alignment horizontal="center" vertical="center" wrapText="1"/>
      <protection hidden="1"/>
    </xf>
    <xf numFmtId="0" fontId="15" fillId="0" borderId="25" xfId="0" applyFont="1" applyBorder="1" applyAlignment="1">
      <alignment horizontal="center" vertical="center" wrapText="1"/>
    </xf>
    <xf numFmtId="0" fontId="38" fillId="0" borderId="5" xfId="0" applyFont="1" applyFill="1" applyBorder="1" applyAlignment="1">
      <alignment horizontal="center" vertical="center" wrapText="1"/>
    </xf>
    <xf numFmtId="9" fontId="0" fillId="0" borderId="0" xfId="0" applyNumberFormat="1"/>
    <xf numFmtId="14" fontId="0" fillId="0" borderId="0" xfId="0" applyNumberFormat="1" applyAlignment="1">
      <alignment horizontal="center" vertical="center"/>
    </xf>
    <xf numFmtId="0" fontId="37" fillId="0" borderId="1" xfId="0" applyFont="1"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7" fillId="4" borderId="1" xfId="0" applyFont="1" applyFill="1" applyBorder="1" applyAlignment="1">
      <alignment horizontal="center" vertical="center"/>
    </xf>
    <xf numFmtId="0" fontId="0" fillId="0" borderId="2" xfId="0" applyBorder="1"/>
    <xf numFmtId="0" fontId="0" fillId="0" borderId="13" xfId="0" applyBorder="1"/>
    <xf numFmtId="0" fontId="0" fillId="0" borderId="6" xfId="0" applyBorder="1"/>
    <xf numFmtId="0" fontId="0" fillId="0" borderId="19" xfId="0" applyBorder="1"/>
    <xf numFmtId="0" fontId="0" fillId="0" borderId="20" xfId="0" applyBorder="1"/>
    <xf numFmtId="0" fontId="9" fillId="5" borderId="14" xfId="0" applyFont="1" applyFill="1" applyBorder="1" applyAlignment="1">
      <alignment horizontal="center" vertical="center" wrapText="1"/>
    </xf>
    <xf numFmtId="0" fontId="0" fillId="0" borderId="15" xfId="0" applyBorder="1"/>
    <xf numFmtId="0" fontId="0" fillId="0" borderId="4" xfId="0" applyBorder="1"/>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24"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0" fillId="0" borderId="18" xfId="0" applyBorder="1"/>
    <xf numFmtId="0" fontId="0" fillId="0" borderId="24" xfId="0" applyBorder="1" applyAlignment="1">
      <alignment wrapText="1"/>
    </xf>
    <xf numFmtId="0" fontId="0" fillId="0" borderId="20" xfId="0" applyBorder="1" applyAlignment="1">
      <alignment wrapText="1"/>
    </xf>
    <xf numFmtId="0" fontId="0" fillId="0" borderId="17" xfId="0" applyBorder="1"/>
    <xf numFmtId="0" fontId="0" fillId="0" borderId="19" xfId="0" applyBorder="1" applyAlignment="1">
      <alignment wrapText="1"/>
    </xf>
    <xf numFmtId="0" fontId="11" fillId="8" borderId="14" xfId="0" applyFont="1" applyFill="1" applyBorder="1" applyAlignment="1">
      <alignment horizontal="center" vertical="center" wrapText="1"/>
    </xf>
    <xf numFmtId="0" fontId="0" fillId="0" borderId="15" xfId="0" applyBorder="1" applyAlignment="1">
      <alignment wrapText="1"/>
    </xf>
    <xf numFmtId="0" fontId="0" fillId="0" borderId="4" xfId="0" applyBorder="1" applyAlignment="1">
      <alignment wrapText="1"/>
    </xf>
    <xf numFmtId="0" fontId="36" fillId="0" borderId="0" xfId="0" applyFont="1" applyAlignment="1">
      <alignment horizontal="center" vertical="center"/>
    </xf>
    <xf numFmtId="9" fontId="36" fillId="0" borderId="0" xfId="2" applyFont="1" applyAlignment="1">
      <alignment horizontal="center" vertical="center"/>
    </xf>
  </cellXfs>
  <cellStyles count="11">
    <cellStyle name="BodyStyle" xfId="5"/>
    <cellStyle name="Diseño" xfId="8"/>
    <cellStyle name="Énfasis1" xfId="3" builtinId="29"/>
    <cellStyle name="HeaderStyle" xfId="4"/>
    <cellStyle name="Hipervínculo" xfId="6" builtinId="8"/>
    <cellStyle name="Millares [0]" xfId="1" builtinId="6"/>
    <cellStyle name="Moneda" xfId="10" builtinId="4"/>
    <cellStyle name="Normal" xfId="0" builtinId="0"/>
    <cellStyle name="Normal 2" xfId="9"/>
    <cellStyle name="Normal 5" xfId="7"/>
    <cellStyle name="Porcentaje" xfId="2" builtinId="5"/>
  </cellStyles>
  <dxfs count="1">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160384</xdr:colOff>
      <xdr:row>0</xdr:row>
      <xdr:rowOff>0</xdr:rowOff>
    </xdr:from>
    <xdr:to>
      <xdr:col>1</xdr:col>
      <xdr:colOff>427084</xdr:colOff>
      <xdr:row>6</xdr:row>
      <xdr:rowOff>700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160384" y="0"/>
          <a:ext cx="1835524" cy="1154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frodescendientes\2018\Plan%20Anual%202018\paa%2001042017_origina%202018%20-G.Af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IGUITAC/Desktop/2017/PLAN%20DE%20COMPRAS%202017/PAA%20MUJERES%2002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articipacionCiu\2018\PAA_PARTICIPACION%2030-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HIGUITAC/Downloads/PAA%20COMUNICACIONES%2001122017%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Infraestructura\PAA%20SIF%202018\FORMATO_v2_PAA_2018_SIF_%2026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01042017_origina 2018 -G"/>
    </sheetNames>
    <sheetDataSet>
      <sheetData sheetId="0"/>
      <sheetData sheetId="1">
        <row r="322">
          <cell r="B322" t="str">
            <v>Departamento Administrativo de Planeación</v>
          </cell>
          <cell r="D322" t="str">
            <v>Concurso de Méritos</v>
          </cell>
        </row>
        <row r="323">
          <cell r="B323" t="str">
            <v>Departamento Administrativo del Sistema de Prevención, Atención y Recuperación de Desastres - DAPARD</v>
          </cell>
          <cell r="D323" t="str">
            <v>Contratación Directa - Arrendamiento o Adquisición de Bienes Inmuebles</v>
          </cell>
        </row>
        <row r="324">
          <cell r="B324" t="str">
            <v>Despacho del Gobernador</v>
          </cell>
          <cell r="D324" t="str">
            <v>Contratación Directa - Bienes y Servicios en el Sector Defensa y en el Departamento Administrativo de Seguridad</v>
          </cell>
        </row>
        <row r="325">
          <cell r="B325" t="str">
            <v>Fábrica de Licores y Alcoholes de Antioquia - FLA</v>
          </cell>
          <cell r="D325" t="str">
            <v>Contratación Directa - Contratos Interadministrativos</v>
          </cell>
        </row>
        <row r="326">
          <cell r="B326" t="str">
            <v>Gerencia de Afrodescendientes</v>
          </cell>
          <cell r="D326" t="str">
            <v>Contratación Directa - Contratos para el Desarrollo de Actividades Científicas y Tecnológicas</v>
          </cell>
        </row>
        <row r="327">
          <cell r="B327" t="str">
            <v>Gerencia de Auditoría Interna</v>
          </cell>
          <cell r="D327" t="str">
            <v>Contratación Directa - Empréstito</v>
          </cell>
        </row>
        <row r="328">
          <cell r="B328" t="str">
            <v>Gerencia de Infancia, Adolescencia y Juventud</v>
          </cell>
          <cell r="D328" t="str">
            <v xml:space="preserve">Contratación Directa - Encargo Fiduciario </v>
          </cell>
        </row>
        <row r="329">
          <cell r="B329" t="str">
            <v>Gerencia de Paz</v>
          </cell>
          <cell r="D329" t="str">
            <v>Contratación Directa - No pluralidad de oferentes</v>
          </cell>
          <cell r="F329" t="str">
            <v>Abastecimiento sostenible de agua apta para el consumo humano en zona urbana del Departamento</v>
          </cell>
        </row>
        <row r="330">
          <cell r="B330" t="str">
            <v>Gerencia de Seguridad Alimentaria y Nutricional de Antioquia - MANÁ</v>
          </cell>
          <cell r="D330" t="str">
            <v>Contratación Directa - Prestación de Servicios y de Apoyo a la Gestión Persona Jurídica</v>
          </cell>
          <cell r="F330" t="str">
            <v>Abastecimiento sostenible de agua apta para el consumo humano en zonas rurales</v>
          </cell>
        </row>
        <row r="331">
          <cell r="B331" t="str">
            <v>Gerencia de Servicios Públicos</v>
          </cell>
          <cell r="D331" t="str">
            <v>Contratación Directa - Prestación de Servicios y de Apoyo a la Gestión Persona Natural</v>
          </cell>
          <cell r="F331" t="str">
            <v>Acceso Rural a los Servicios Sociales</v>
          </cell>
        </row>
        <row r="332">
          <cell r="B332" t="str">
            <v>Gerencia Indígena</v>
          </cell>
          <cell r="D332" t="str">
            <v>Contratación Directa - Urgencia Manifiesta</v>
          </cell>
          <cell r="F332" t="str">
            <v>Acción Integral contra Minas Antipersonal (MAP), Munición sin Explotar (MUSE) y Artefactos Explosivos Improvisados (AEI)</v>
          </cell>
        </row>
        <row r="333">
          <cell r="B333" t="str">
            <v>Oficina de Comunicaciones</v>
          </cell>
          <cell r="D333" t="str">
            <v>Licitación Pública</v>
          </cell>
          <cell r="F333" t="str">
            <v>Acompañamiento en el diseño y/o fortalecimiento de Políticas públicas de trabajo decente en el Departamento</v>
          </cell>
        </row>
        <row r="334">
          <cell r="B334" t="str">
            <v>Secretaría de Agricultura y Desarrollo Rural</v>
          </cell>
          <cell r="D334" t="str">
            <v>Mínima Cuantía</v>
          </cell>
          <cell r="F334" t="str">
            <v>Adaptación y Mitigación al Cambio Climático</v>
          </cell>
        </row>
        <row r="335">
          <cell r="B335" t="str">
            <v>Secretaría de Educación</v>
          </cell>
          <cell r="D335" t="str">
            <v>Otro Tipo de Contrato</v>
          </cell>
          <cell r="F335" t="str">
            <v>Alianza entre el sector educativo y el sector deporte</v>
          </cell>
        </row>
        <row r="336">
          <cell r="B336" t="str">
            <v>Secretaría de Gestión Humana y Desarrollo Organizacional</v>
          </cell>
          <cell r="D336" t="str">
            <v xml:space="preserve">Régimen Especial - Artículo 14 Ley 9 de 1989, Ley 388 de 1997 </v>
          </cell>
          <cell r="F336" t="str">
            <v>Alternativas rurales para el manejo de los residuos sólidos en el Departamento</v>
          </cell>
        </row>
        <row r="337">
          <cell r="B337" t="str">
            <v>Secretaría de Gobierno</v>
          </cell>
          <cell r="D337" t="str">
            <v>Régimen Especial - Artículo 95 Ley 489 de 1998</v>
          </cell>
          <cell r="F337" t="str">
            <v>Altos Logros y Liderazgo Deportivo</v>
          </cell>
        </row>
        <row r="338">
          <cell r="B338" t="str">
            <v>Secretaría de Hacienda</v>
          </cell>
          <cell r="D338" t="str">
            <v>Régimen Especial - Artículo 96 Ley 489 de 1998</v>
          </cell>
          <cell r="F338" t="str">
            <v>Antioquia convive y es justa</v>
          </cell>
        </row>
        <row r="339">
          <cell r="B339" t="str">
            <v>Secretaría de Infraestructura Física</v>
          </cell>
          <cell r="D339" t="str">
            <v>Régimen Especial - Concesión Minera</v>
          </cell>
          <cell r="F339" t="str">
            <v>Antioquia en Paz</v>
          </cell>
        </row>
        <row r="340">
          <cell r="B340" t="str">
            <v>Secretaría de las Mujeres</v>
          </cell>
          <cell r="D340" t="str">
            <v>Régimen Especial - Contrato de Comodato</v>
          </cell>
          <cell r="F340" t="str">
            <v>Antioquia Joven</v>
          </cell>
        </row>
        <row r="341">
          <cell r="B341" t="str">
            <v>Secretaría de Medio Ambiente</v>
          </cell>
          <cell r="D341" t="str">
            <v>Régimen Especial - Decreto 092 de 2017</v>
          </cell>
          <cell r="F341" t="str">
            <v>Antioquia libre de analfabetismo</v>
          </cell>
        </row>
        <row r="342">
          <cell r="B342" t="str">
            <v>Secretaría de Minas</v>
          </cell>
          <cell r="D342" t="str">
            <v>Régimen Especial - Decreto 1084 de 2015</v>
          </cell>
          <cell r="F342" t="str">
            <v>Antioquia reconoce e incluye la diversidad sexual y de género</v>
          </cell>
        </row>
        <row r="343">
          <cell r="B343" t="str">
            <v>Secretaría de Participación Ciudadana y Desarrollo Social</v>
          </cell>
          <cell r="D343" t="str">
            <v>Régimen Especial - Decreto 1851 de 2015</v>
          </cell>
          <cell r="F343" t="str">
            <v>Antioquia Rural Productiva</v>
          </cell>
        </row>
        <row r="344">
          <cell r="B344" t="str">
            <v>Secretaría de Productividad y Competitividad</v>
          </cell>
          <cell r="D344" t="str">
            <v>Régimen Especial - Decreto 2500 de 2010</v>
          </cell>
          <cell r="F344" t="str">
            <v>Antioquia Sin Cultivos Ilícitos</v>
          </cell>
        </row>
        <row r="345">
          <cell r="B345" t="str">
            <v>Secretaría General</v>
          </cell>
          <cell r="D345" t="str">
            <v>Régimen Especial - Ley 14 de 1983, Decreto 1222 de 1986</v>
          </cell>
          <cell r="F345" t="str">
            <v xml:space="preserve">Antioquia territorio inteligente: ecosistema de innovación </v>
          </cell>
        </row>
        <row r="346">
          <cell r="B346" t="str">
            <v>Secretaría Privada</v>
          </cell>
          <cell r="D346" t="str">
            <v>Régimen Especial - Oferta de Concesión Mercantil</v>
          </cell>
          <cell r="F346" t="str">
            <v>Arte y Cultura para la Equidad y la Movilidad Social</v>
          </cell>
        </row>
        <row r="347">
          <cell r="B347" t="str">
            <v>Secretaría Seccional de Salud y Protección Social</v>
          </cell>
          <cell r="D347" t="str">
            <v>Régimen Especial - Organismos Internacionales</v>
          </cell>
          <cell r="F347" t="str">
            <v>Articulación intersectorial para el desarrollo integral del departamento</v>
          </cell>
        </row>
        <row r="348">
          <cell r="D348" t="str">
            <v>Selección Abreviada - Acuerdo Marco de Precios</v>
          </cell>
          <cell r="F348" t="str">
            <v xml:space="preserve">Coalición de Municipios Afroantioqueños </v>
          </cell>
        </row>
        <row r="349">
          <cell r="D349" t="str">
            <v>Selección Abreviada - Adquisición en Bolsa de Productos</v>
          </cell>
          <cell r="F349" t="str">
            <v>Competitividad y promoción del turismo</v>
          </cell>
        </row>
        <row r="350">
          <cell r="D350" t="str">
            <v>Selección Abreviada - Enajenación de Bienes</v>
          </cell>
          <cell r="F350" t="str">
            <v>Comunicación Organizacional y Pública</v>
          </cell>
        </row>
        <row r="351">
          <cell r="D351" t="str">
            <v>Selección Abreviada - Menor Cuantía</v>
          </cell>
          <cell r="F351" t="str">
            <v>Conocimiento del riesgo</v>
          </cell>
        </row>
        <row r="352">
          <cell r="B352" t="str">
            <v>Sin iniciar etapa precontractual</v>
          </cell>
          <cell r="D352" t="str">
            <v>Selección Abreviada - Subasta Inversa</v>
          </cell>
          <cell r="F352" t="str">
            <v>Conservación de Ecosistemas Estratégicos</v>
          </cell>
        </row>
        <row r="353">
          <cell r="B353" t="str">
            <v>En etapa precontractual</v>
          </cell>
          <cell r="F353" t="str">
            <v>Construcción de Paz</v>
          </cell>
        </row>
        <row r="354">
          <cell r="B354" t="str">
            <v>Celebrado sin iniciar</v>
          </cell>
          <cell r="F354" t="str">
            <v>Cooperación Internacional para el Desarrollo</v>
          </cell>
        </row>
        <row r="355">
          <cell r="B355" t="str">
            <v>En ejecución</v>
          </cell>
          <cell r="D355" t="str">
            <v>Presupuesto de entidad nacional</v>
          </cell>
          <cell r="F355" t="str">
            <v>Coordinación y Complementariedad técnica, política y económica como mecanismo para arreglo institucional</v>
          </cell>
        </row>
        <row r="356">
          <cell r="B356" t="str">
            <v>Suspendido</v>
          </cell>
          <cell r="D356" t="str">
            <v>Recursos de crédito</v>
          </cell>
          <cell r="F356" t="str">
            <v>Desarrollo del capital intelectual y organizacional</v>
          </cell>
        </row>
        <row r="357">
          <cell r="B357" t="str">
            <v>Terminado</v>
          </cell>
          <cell r="D357" t="str">
            <v>Recursos propios</v>
          </cell>
          <cell r="F357" t="str">
            <v>Directrices y lineamientos para el ordenamiento territorial agropecuario en Antioquia</v>
          </cell>
        </row>
        <row r="358">
          <cell r="B358" t="str">
            <v>Liquidado</v>
          </cell>
          <cell r="D358" t="str">
            <v>Regalías</v>
          </cell>
          <cell r="F358" t="str">
            <v>Educación para la nueva ruralidad</v>
          </cell>
        </row>
        <row r="359">
          <cell r="D359" t="str">
            <v>SGP</v>
          </cell>
          <cell r="F359" t="str">
            <v>Educación terciaria para todos</v>
          </cell>
        </row>
        <row r="360">
          <cell r="F360" t="str">
            <v>Educación y cultura para la sostenibilidad ambiental del Departamento de Antioquia</v>
          </cell>
        </row>
        <row r="361">
          <cell r="F361" t="str">
            <v>Educando en igualdad de género</v>
          </cell>
        </row>
        <row r="362">
          <cell r="D362" t="str">
            <v>N/A</v>
          </cell>
          <cell r="F362" t="str">
            <v>Empresas y/o esquemas asociativos regionales para la prestación de los servicios públicos en el Departamento</v>
          </cell>
        </row>
        <row r="363">
          <cell r="D363" t="str">
            <v>Aprobadas</v>
          </cell>
          <cell r="F363" t="str">
            <v>Energía para la ruralidad</v>
          </cell>
        </row>
        <row r="364">
          <cell r="D364" t="str">
            <v>No solicitadas</v>
          </cell>
          <cell r="F364" t="str">
            <v>Envejecimiento y Vejez</v>
          </cell>
        </row>
        <row r="365">
          <cell r="D365" t="str">
            <v>Solicitadas</v>
          </cell>
          <cell r="F365" t="str">
            <v>Equipamientos Culturales para el Desarrollo Territorial</v>
          </cell>
        </row>
        <row r="366">
          <cell r="F366" t="str">
            <v>Escenarios deportivos y recreativos para la comunidad</v>
          </cell>
        </row>
        <row r="367">
          <cell r="F367" t="str">
            <v>Espacios de participación para el fortalecimiento institucional</v>
          </cell>
        </row>
        <row r="368">
          <cell r="F368" t="str">
            <v>Estrategia Departamental Buen Comienzo Antioquia</v>
          </cell>
        </row>
        <row r="369">
          <cell r="F369" t="str">
            <v>Estudios y seguimientos para la planeación y desarrollo de la Infraestructura de transporte</v>
          </cell>
        </row>
        <row r="370">
          <cell r="F370" t="str">
            <v>Excelencia educativa con más y mejores maestros</v>
          </cell>
        </row>
        <row r="371">
          <cell r="F371" t="str">
            <v>Familias en Convivencia</v>
          </cell>
        </row>
        <row r="372">
          <cell r="F372" t="str">
            <v>Fomento de sinergias para la promoción y mejoramiento de la empleabilidad en las regiones del Departamento</v>
          </cell>
        </row>
        <row r="373">
          <cell r="F373" t="str">
            <v>Fomento y Apoyo para el Emprendimiento y Fortalecimiento Empresarial</v>
          </cell>
        </row>
        <row r="374">
          <cell r="F374" t="str">
            <v>Fortalecimiento a la Seguridad y Orden Público</v>
          </cell>
        </row>
        <row r="375">
          <cell r="F375" t="str">
            <v>Fortalecimiento Autoridad Sanitaria</v>
          </cell>
        </row>
        <row r="376">
          <cell r="F376" t="str">
            <v>Fortalecimiento de la actividad física y promoción de la salud. "Por su salud muévase pues"</v>
          </cell>
        </row>
        <row r="377">
          <cell r="F377" t="str">
            <v>Fortalecimiento de las entidades sin ánimo de lucro  y entes territoriales</v>
          </cell>
        </row>
        <row r="378">
          <cell r="F378" t="str">
            <v>Fortalecimiento de las instancias, mecanismos y espacios de participación ciudadana</v>
          </cell>
        </row>
        <row r="379">
          <cell r="F379" t="str">
            <v>Fortalecimiento de las TIC en la Administración Departamental</v>
          </cell>
        </row>
        <row r="380">
          <cell r="F380" t="str">
            <v xml:space="preserve">Fortalecimiento de las TIC en redes empresariales </v>
          </cell>
        </row>
        <row r="381">
          <cell r="F381" t="str">
            <v>Fortalecimiento de los ingresos departamentales</v>
          </cell>
        </row>
        <row r="382">
          <cell r="F382" t="str">
            <v>Fortalecimiento del acceso y la calidad de la información pública</v>
          </cell>
        </row>
        <row r="383">
          <cell r="F383" t="str">
            <v xml:space="preserve">Fortalecimiento del bienestar laboral y mejoramiento de la calidad de vida </v>
          </cell>
        </row>
        <row r="384">
          <cell r="F384" t="str">
            <v>Fortalecimiento del modelo integral de atención a la ciudadanía</v>
          </cell>
        </row>
        <row r="385">
          <cell r="F385" t="str">
            <v>Fortalecimiento del Movimiento Comunal y las Organizaciones Sociales</v>
          </cell>
        </row>
        <row r="386">
          <cell r="F386" t="str">
            <v>Fortalecimiento del potencial deportivo de Antioquia</v>
          </cell>
        </row>
        <row r="387">
          <cell r="F387" t="str">
            <v>Fortalecimiento del Sistema Departamental de Ciencia, tecnología e innovación (SDCTI).</v>
          </cell>
        </row>
        <row r="388">
          <cell r="F388" t="str">
            <v>Fortalecimiento institucional de los prestadores de servicios públicos en el Departamento</v>
          </cell>
        </row>
        <row r="389">
          <cell r="F389" t="str">
            <v>Fortalecimiento Institucional en Transporte y Transito en el Departamento de Antioquia</v>
          </cell>
        </row>
        <row r="390">
          <cell r="F390" t="str">
            <v>Fortalecimiento Institucional para la planeación y la gestión del Desarrollo Territorial</v>
          </cell>
        </row>
        <row r="391">
          <cell r="F391" t="str">
            <v>Fortalecimiento tecnológico de Teleantioquia</v>
          </cell>
        </row>
        <row r="392">
          <cell r="F392" t="str">
            <v>Fortalecimiento y articulación entre el modelo de operación por procesos (Sistema Integrado de Gestión) y la estructura organizacional</v>
          </cell>
        </row>
        <row r="393">
          <cell r="F393" t="str">
            <v>Fortalecimiento y Desarrollo de la Agricultura Familiar Campesina</v>
          </cell>
        </row>
        <row r="394">
          <cell r="F394" t="str">
            <v>Gas domiciliario para el desarrollo rural del departamento</v>
          </cell>
        </row>
        <row r="395">
          <cell r="F395" t="str">
            <v>Gas domiciliario para la competitividad en las zonas urbanas del Departamento</v>
          </cell>
        </row>
        <row r="396">
          <cell r="F396" t="str">
            <v>Gestión Cultural para el Fortalecimiento de la Ciudadanía</v>
          </cell>
        </row>
        <row r="397">
          <cell r="F397" t="str">
            <v>Gestión de la información temática territorial como base fundamental para la planeación y el desarrollo</v>
          </cell>
        </row>
        <row r="398">
          <cell r="F398" t="str">
            <v>Gestión de la seguridad y la salud en el trabajo</v>
          </cell>
        </row>
        <row r="399">
          <cell r="F399" t="str">
            <v>Gestión del Empleo Público</v>
          </cell>
        </row>
        <row r="400">
          <cell r="F400" t="str">
            <v>Gestión Integral del Patrimonio Cultural</v>
          </cell>
        </row>
        <row r="401">
          <cell r="F401" t="str">
            <v>Indígenas con Calidad de Vida</v>
          </cell>
        </row>
        <row r="402">
          <cell r="F402" t="str">
            <v>Infraestructura de apoyo a la producción, transformación y comercialización de productos agropecuarios, pesqueros y forestales</v>
          </cell>
        </row>
        <row r="403">
          <cell r="F403" t="str">
            <v>Infraestructura de vías terciarias como apoyo a la comercialización de productos agropecuarios, pesqueros y forestales</v>
          </cell>
        </row>
        <row r="404">
          <cell r="F404" t="str">
            <v>Innovación y Tecnología al Servicio del Desarrollo Territorial Departamental</v>
          </cell>
        </row>
        <row r="405">
          <cell r="F405" t="str">
            <v>Juegos del sector educativo</v>
          </cell>
        </row>
        <row r="406">
          <cell r="F406" t="str">
            <v>Lectura y escritura</v>
          </cell>
        </row>
        <row r="407">
          <cell r="F407" t="str">
            <v>Lineamientos para la creación de zonas industriales en los municipios de tradición minera en Antioquia</v>
          </cell>
        </row>
        <row r="408">
          <cell r="F408" t="str">
            <v>Manejo de desastres</v>
          </cell>
        </row>
        <row r="409">
          <cell r="F409" t="str">
            <v>Manejo integral de los residuos sólidos en zona urbana del Departamento – “Basura Cero”</v>
          </cell>
        </row>
        <row r="410">
          <cell r="F410" t="str">
            <v>Manejo sostenible de sistemas de aguas residuales en zona urbana del Departamento</v>
          </cell>
        </row>
        <row r="411">
          <cell r="F411" t="str">
            <v>Manejo sostenible de sistemas de aguas residuales en zonas rurales y de difícil acceso del departamento</v>
          </cell>
        </row>
        <row r="412">
          <cell r="F412" t="str">
            <v>Mantenimiento, mejoramiento y/o rehabilitación de la RVS</v>
          </cell>
        </row>
        <row r="413">
          <cell r="F413" t="str">
            <v>Más y mejor educación para la atención a la población en condición de discapacidad y talentos excepcionales</v>
          </cell>
        </row>
        <row r="414">
          <cell r="F414" t="str">
            <v>Más y mejor educación para la población étnica</v>
          </cell>
        </row>
        <row r="415">
          <cell r="F415" t="str">
            <v xml:space="preserve">Más y mejor educación para la sociedad y las personas en el sector rural </v>
          </cell>
        </row>
        <row r="416">
          <cell r="F416" t="str">
            <v xml:space="preserve">Más y mejor educación para la sociedad y las personas en el sector urbano </v>
          </cell>
        </row>
        <row r="417">
          <cell r="F417" t="str">
            <v>Mejoramiento de Vivienda Rural</v>
          </cell>
        </row>
        <row r="418">
          <cell r="F418" t="str">
            <v>Mejoramiento de vivienda urbana</v>
          </cell>
        </row>
        <row r="419">
          <cell r="F419" t="str">
            <v>Mejorar la productividad y la competitividad del sector minero del Departamento con responsabilidad ambiental y social</v>
          </cell>
        </row>
        <row r="420">
          <cell r="F420" t="str">
            <v>Minería en armonía con el medio ambiente</v>
          </cell>
        </row>
        <row r="421">
          <cell r="F421" t="str">
            <v>Modelo Educativo de Antioquia para la vida, la sociedad y el trabajo</v>
          </cell>
        </row>
        <row r="422">
          <cell r="F422" t="str">
            <v>Modernización de la infraestructura física, bienes muebles, parque automotor y sistema integrado de seguridad</v>
          </cell>
        </row>
        <row r="423">
          <cell r="F423" t="str">
            <v>Movilidad segura en el Departamento de Antioquia</v>
          </cell>
        </row>
        <row r="424">
          <cell r="F424" t="str">
            <v>Mujeres asociadas, adelante!</v>
          </cell>
        </row>
        <row r="425">
          <cell r="F425" t="str">
            <v>Mujeres políticas “Antioquia Piensa en Grande”</v>
          </cell>
        </row>
        <row r="426">
          <cell r="F426" t="str">
            <v>Nuevos Polos de Desarrollo Habitacionales e Industriales</v>
          </cell>
        </row>
        <row r="427">
          <cell r="F427" t="str">
            <v>Participación de Antioquia en los Planes Nacionales de transporte Multimodal</v>
          </cell>
        </row>
        <row r="428">
          <cell r="F428" t="str">
            <v>Pavimentación de la Red Vial Secundaria (RVS)</v>
          </cell>
        </row>
        <row r="429">
          <cell r="F429" t="str">
            <v>Plan de cables aéreos</v>
          </cell>
        </row>
        <row r="430">
          <cell r="F430" t="str">
            <v>Población en Situación de Discapacidad</v>
          </cell>
        </row>
        <row r="431">
          <cell r="F431" t="str">
            <v>Prácticas de Excelencia</v>
          </cell>
        </row>
        <row r="432">
          <cell r="F432" t="str">
            <v>Preparando el campo antioqueño para los mercados del mundo</v>
          </cell>
        </row>
        <row r="433">
          <cell r="F433" t="str">
            <v>Prevención de las vulneraciones de la niñez para la construcción de la Paz</v>
          </cell>
        </row>
        <row r="434">
          <cell r="F434" t="str">
            <v>Promoción del deporte social comunitario, deporte formativo y recreación</v>
          </cell>
        </row>
        <row r="435">
          <cell r="F435" t="str">
            <v>Promoción, prevención y protección de los Derechos Humanos (DDHH) y Derecho Internacional Humanitario (DIH).</v>
          </cell>
        </row>
        <row r="436">
          <cell r="F436" t="str">
            <v>Protección y Conservación del Recurso Hídrico</v>
          </cell>
        </row>
        <row r="437">
          <cell r="F437" t="str">
            <v>Protección, restablecimiento de los derechos y reparación individual y colectiva a las víctimas del conflicto armado</v>
          </cell>
        </row>
        <row r="438">
          <cell r="F438" t="str">
            <v>Proyectos de infraestructura cofinanciados en los municipios</v>
          </cell>
        </row>
        <row r="439">
          <cell r="F439" t="str">
            <v>Proyectos estratégicos Departamentales</v>
          </cell>
        </row>
        <row r="440">
          <cell r="F440" t="str">
            <v>Reducción del Riesgo</v>
          </cell>
        </row>
        <row r="441">
          <cell r="F441" t="str">
            <v>Salud Ambiental</v>
          </cell>
        </row>
        <row r="442">
          <cell r="F442" t="str">
            <v>Salud Pública</v>
          </cell>
        </row>
        <row r="443">
          <cell r="F443" t="str">
            <v>Seguimiento a procesos de restitución de tierras despojadas y abandonadas en el Departamento</v>
          </cell>
        </row>
        <row r="444">
          <cell r="F444" t="str">
            <v>Seguridad alimentaria y nutricional en la población vulnerable- MANÁ</v>
          </cell>
        </row>
        <row r="445">
          <cell r="F445" t="str">
            <v>Seguridad económica de las mujeres</v>
          </cell>
        </row>
        <row r="446">
          <cell r="F446" t="str">
            <v>Seguridad pública para las mujeres</v>
          </cell>
        </row>
        <row r="447">
          <cell r="F447" t="str">
            <v>Sistema Departamental de Bomberos</v>
          </cell>
        </row>
        <row r="448">
          <cell r="F448" t="str">
            <v>Sistema Departamental de Capacitación para el deporte, la recreación, la actividad física y educación física</v>
          </cell>
        </row>
        <row r="449">
          <cell r="F449" t="str">
            <v>Sistema Departamental de Información de Gestión del Riesgo de Desastres</v>
          </cell>
        </row>
        <row r="450">
          <cell r="F450" t="str">
            <v>Trabajo decente y desarrollo económico local para la Paz</v>
          </cell>
        </row>
        <row r="451">
          <cell r="F451" t="str">
            <v>Transformación social y cultural en Gestión del Riesgo</v>
          </cell>
        </row>
        <row r="452">
          <cell r="F452" t="str">
            <v xml:space="preserve">Transparencia y lucha frontal contra la corrupción </v>
          </cell>
        </row>
        <row r="453">
          <cell r="F453" t="str">
            <v>Transversalidad con hechos</v>
          </cell>
        </row>
        <row r="454">
          <cell r="F454" t="str">
            <v>Vías para sistemas alternativos de transporte</v>
          </cell>
        </row>
        <row r="455">
          <cell r="F455" t="str">
            <v>Vivienda Nueva Rural</v>
          </cell>
        </row>
        <row r="456">
          <cell r="F456" t="str">
            <v>Vivienda Nueva Urbana</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51">
          <cell r="B351" t="str">
            <v>Departamento Administrativo de Planeación</v>
          </cell>
        </row>
        <row r="352">
          <cell r="B352" t="str">
            <v>Departamento Administrativo del Sistema de Prevención, Atención y Recuperación de Desastres - DAPARD</v>
          </cell>
        </row>
        <row r="353">
          <cell r="B353" t="str">
            <v>Despacho del Gobernador</v>
          </cell>
        </row>
        <row r="354">
          <cell r="B354" t="str">
            <v>Fábrica de Licores y Alcoholes de Antioquia - FLA</v>
          </cell>
        </row>
        <row r="355">
          <cell r="B355" t="str">
            <v>Gerencia de Afrodescendientes</v>
          </cell>
        </row>
        <row r="356">
          <cell r="B356" t="str">
            <v>Gerencia de Auditoría Interna</v>
          </cell>
        </row>
        <row r="357">
          <cell r="B357" t="str">
            <v>Gerencia de Infancia, Adolescencia y Juventud</v>
          </cell>
        </row>
        <row r="358">
          <cell r="B358" t="str">
            <v>Gerencia de Paz</v>
          </cell>
        </row>
        <row r="359">
          <cell r="B359" t="str">
            <v>Gerencia de Seguridad Alimentaria y Nutricional de Antioquia - MANÁ</v>
          </cell>
        </row>
        <row r="360">
          <cell r="B360" t="str">
            <v>Gerencia de Servicios Públicos</v>
          </cell>
        </row>
        <row r="361">
          <cell r="B361" t="str">
            <v>Gerencia Indígena</v>
          </cell>
        </row>
        <row r="362">
          <cell r="B362" t="str">
            <v>Oficina de Comunicaciones</v>
          </cell>
        </row>
        <row r="363">
          <cell r="B363" t="str">
            <v>Secretaría de Agricultura y Desarrollo Rural</v>
          </cell>
        </row>
        <row r="364">
          <cell r="B364" t="str">
            <v>Secretaría de Educación</v>
          </cell>
        </row>
        <row r="365">
          <cell r="B365" t="str">
            <v>Secretaría de Gestión Humana y Desarrollo Organizacional</v>
          </cell>
        </row>
        <row r="366">
          <cell r="B366" t="str">
            <v>Secretaría de Gobierno</v>
          </cell>
        </row>
        <row r="367">
          <cell r="B367" t="str">
            <v>Secretaría de Hacienda</v>
          </cell>
        </row>
        <row r="368">
          <cell r="B368" t="str">
            <v>Secretaría de Infraestructura Física</v>
          </cell>
        </row>
        <row r="369">
          <cell r="B369" t="str">
            <v>Secretaría de las Mujeres</v>
          </cell>
        </row>
        <row r="370">
          <cell r="B370" t="str">
            <v>Secretaría de Medio Ambiente</v>
          </cell>
        </row>
        <row r="371">
          <cell r="B371" t="str">
            <v>Secretaría de Minas</v>
          </cell>
        </row>
        <row r="372">
          <cell r="B372" t="str">
            <v>Secretaría de Participación Ciudadana y Desarrollo Social</v>
          </cell>
        </row>
        <row r="373">
          <cell r="B373" t="str">
            <v>Secretaría de Productividad y Competitividad</v>
          </cell>
        </row>
        <row r="374">
          <cell r="B374" t="str">
            <v>Secretaría General</v>
          </cell>
        </row>
        <row r="375">
          <cell r="B375" t="str">
            <v>Secretaría Privada</v>
          </cell>
        </row>
        <row r="376">
          <cell r="B376" t="str">
            <v>Secretaría Seccional de Salud y Protección Social</v>
          </cell>
        </row>
        <row r="391">
          <cell r="D391" t="str">
            <v>N/A</v>
          </cell>
        </row>
        <row r="392">
          <cell r="D392" t="str">
            <v>Aprobadas</v>
          </cell>
        </row>
        <row r="393">
          <cell r="D393" t="str">
            <v>No solicitadas</v>
          </cell>
        </row>
        <row r="394">
          <cell r="D394" t="str">
            <v>Solicitadas</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Hoja1"/>
      <sheetName val="UNSPSC"/>
    </sheetNames>
    <sheetDataSet>
      <sheetData sheetId="0"/>
      <sheetData sheetId="1">
        <row r="357">
          <cell r="D357" t="str">
            <v>Concurso de Méritos</v>
          </cell>
        </row>
        <row r="358">
          <cell r="D358" t="str">
            <v>Contratación Directa - Arrendamiento o Adquisición de Bienes Inmuebles</v>
          </cell>
        </row>
        <row r="359">
          <cell r="D359" t="str">
            <v>Contratación Directa - Bienes y Servicios en el Sector Defensa y en el Departamento Administrativo de Seguridad</v>
          </cell>
        </row>
        <row r="360">
          <cell r="D360" t="str">
            <v>Contratación Directa - Contratos Interadministrativos</v>
          </cell>
        </row>
        <row r="361">
          <cell r="D361" t="str">
            <v>Contratación Directa - Contratos para el Desarrollo de Actividades Científicas y Tecnológicas</v>
          </cell>
        </row>
        <row r="362">
          <cell r="D362" t="str">
            <v>Contratación Directa - Empréstito</v>
          </cell>
        </row>
        <row r="363">
          <cell r="D363" t="str">
            <v xml:space="preserve">Contratación Directa - Encargo Fiduciario </v>
          </cell>
        </row>
        <row r="364">
          <cell r="D364" t="str">
            <v>Contratación Directa - No pluralidad de oferentes</v>
          </cell>
        </row>
        <row r="365">
          <cell r="D365" t="str">
            <v>Contratación Directa - Prestación de Servicios y de Apoyo a la Gestión Persona Jurídica</v>
          </cell>
        </row>
        <row r="366">
          <cell r="D366" t="str">
            <v>Contratación Directa - Prestación de Servicios y de Apoyo a la Gestión Persona Natural</v>
          </cell>
        </row>
        <row r="367">
          <cell r="D367" t="str">
            <v>Contratación Directa - Urgencia Manifiesta</v>
          </cell>
        </row>
        <row r="368">
          <cell r="D368" t="str">
            <v>Licitación Pública</v>
          </cell>
        </row>
        <row r="369">
          <cell r="D369" t="str">
            <v>Mínima Cuantía</v>
          </cell>
        </row>
        <row r="370">
          <cell r="D370" t="str">
            <v>Otro Tipo de Contrato</v>
          </cell>
        </row>
        <row r="371">
          <cell r="D371" t="str">
            <v xml:space="preserve">Régimen Especial - Artículo 14 Ley 9 de 1989, Ley 388 de 1997 </v>
          </cell>
        </row>
        <row r="372">
          <cell r="D372" t="str">
            <v>Régimen Especial - Artículo 95 Ley 489 de 1998</v>
          </cell>
        </row>
        <row r="373">
          <cell r="D373" t="str">
            <v>Régimen Especial - Artículo 96 Ley 489 de 1998</v>
          </cell>
        </row>
        <row r="374">
          <cell r="D374" t="str">
            <v>Régimen Especial - Concesión Minera</v>
          </cell>
        </row>
        <row r="375">
          <cell r="D375" t="str">
            <v>Régimen Especial - Contrato de Comodato</v>
          </cell>
        </row>
        <row r="376">
          <cell r="D376" t="str">
            <v>Régimen Especial - Decreto 1084 de 2015</v>
          </cell>
        </row>
        <row r="377">
          <cell r="D377" t="str">
            <v>Régimen Especial - Decreto 1851 de 2015</v>
          </cell>
        </row>
        <row r="378">
          <cell r="D378" t="str">
            <v>Régimen Especial - Decreto 2500 de 2010</v>
          </cell>
        </row>
        <row r="379">
          <cell r="D379" t="str">
            <v>Régimen Especial - Decreto 777 de 1992</v>
          </cell>
        </row>
        <row r="380">
          <cell r="D380" t="str">
            <v>Régimen Especial - Ley 14 de 1983, Decreto 1222 de 1986</v>
          </cell>
        </row>
        <row r="381">
          <cell r="D381" t="str">
            <v>Régimen Especial - Oferta de Concesión Mercantil</v>
          </cell>
        </row>
        <row r="382">
          <cell r="D382" t="str">
            <v>Régimen Especial - Organismos Internacionales</v>
          </cell>
        </row>
        <row r="383">
          <cell r="D383" t="str">
            <v>Selección Abreviada - Acuerdo Marco de Precios</v>
          </cell>
        </row>
        <row r="384">
          <cell r="D384" t="str">
            <v>Selección Abreviada - Adquisición en Bolsa de Productos</v>
          </cell>
        </row>
        <row r="385">
          <cell r="D385" t="str">
            <v>Selección Abreviada - Enajenación de Bienes</v>
          </cell>
        </row>
        <row r="386">
          <cell r="D386" t="str">
            <v>Selección Abreviada - Menor Cuantía</v>
          </cell>
        </row>
        <row r="387">
          <cell r="D387" t="str">
            <v>Selección Abreviada - Subasta Inversa</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19">
          <cell r="B319" t="str">
            <v>Departamento Administrativo de Planeación</v>
          </cell>
        </row>
        <row r="320">
          <cell r="B320" t="str">
            <v>Departamento Administrativo del Sistema de Prevención, Atención y Recuperación de Desastres - DAPARD</v>
          </cell>
        </row>
        <row r="321">
          <cell r="B321" t="str">
            <v>Despacho del Gobernador</v>
          </cell>
        </row>
        <row r="322">
          <cell r="B322" t="str">
            <v>Fábrica de Licores y Alcoholes de Antioquia - FLA</v>
          </cell>
        </row>
        <row r="323">
          <cell r="B323" t="str">
            <v>Gerencia de Afrodescendientes</v>
          </cell>
        </row>
        <row r="324">
          <cell r="B324" t="str">
            <v>Gerencia de Auditoría Interna</v>
          </cell>
        </row>
        <row r="325">
          <cell r="B325" t="str">
            <v>Gerencia de Infancia, Adolescencia y Juventud</v>
          </cell>
        </row>
        <row r="326">
          <cell r="B326" t="str">
            <v>Gerencia de Paz</v>
          </cell>
        </row>
        <row r="327">
          <cell r="B327" t="str">
            <v>Gerencia de Seguridad Alimentaria y Nutricional de Antioquia - MANÁ</v>
          </cell>
        </row>
        <row r="328">
          <cell r="B328" t="str">
            <v>Gerencia de Servicios Públicos</v>
          </cell>
        </row>
        <row r="329">
          <cell r="B329" t="str">
            <v>Gerencia Indígena</v>
          </cell>
        </row>
        <row r="330">
          <cell r="B330" t="str">
            <v>Oficina de Comunicaciones</v>
          </cell>
        </row>
        <row r="331">
          <cell r="B331" t="str">
            <v>Secretaría de Agricultura y Desarrollo Rural</v>
          </cell>
        </row>
        <row r="332">
          <cell r="B332" t="str">
            <v>Secretaría de Educación</v>
          </cell>
        </row>
        <row r="333">
          <cell r="B333" t="str">
            <v>Secretaría de Gestión Humana y Desarrollo Organizacional</v>
          </cell>
        </row>
        <row r="334">
          <cell r="B334" t="str">
            <v>Secretaría de Gobierno</v>
          </cell>
        </row>
        <row r="335">
          <cell r="B335" t="str">
            <v>Secretaría de Hacienda</v>
          </cell>
        </row>
        <row r="336">
          <cell r="B336" t="str">
            <v>Secretaría de Infraestructura Física</v>
          </cell>
        </row>
        <row r="337">
          <cell r="B337" t="str">
            <v>Secretaría de las Mujeres</v>
          </cell>
        </row>
        <row r="338">
          <cell r="B338" t="str">
            <v>Secretaría de Medio Ambiente</v>
          </cell>
        </row>
        <row r="339">
          <cell r="B339" t="str">
            <v>Secretaría de Minas</v>
          </cell>
        </row>
        <row r="340">
          <cell r="B340" t="str">
            <v>Secretaría de Participación Ciudadana y Desarrollo Social</v>
          </cell>
        </row>
        <row r="341">
          <cell r="B341" t="str">
            <v>Secretaría de Productividad y Competitividad</v>
          </cell>
        </row>
        <row r="342">
          <cell r="B342" t="str">
            <v>Secretaría General</v>
          </cell>
        </row>
        <row r="343">
          <cell r="B343" t="str">
            <v>Secretaría Privada</v>
          </cell>
        </row>
        <row r="344">
          <cell r="B344" t="str">
            <v>Secretaría Seccional de Salud y Protección Social</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579">
          <cell r="F579" t="str">
            <v>Tipo A1: Supervisión e Interventoría Integral</v>
          </cell>
        </row>
        <row r="580">
          <cell r="F580" t="str">
            <v>Tipo A2: Supervisión e Interventoría Técnica</v>
          </cell>
        </row>
        <row r="581">
          <cell r="F581" t="str">
            <v xml:space="preserve">Tipo B1: Supervisión e Interventoría Técnica </v>
          </cell>
        </row>
        <row r="582">
          <cell r="F582" t="str">
            <v>Tipo B2: Supervisión Colegiada</v>
          </cell>
        </row>
        <row r="583">
          <cell r="F583" t="str">
            <v>Tipo C:  Supervisión</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ALEJANDRA VALLEJO ROLDAN" refreshedDate="43215.692657175925" createdVersion="6" refreshedVersion="6" minRefreshableVersion="3" recordCount="1420">
  <cacheSource type="worksheet">
    <worksheetSource ref="A11:AG1431" sheet="PAA Consolidado Febrero 2018"/>
  </cacheSource>
  <cacheFields count="33">
    <cacheField name="Dependencia" numFmtId="49">
      <sharedItems count="27">
        <s v="Gerencia de Afrodescendientes"/>
        <s v="Secretaría de Agricultura y Desarrollo Rural"/>
        <s v="Departamento Administrativo del Sistema de Prevención, Atención y Recuperación de Desastres - DAPARD"/>
        <s v="Gerencia de Paz"/>
        <s v="Oficina de Comunicaciones"/>
        <s v="Despacho del Gobernador"/>
        <s v="Secretaría de Educación"/>
        <s v="Fábrica de Licores y Alcoholes de Antioquia - FLA"/>
        <s v="Gerencia de Auditoría Interna"/>
        <s v="Secretaría de Gestión Humana y Desarrollo Organizacional"/>
        <s v="Secretaría de Gobierno"/>
        <s v="Secretaría de Hacienda"/>
        <s v="Secretaria de Haicenda"/>
        <s v="Secretaría Hacienda"/>
        <s v="Gerencia Indígena"/>
        <s v="Gerencia de Infancia, Adolescencia y Juventud"/>
        <s v="Secretaría de Infraestructura Física"/>
        <s v="Gerencia de Seguridad Alimentaria y Nutricional de Antioquia - MANÁ"/>
        <s v="Secretaría de Medio Ambiente"/>
        <s v="Secretaría de las Mujeres"/>
        <s v="Secretaría de Participación Ciudadana y Desarrollo Social"/>
        <s v="Departamento Administrativo de Planeación"/>
        <s v="Secretaría de Productividad y Competitividad"/>
        <s v="Secretaría Seccional de Salud y Protección Social"/>
        <s v="Secretaría General"/>
        <s v="Gerencia de Servicios Públicos"/>
        <s v="Secretaria de Minas"/>
      </sharedItems>
    </cacheField>
    <cacheField name="Códigos UNSPSC" numFmtId="0">
      <sharedItems containsMixedTypes="1" containsNumber="1" containsInteger="1" minValue="10151500" maxValue="931315503"/>
    </cacheField>
    <cacheField name="Descripción" numFmtId="0">
      <sharedItems longText="1"/>
    </cacheField>
    <cacheField name="Fecha estimada de inicio de proceso de selección " numFmtId="0">
      <sharedItems containsDate="1" containsMixedTypes="1" minDate="2017-08-31T00:00:00" maxDate="2018-02-02T00:00:00"/>
    </cacheField>
    <cacheField name="Duración estimada del contrato " numFmtId="0">
      <sharedItems containsMixedTypes="1" containsNumber="1" containsInteger="1" minValue="8" maxValue="8"/>
    </cacheField>
    <cacheField name="Modalidad de selección " numFmtId="0">
      <sharedItems/>
    </cacheField>
    <cacheField name="Fuente de los recursos (SGP - Propios - Regalías - Del crédito - Nacionales - etc)" numFmtId="0">
      <sharedItems/>
    </cacheField>
    <cacheField name="Valor total estimado" numFmtId="0">
      <sharedItems containsSemiMixedTypes="0" containsString="0" containsNumber="1" minValue="0" maxValue="1371638000000"/>
    </cacheField>
    <cacheField name="Valor estimado en la vigencia actual" numFmtId="0">
      <sharedItems containsSemiMixedTypes="0" containsString="0" containsNumber="1" minValue="0" maxValue="1371638000000"/>
    </cacheField>
    <cacheField name="¿Se requieren vigencias futuras?" numFmtId="0">
      <sharedItems/>
    </cacheField>
    <cacheField name="Estado de solicitud de vigencias futuras" numFmtId="0">
      <sharedItems/>
    </cacheField>
    <cacheField name="Nombre completo" numFmtId="0">
      <sharedItems containsMixedTypes="1" containsNumber="1" containsInteger="1" minValue="1" maxValue="1"/>
    </cacheField>
    <cacheField name="Cargo " numFmtId="0">
      <sharedItems/>
    </cacheField>
    <cacheField name="Teléfono " numFmtId="0">
      <sharedItems containsMixedTypes="1" containsNumber="1" containsInteger="1" minValue="5110" maxValue="3839907"/>
    </cacheField>
    <cacheField name="Correo electrónico " numFmtId="0">
      <sharedItems/>
    </cacheField>
    <cacheField name="Programa del Plan al cual contribuye el objeto contractual" numFmtId="0">
      <sharedItems containsBlank="1"/>
    </cacheField>
    <cacheField name="Producto(s) del Plan al cual contribuye el objeto contractual" numFmtId="0">
      <sharedItems containsBlank="1" containsMixedTypes="1" containsNumber="1" containsInteger="1" minValue="0" maxValue="1" longText="1"/>
    </cacheField>
    <cacheField name="Nombre del Proyecto al cual pertenece el objeto contractual" numFmtId="0">
      <sharedItems containsBlank="1" longText="1"/>
    </cacheField>
    <cacheField name="Elemento PEP " numFmtId="0">
      <sharedItems containsBlank="1" containsMixedTypes="1" containsNumber="1" containsInteger="1" minValue="1300" maxValue="230003001"/>
    </cacheField>
    <cacheField name="Producto(s) del Proyecto que se impactan con el objeto contractual" numFmtId="0">
      <sharedItems containsBlank="1" containsMixedTypes="1" containsNumber="1" containsInteger="1" minValue="34010103" maxValue="370202012" longText="1"/>
    </cacheField>
    <cacheField name="Actividad(es) del Proyecto que requieren del objeto contractual" numFmtId="0">
      <sharedItems containsBlank="1" longText="1"/>
    </cacheField>
    <cacheField name="N° del Proceso en el SECOP" numFmtId="0">
      <sharedItems containsBlank="1" containsMixedTypes="1" containsNumber="1" containsInteger="1" minValue="6280" maxValue="4600008046"/>
    </cacheField>
    <cacheField name="N°. de la necesidad en SAP" numFmtId="0">
      <sharedItems containsBlank="1" containsMixedTypes="1" containsNumber="1" containsInteger="1" minValue="0" maxValue="4600007552" longText="1"/>
    </cacheField>
    <cacheField name="Fecha de Publicación de Estudios Previos en SECOP" numFmtId="0">
      <sharedItems containsDate="1" containsBlank="1" containsMixedTypes="1" minDate="2015-06-01T16:16:00" maxDate="2018-10-31T00:00:00"/>
    </cacheField>
    <cacheField name="Número del radicado  Resolución y/o carta de aceptación" numFmtId="0">
      <sharedItems containsBlank="1" containsMixedTypes="1" containsNumber="1" containsInteger="1" minValue="42978" maxValue="20172541265455"/>
    </cacheField>
    <cacheField name="Número del Contrato" numFmtId="0">
      <sharedItems containsBlank="1" containsMixedTypes="1" containsNumber="1" containsInteger="1" minValue="896" maxValue="46000007651"/>
    </cacheField>
    <cacheField name="Porcentaje de cumplimiento" numFmtId="9">
      <sharedItems containsBlank="1" containsMixedTypes="1" containsNumber="1" minValue="0" maxValue="1" count="7">
        <s v=""/>
        <s v="Información incompleta"/>
        <n v="0"/>
        <n v="1"/>
        <m/>
        <n v="0.66"/>
        <n v="0.33"/>
      </sharedItems>
    </cacheField>
    <cacheField name="Nombre Contratista / Asociado(s)" numFmtId="0">
      <sharedItems containsBlank="1"/>
    </cacheField>
    <cacheField name="Estado del Contrato" numFmtId="0">
      <sharedItems containsBlank="1" containsMixedTypes="1" containsNumber="1" containsInteger="1" minValue="42349" maxValue="43465"/>
    </cacheField>
    <cacheField name="Observaciones" numFmtId="0">
      <sharedItems containsBlank="1" containsMixedTypes="1" containsNumber="1" containsInteger="1" minValue="1" maxValue="1" longText="1"/>
    </cacheField>
    <cacheField name="Nombres y Apellidos del Supervisor o razón social del Interventor" numFmtId="0">
      <sharedItems containsBlank="1" containsMixedTypes="1" containsNumber="1" containsInteger="1" minValue="1" maxValue="1"/>
    </cacheField>
    <cacheField name="Tipo de Supervisión e Interventoría" numFmtId="0">
      <sharedItems containsBlank="1"/>
    </cacheField>
    <cacheField name="Funció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20">
  <r>
    <x v="0"/>
    <s v="80101506"/>
    <s v="Formulación y elaboración de Planes de Etnodesarrollo para las comunidades Afro en el Departamento de Antioquia"/>
    <s v="Febrero"/>
    <s v="10 meses"/>
    <s v="Concurso de Méritos"/>
    <s v="Recursos Propios"/>
    <n v="400000000"/>
    <n v="400000000"/>
    <s v="No"/>
    <s v="N/A"/>
    <s v="Lorenzo Portocarrero Cordoba"/>
    <s v="Profesional Universitario"/>
    <s v="3838692"/>
    <s v="lorenzo.portocarrero@antioquia.gov.co"/>
    <m/>
    <n v="0"/>
    <m/>
    <m/>
    <m/>
    <m/>
    <m/>
    <m/>
    <m/>
    <m/>
    <m/>
    <x v="0"/>
    <m/>
    <m/>
    <m/>
    <m/>
    <m/>
    <m/>
  </r>
  <r>
    <x v="0"/>
    <s v="80101506"/>
    <s v="Prestar servicios de apoyo logistico para la realización ded encuentros departamentales, en pro del mejoramiento del desarrollo social, político, economico y cultural del pueblo afroantioqueño"/>
    <s v="Marzo"/>
    <s v="6 meses"/>
    <s v="Selección Abreviada - Menor Cuantía"/>
    <s v="Recursos Propios"/>
    <n v="183500000"/>
    <n v="183500000"/>
    <s v="No"/>
    <s v="N/A"/>
    <s v="Lorenzo Portocarrero Cordoba"/>
    <s v="Profesional Universitario"/>
    <s v="3838692"/>
    <s v="lorenzo.portocarrero@antioquia.gov.co"/>
    <m/>
    <m/>
    <m/>
    <m/>
    <m/>
    <m/>
    <m/>
    <m/>
    <m/>
    <m/>
    <m/>
    <x v="0"/>
    <m/>
    <m/>
    <m/>
    <m/>
    <m/>
    <m/>
  </r>
  <r>
    <x v="0"/>
    <n v="80111620"/>
    <s v="Practicante de Excelencia - Primer Semestre- "/>
    <s v="Enero"/>
    <s v="6 meses"/>
    <s v="Régimen Especial"/>
    <s v="Recursos Propios"/>
    <n v="6000000"/>
    <n v="6000000"/>
    <s v="No"/>
    <s v="N/A"/>
    <s v="Lorenzo Portocarrero Cordoba"/>
    <s v="Profesional Universitario"/>
    <s v="3838692"/>
    <s v="lorenzo.portocarrero@antioquia.gov.co"/>
    <m/>
    <m/>
    <m/>
    <m/>
    <m/>
    <m/>
    <m/>
    <m/>
    <m/>
    <m/>
    <m/>
    <x v="0"/>
    <m/>
    <m/>
    <s v="Este prceso  contractual será realizado por la Secretaría de Gesti´n Humana y la Gerencia de Afrodescendientres entregara el CDP por valor $6.000.000"/>
    <m/>
    <m/>
    <m/>
  </r>
  <r>
    <x v="0"/>
    <n v="80111620"/>
    <s v="Practicante de Excelencia - Segundo Semestre"/>
    <s v="Junio"/>
    <s v="10 meses"/>
    <s v="Régimen Especial"/>
    <s v="Recursos Propios"/>
    <n v="6000000"/>
    <n v="6000000"/>
    <s v="No"/>
    <s v="N/A"/>
    <s v="Lorenzo Portocarrero Cordoba"/>
    <s v="Profesional Universitario"/>
    <s v="3838692"/>
    <s v="lorenzo.portocarrero@antioquia.gov.co"/>
    <m/>
    <m/>
    <m/>
    <m/>
    <m/>
    <m/>
    <m/>
    <m/>
    <m/>
    <m/>
    <m/>
    <x v="0"/>
    <m/>
    <m/>
    <s v="Este prceso  contractual será realizado por la Secretaría de Gesti´n Humana y la Gerencia de Afrodescendientres entregara el CDP por valor $6.000.000"/>
    <m/>
    <m/>
    <m/>
  </r>
  <r>
    <x v="0"/>
    <n v="801000000"/>
    <s v="Apoyar conjuntamente a las comunidades Afrodescendientes de la Subregión de Urabá, para contribuir al desarrollo económico y social  de las comunidades a través de vías terciarias."/>
    <s v="Febrero"/>
    <s v="10 meses"/>
    <s v="Régimen Especial"/>
    <s v="Recursos Propios"/>
    <n v="100000000"/>
    <n v="100000000"/>
    <s v="No"/>
    <s v="N/A"/>
    <s v="Lorenzo Portocarrero Cordoba"/>
    <s v="Profesional Universitario"/>
    <s v="3838692"/>
    <s v="lorenzo.portocarrero@antioquia.gov.co"/>
    <m/>
    <m/>
    <m/>
    <m/>
    <m/>
    <m/>
    <m/>
    <m/>
    <m/>
    <m/>
    <m/>
    <x v="0"/>
    <m/>
    <m/>
    <s v="Este prceso  contractual será realizado por la Secretaría de Infraestructura y la Gerencia de Afrodescendientres entregara el CDP por valor $100.000.000"/>
    <m/>
    <m/>
    <m/>
  </r>
  <r>
    <x v="1"/>
    <n v="90121500"/>
    <s v="ADQUISICIÓN DE TIQUETES AÉREOS PARA LA GOBERNACIÓN DE ANTIOQUIA"/>
    <s v="Enero"/>
    <s v="12 meses"/>
    <s v="Selección Abreviada - Acuerdo Marco de Precios"/>
    <s v="Recursos Propios"/>
    <n v="30000000"/>
    <n v="30000000"/>
    <s v="Si"/>
    <s v="Aprobadas"/>
    <s v="Luis Fernando Torres"/>
    <s v="Profesional"/>
    <s v="3838845"/>
    <s v="luis.torres@antioquia.gov.co"/>
    <m/>
    <n v="1"/>
    <m/>
    <m/>
    <m/>
    <m/>
    <m/>
    <m/>
    <m/>
    <m/>
    <n v="4600006673"/>
    <x v="1"/>
    <m/>
    <m/>
    <m/>
    <m/>
    <s v="Tipo C:  Supervisión"/>
    <s v="Técnica, Administrativa, Financiera, Legal y Contable"/>
  </r>
  <r>
    <x v="1"/>
    <n v="80131505"/>
    <s v="Arrendamiento oficina de Uraba"/>
    <s v="Enero"/>
    <s v="10 meses"/>
    <s v="Contratación Directa"/>
    <s v="Recursos Propios"/>
    <n v="14329200"/>
    <n v="14329200"/>
    <s v="Si"/>
    <s v="Aprobadas"/>
    <s v="Caros Mario  Giraldo"/>
    <s v="Profesional"/>
    <s v="3838845"/>
    <s v="suburaba@hotmail.com"/>
    <m/>
    <m/>
    <m/>
    <m/>
    <m/>
    <m/>
    <m/>
    <n v="20212"/>
    <m/>
    <m/>
    <n v="4600006249"/>
    <x v="1"/>
    <m/>
    <m/>
    <m/>
    <m/>
    <s v="Tipo C:  Supervisión"/>
    <s v="Técnica, Administrativa, Financiera, Legal y Contable"/>
  </r>
  <r>
    <x v="1"/>
    <n v="10151500"/>
    <s v="Fortalecimiento y Desarrollo (PROPIOS) del Programa de Agricultura Familiar en el Departamento de Todo El Departamento, Antioquia, Occidente"/>
    <s v="Marzo"/>
    <s v="10 meses"/>
    <s v="Licitación Pública"/>
    <s v="Recursos Propios"/>
    <n v="1200000000"/>
    <n v="1200000000"/>
    <s v="No"/>
    <s v="N/A"/>
    <s v="Alejandro Henano "/>
    <s v="Profesional"/>
    <s v="3838824"/>
    <s v="alejandro.henao.gov.co"/>
    <s v="Fortalecimiento y Desarrollo de la Agricultura Familiar Campesina"/>
    <s v="Política de agricultura familiar campesina enmarcada en el Desarrollo Rural  Aprobada"/>
    <s v="Fortalecimiento y Desarrollo (PROPIOS) del Programa de Agricultura Familiar en el Departamento"/>
    <n v="140054001"/>
    <s v="Caracterización de la AF en Antioquia-Formulación ordenanza política de AF"/>
    <m/>
    <m/>
    <m/>
    <m/>
    <m/>
    <m/>
    <x v="0"/>
    <m/>
    <m/>
    <m/>
    <m/>
    <s v="Tipo C:  Supervisión"/>
    <s v="Técnica, Administrativa, Financiera, Legal y Contable"/>
  </r>
  <r>
    <x v="1"/>
    <n v="80101600"/>
    <s v=" Fortalecimiento Agroempresarial y Comercial de Asociaciones Agropecuarias en el Departamento de Antioquia"/>
    <s v="Marzo"/>
    <s v="5 meses"/>
    <s v="Contratación Directa"/>
    <s v="Recursos Propios"/>
    <n v="700000000"/>
    <n v="700000000"/>
    <s v="No"/>
    <s v="N/A"/>
    <s v="Carlos Mario Valencia"/>
    <s v="Profesional"/>
    <s v="3838807"/>
    <s v="carlos.valencia@antioquia.gov.co"/>
    <s v="Fortalecimiento y Desarrollo de la Agricultura Familiar Campesina"/>
    <s v="Política de agricultura familiar campesina enmarcada en el Desarrollo Rural  Aprobada"/>
    <s v="Fortalecimiento y Desarrollo (PROPIOS) del Programa de Agricultura Familiar en el Departamento"/>
    <n v="140056001"/>
    <m/>
    <m/>
    <m/>
    <m/>
    <m/>
    <m/>
    <m/>
    <x v="0"/>
    <m/>
    <m/>
    <m/>
    <m/>
    <s v="Tipo C:  Supervisión"/>
    <s v="Técnica, Administrativa, Financiera, Legal y Contable"/>
  </r>
  <r>
    <x v="1"/>
    <n v="80115040"/>
    <s v="DESIGNAR ESTUDIANTES DE LAS UNIVERSIDADES PRIVADAS PARA LA REALIZACIÓN DE LA PRACTICA ACADEMICA CON EL FIN DE BRINDAR APOYO A LA GESTION DEL DEPARTAMENTO DE ANTIOQUIA Y SUS REGIONES DURANTE EL PRIMER SEMESTRE DEL 2017 Y PRIMER SEMESTRE DEL 2018"/>
    <s v="Febrero"/>
    <s v="5 meses"/>
    <s v="Contratación Directa"/>
    <s v="Recursos Propios"/>
    <n v="3272121"/>
    <n v="3272121"/>
    <s v="No"/>
    <s v="N/A"/>
    <s v="Jaime Garzon araque"/>
    <s v="Secretario"/>
    <s v="3838801"/>
    <s v="jaime.garzon@antioquia.gov.co"/>
    <m/>
    <m/>
    <m/>
    <n v="140056001"/>
    <m/>
    <m/>
    <m/>
    <n v="20337"/>
    <m/>
    <m/>
    <m/>
    <x v="2"/>
    <m/>
    <m/>
    <m/>
    <m/>
    <s v="Tipo C:  Supervisión"/>
    <s v="Técnica, Administrativa, Financiera, Legal y Contable"/>
  </r>
  <r>
    <x v="1"/>
    <n v="80115040"/>
    <s v="DESIGNAR ESTUDIANTES DE LAS UNIVERSIDADES PRIVADAS PARA LA REALIZACIÓN DE LA PRACTICA ACADEMICA CON EL FIN DE BRINDAR APOYO A LA GESTION DEL DEPARTAMENTO DE ANTIOQUIA Y SUS REGIONES DURANTE EL PRIMER SEMESTRE DEL 2017 Y PRIMER SEMESTRE DEL 2018"/>
    <s v="Febrero"/>
    <s v="7 meses"/>
    <s v="Contratación Directa"/>
    <s v="Recursos Propios"/>
    <n v="11353428"/>
    <n v="11353428"/>
    <s v="No"/>
    <s v="N/A"/>
    <s v="Jaime Garzon araque"/>
    <s v="Secretario"/>
    <s v="3838801"/>
    <s v="jaime.garzon@antioquia.gov.co"/>
    <m/>
    <m/>
    <m/>
    <n v="140056001"/>
    <m/>
    <m/>
    <m/>
    <n v="20338"/>
    <m/>
    <m/>
    <m/>
    <x v="2"/>
    <m/>
    <m/>
    <m/>
    <m/>
    <s v="Tipo C:  Supervisión"/>
    <s v="Técnica, Administrativa, Financiera, Legal y Contable"/>
  </r>
  <r>
    <x v="1"/>
    <n v="86101700"/>
    <s v="Cofinanciar el proyecto de inversión para adecuar  Plantas de Beneficio y faenado en los municipios"/>
    <s v="Abril"/>
    <s v="10 meses"/>
    <s v="Régimen Especial"/>
    <s v="Recursos Propios"/>
    <n v="4402879626"/>
    <n v="4402879626"/>
    <s v="No"/>
    <s v="N/A"/>
    <s v="Herman Serna"/>
    <s v="Profesional"/>
    <s v="3838836"/>
    <s v="Herman.serna@antioquia.gov.co3838"/>
    <s v="Infraestructura de apoyo a la producción, transformación y comercialización de productos agropecuarios, pesqueros y forestales"/>
    <s v="Infraestructura de apoyo a la producción, acopio, transformación y comercialización ganadera intervenidas"/>
    <s v="Mejoramiento Infraestructuras de beneficio y faenado de bovinos y porcinos (plazas de feria, subastas ganaderas, vehículos especializados) en el Departamento de Antioquia"/>
    <n v="140052001"/>
    <s v="Plantas de beneficio animal categoría de autoconsumo -Planta de beneficio animal de categoría nacional"/>
    <m/>
    <m/>
    <m/>
    <m/>
    <m/>
    <m/>
    <x v="0"/>
    <m/>
    <m/>
    <m/>
    <m/>
    <s v="Tipo C:  Supervisión"/>
    <s v="Técnica, Administrativa, Financiera, Legal y Contable"/>
  </r>
  <r>
    <x v="1"/>
    <n v="72121002"/>
    <s v=" Fortalecimiento de la infraestructura de apoyo a la producción, transformación y comercialización de productos agroindustriales en el Departamento de Antioquia."/>
    <s v="Marzo"/>
    <s v="10 meses"/>
    <s v="Contratación Directa"/>
    <s v="Recursos Propios"/>
    <n v="1518632655"/>
    <n v="1518632655"/>
    <s v="No"/>
    <s v="N/A"/>
    <s v="Catalina Marin"/>
    <s v="Profesional"/>
    <s v="3838814"/>
    <s v="catalina.marin@antioquia.com"/>
    <m/>
    <m/>
    <m/>
    <n v="140056001"/>
    <m/>
    <m/>
    <m/>
    <m/>
    <m/>
    <m/>
    <m/>
    <x v="0"/>
    <m/>
    <m/>
    <m/>
    <m/>
    <s v="Tipo C:  Supervisión"/>
    <s v="Técnica, Administrativa, Financiera, Legal y Contable"/>
  </r>
  <r>
    <x v="1"/>
    <n v="80101600"/>
    <s v="  Fortalecimiento a la actividad productiva del sector agropecuario (Etapa 1) en el Departamento de Antioquia"/>
    <s v="Marzo"/>
    <s v="10 meses"/>
    <s v="Contratación Directa"/>
    <s v="Recursos Propios"/>
    <n v="5674568400"/>
    <n v="5674568400"/>
    <s v="No"/>
    <s v="N/A"/>
    <s v="Tersita Rengifo"/>
    <s v="Profesional"/>
    <s v="3838811"/>
    <s v="teresita.rengifo@antioquia.gov.co"/>
    <m/>
    <m/>
    <m/>
    <n v="140056001"/>
    <m/>
    <m/>
    <m/>
    <m/>
    <m/>
    <m/>
    <m/>
    <x v="0"/>
    <m/>
    <m/>
    <m/>
    <m/>
    <s v="Tipo C:  Supervisión"/>
    <s v="Técnica, Administrativa, Financiera, Legal y Contable"/>
  </r>
  <r>
    <x v="1"/>
    <n v="70141804"/>
    <s v="  Apoyo a la modernización de la ganadería en el Departamento Antioquia"/>
    <s v="Marzo"/>
    <s v="4 meses"/>
    <s v="Contratación Directa"/>
    <s v="Recursos Propios"/>
    <n v="1681716857"/>
    <n v="1681716857"/>
    <s v="No"/>
    <s v="N/A"/>
    <s v="Jose Jaime Barreneche"/>
    <s v="Profesional"/>
    <n v="3838802"/>
    <s v="jose.arango@antioquia.gov.co"/>
    <m/>
    <m/>
    <m/>
    <n v="140060001"/>
    <m/>
    <m/>
    <m/>
    <m/>
    <m/>
    <m/>
    <m/>
    <x v="0"/>
    <m/>
    <m/>
    <m/>
    <m/>
    <s v="Tipo C:  Supervisión"/>
    <s v="Técnica, Administrativa, Financiera, Legal y Contable"/>
  </r>
  <r>
    <x v="1"/>
    <n v="80111604"/>
    <s v="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
    <s v="Enero"/>
    <s v="4 meses"/>
    <s v="Régimen Especial"/>
    <s v="Recursos Propios"/>
    <n v="20825000"/>
    <n v="20825000"/>
    <s v="No"/>
    <s v="N/A"/>
    <s v="Jorge Eduardo Gañan Parra"/>
    <s v="Profesional"/>
    <s v="3838828"/>
    <s v="jorge.gañan@antioquia.gov.co"/>
    <s v="Antioquia Rural Productiva"/>
    <m/>
    <s v="Apoyo a la modernización de la ganadería en el Departamento Antioquia"/>
    <n v="140060001"/>
    <s v="Áreas agrícolas, forestales, silvopastoriles, pastos y forrajes intervenidas "/>
    <m/>
    <s v="NA"/>
    <n v="20227"/>
    <d v="2017-12-04T00:00:00"/>
    <s v="NA"/>
    <n v="4600006506"/>
    <x v="3"/>
    <s v="Yondó"/>
    <m/>
    <m/>
    <m/>
    <s v="Tipo C:  Supervisión"/>
    <s v="Técnica, Administrativa, Financiera, Legal y Contable"/>
  </r>
  <r>
    <x v="1"/>
    <n v="80111604"/>
    <s v="ADICIÓN Y PRÓRROGA AL CONVENIO 4600006684 CUYO OBJETO ES &quot;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
    <s v="Enero"/>
    <s v="4 meses"/>
    <s v="Régimen Especial"/>
    <s v="Recursos Propios"/>
    <n v="18190000"/>
    <n v="18190000"/>
    <s v="No"/>
    <s v="N/A"/>
    <s v="Luis Fernando Torres Giraldo"/>
    <s v="Profesional"/>
    <s v="3838845"/>
    <s v="luis.torres@antioquia.gov.co"/>
    <s v="Antioquia Rural Productiva"/>
    <m/>
    <s v="Apoyo a la modernización de la ganadería en el Departamento Antioquia"/>
    <n v="140060001"/>
    <s v="Áreas agrícolas, forestales, silvopastoriles, pastos y forrajes intervenidas "/>
    <m/>
    <s v="NA"/>
    <n v="20234"/>
    <d v="2017-12-04T00:00:00"/>
    <s v="NA"/>
    <n v="4600006684"/>
    <x v="3"/>
    <s v="Sabaneta"/>
    <m/>
    <m/>
    <m/>
    <s v="Tipo C:  Supervisión"/>
    <s v="Técnica, Administrativa, Financiera, Legal y Contable"/>
  </r>
  <r>
    <x v="1"/>
    <n v="80111604"/>
    <s v="ADICIÓN Y PRÓRROGA AL CONVENIO 4600006634 CUYO OBJETO ES &quot;APOYAR LA ASISTENCIA TÉCNICA DIRECTA RURAL, A TRAVÉS DE LA COFINANCIACIÓN PARA LA CONTRATACIÓN DEL PERSONAL IDONEO PARA LA PRESTACIÓN DE ESTE SERVICIO SEGÚN ORDENANZA 53 DEL 22 DE DICIEMBRE DE 2016, MUNICIPIO DE AMALFI. CODIGO DE NECESIDAD 19827. VIGENCIA FUTURA 6000002381."/>
    <s v="Enero"/>
    <s v="4 meses"/>
    <s v="Régimen Especial"/>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NA"/>
    <n v="20237"/>
    <d v="2017-12-04T00:00:00"/>
    <s v="NA"/>
    <n v="4600006634"/>
    <x v="3"/>
    <s v="Amalfi "/>
    <m/>
    <m/>
    <m/>
    <s v="Tipo C:  Supervisión"/>
    <s v="Técnica, Administrativa, Financiera, Legal y Contable"/>
  </r>
  <r>
    <x v="1"/>
    <n v="80111604"/>
    <s v="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
    <s v="Enero"/>
    <s v="4 meses"/>
    <s v="Régimen Especial"/>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NA"/>
    <n v="20238"/>
    <d v="2017-12-04T00:00:00"/>
    <s v="NA"/>
    <n v="4600006636"/>
    <x v="3"/>
    <s v="Yolombó"/>
    <m/>
    <m/>
    <m/>
    <s v="Tipo C:  Supervisión"/>
    <s v="Técnica, Administrativa, Financiera, Legal y Contable"/>
  </r>
  <r>
    <x v="1"/>
    <n v="80111604"/>
    <s v="ADICIÓN Y PRÓRROGA AL CONVENIO 4600006635 CUYO OBJETO ES &quot;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
    <s v="Enero"/>
    <s v="4 meses"/>
    <s v="Régimen Especial"/>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NA"/>
    <n v="20239"/>
    <d v="2017-12-04T00:00:00"/>
    <s v="NA"/>
    <n v="4600006635"/>
    <x v="3"/>
    <s v="Vegachí"/>
    <m/>
    <m/>
    <m/>
    <s v="Tipo C:  Supervisión"/>
    <s v="Técnica, Administrativa, Financiera, Legal y Contable"/>
  </r>
  <r>
    <x v="1"/>
    <n v="80111604"/>
    <s v="ADICIÓN Y PRÓRROGA AL CONVENIO 4600006628 CUYO OBJETO ES &quot;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
    <s v="Enero"/>
    <s v="4 meses"/>
    <s v="Régimen Especial"/>
    <s v="Recursos Propios"/>
    <n v="17000000"/>
    <n v="17000000"/>
    <s v="No"/>
    <s v="N/A"/>
    <s v="Mauro Antonio Gutiérrez Serna"/>
    <s v="Profesional"/>
    <s v="3838828"/>
    <s v="mauro.gutierrez@antioquia.gov.co"/>
    <s v="Antioquia Rural Productiva"/>
    <m/>
    <s v="Apoyo a la modernización de la ganadería en el Departamento Antioquia"/>
    <n v="140060001"/>
    <s v="Áreas agrícolas, forestales, silvopastoriles, pastos y forrajes intervenidas "/>
    <m/>
    <s v="NA"/>
    <n v="20245"/>
    <d v="2017-12-04T00:00:00"/>
    <s v="NA"/>
    <n v="4600006628"/>
    <x v="3"/>
    <s v="Santo Domingo"/>
    <m/>
    <m/>
    <m/>
    <s v="Tipo C:  Supervisión"/>
    <s v="Técnica, Administrativa, Financiera, Legal y Contable"/>
  </r>
  <r>
    <x v="1"/>
    <n v="80111604"/>
    <s v="ADICIÓN Y PRÓRROGA AL CONVENIO 4600006637 CUYO OBJETO ES &quot;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
    <s v="Enero"/>
    <s v="4 meses"/>
    <s v="Régimen Especial"/>
    <s v="Recursos Propios"/>
    <n v="20825000"/>
    <n v="20825000"/>
    <s v="No"/>
    <s v="N/A"/>
    <s v="Luis Guillermo Uribe Hincapíe"/>
    <s v="Profesional"/>
    <s v="3838828"/>
    <s v="luis.uribe@antioquia.gov.co"/>
    <s v="Antioquia Rural Productiva"/>
    <m/>
    <s v="Apoyo a la modernización de la ganadería en el Departamento Antioquia"/>
    <n v="140060001"/>
    <s v="Áreas agrícolas, forestales, silvopastoriles, pastos y forrajes intervenidas "/>
    <m/>
    <s v="NA"/>
    <n v="20248"/>
    <d v="2017-12-04T00:00:00"/>
    <s v="NA"/>
    <n v="4600006637"/>
    <x v="3"/>
    <s v="Yalí"/>
    <m/>
    <m/>
    <s v="Dependencia a cargo"/>
    <s v="Tipo C:  Supervisión"/>
    <s v="Técnica, Administrativa, Financiera, Legal y Contable"/>
  </r>
  <r>
    <x v="1"/>
    <n v="80111604"/>
    <s v="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
    <s v="Enero"/>
    <s v="4 meses"/>
    <s v="Régimen Especial"/>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NA"/>
    <n v="20262"/>
    <d v="2017-12-04T00:00:00"/>
    <s v="NA"/>
    <n v="4600006490"/>
    <x v="3"/>
    <s v="Arboletes"/>
    <m/>
    <m/>
    <s v="Luis Fernando Torres"/>
    <s v="Tipo C:  Supervisión"/>
    <s v="Técnica, Administrativa, Financiera, Legal y Contable"/>
  </r>
  <r>
    <x v="1"/>
    <n v="80111604"/>
    <s v="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
    <s v="Enero"/>
    <s v="4 meses"/>
    <s v="Régimen Especial"/>
    <s v="Recursos Propios"/>
    <n v="20825000"/>
    <n v="20825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NA"/>
    <n v="20265"/>
    <d v="2017-12-04T00:00:00"/>
    <s v="NA"/>
    <n v="4600006493"/>
    <x v="3"/>
    <s v="Carepa"/>
    <m/>
    <m/>
    <s v="Caros Mario  Giraldo"/>
    <s v="Tipo C:  Supervisión"/>
    <s v="Técnica, Administrativa, Financiera, Legal y Contable"/>
  </r>
  <r>
    <x v="1"/>
    <n v="80111604"/>
    <s v="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
    <s v="Enero"/>
    <s v="4 meses"/>
    <s v="Régimen Especial"/>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NA"/>
    <n v="20271"/>
    <d v="2017-12-04T00:00:00"/>
    <s v="NA"/>
    <n v="4600006470"/>
    <x v="3"/>
    <s v="Chigorodó"/>
    <m/>
    <m/>
    <s v="Alejandro Henao "/>
    <s v="Tipo C:  Supervisión"/>
    <s v="Técnica, Administrativa, Financiera, Legal y Contable"/>
  </r>
  <r>
    <x v="1"/>
    <n v="80111604"/>
    <s v="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
    <s v="Enero"/>
    <s v="4 meses"/>
    <s v="Régimen Especial"/>
    <s v="Recursos Propios"/>
    <n v="20825000"/>
    <n v="20825000"/>
    <s v="No"/>
    <s v="N/A"/>
    <s v="Mauricio Berrío Mena"/>
    <s v="Profesional"/>
    <s v="3838828"/>
    <s v="mauricio.berrio@antioquia.gov.co"/>
    <s v="Antioquia Rural Productiva"/>
    <m/>
    <s v="Apoyo a la modernización de la ganadería en el Departamento Antioquia"/>
    <n v="140060001"/>
    <s v="Áreas agrícolas, forestales, silvopastoriles, pastos y forrajes intervenidas "/>
    <m/>
    <s v="NA"/>
    <n v="20274"/>
    <d v="2017-12-04T00:00:00"/>
    <s v="NA"/>
    <n v="4600006510"/>
    <x v="3"/>
    <s v="Mutatá"/>
    <m/>
    <m/>
    <s v="Carlos Mario Valencia"/>
    <s v="Tipo C:  Supervisión"/>
    <s v="Técnica, Administrativa, Financiera, Legal y Contable"/>
  </r>
  <r>
    <x v="1"/>
    <n v="80111604"/>
    <s v="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
    <s v="Enero"/>
    <s v="4 meses"/>
    <s v="Régimen Especial"/>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NA"/>
    <n v="20277"/>
    <d v="2017-12-04T00:00:00"/>
    <s v="NA"/>
    <n v="4600006512"/>
    <x v="3"/>
    <s v="San Pedro de Uraba"/>
    <m/>
    <m/>
    <s v="Diego Fernando Bedoya"/>
    <s v="Tipo C:  Supervisión"/>
    <s v="Técnica, Administrativa, Financiera, Legal y Contable"/>
  </r>
  <r>
    <x v="1"/>
    <n v="80111604"/>
    <s v="Apoyar la Asistencia Técnica Directa Rural, a través de la cofinanciación para la contratación de personal idóneo, para la prestación de este servicio, según la Ordenanza 53 del 22 de diciembre de 2016, en el Municipio de Turbo"/>
    <s v="Enero"/>
    <s v="4 meses"/>
    <s v="Régimen Especial"/>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NA"/>
    <n v="20279"/>
    <d v="2017-12-04T00:00:00"/>
    <s v="NA"/>
    <n v="4600006511"/>
    <x v="3"/>
    <s v="Turbo"/>
    <m/>
    <m/>
    <s v="Diego Fernando Bedoya"/>
    <s v="Tipo C:  Supervisión"/>
    <s v="Técnica, Administrativa, Financiera, Legal y Contable"/>
  </r>
  <r>
    <x v="1"/>
    <n v="80111604"/>
    <s v="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
    <s v="Enero"/>
    <s v="4 meses"/>
    <s v="Régimen Especial"/>
    <s v="Recursos Propios"/>
    <n v="20825000"/>
    <n v="20825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NA"/>
    <n v="20284"/>
    <d v="2017-12-04T00:00:00"/>
    <s v="NA"/>
    <n v="4600006472"/>
    <x v="3"/>
    <s v="San Juan de Urabá"/>
    <m/>
    <m/>
    <s v="Herman Serna"/>
    <s v="Tipo C:  Supervisión"/>
    <s v="Técnica, Administrativa, Financiera, Legal y Contable"/>
  </r>
  <r>
    <x v="1"/>
    <n v="80111604"/>
    <s v="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
    <s v="Enero"/>
    <s v="4 meses"/>
    <s v="Régimen Especial"/>
    <s v="Recursos Propios"/>
    <n v="17000000"/>
    <n v="17000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NA"/>
    <n v="20285"/>
    <d v="2017-12-04T00:00:00"/>
    <s v="NA"/>
    <n v="4600006505"/>
    <x v="3"/>
    <s v="Vigía del Fuerte"/>
    <m/>
    <m/>
    <s v="Catalina Marin"/>
    <s v="Tipo C:  Supervisión"/>
    <s v="Técnica, Administrativa, Financiera, Legal y Contable"/>
  </r>
  <r>
    <x v="1"/>
    <n v="80111604"/>
    <s v="ADICIÓN Y PRÓRROGA AL CONVENIO 4600006593 CUYO OBJETO ES &quot;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
    <s v="Enero"/>
    <s v="4 meses"/>
    <s v="Régimen Especial"/>
    <s v="Recursos Propios"/>
    <n v="20825000"/>
    <n v="20825000"/>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NA"/>
    <n v="20286"/>
    <d v="2017-12-04T00:00:00"/>
    <s v="NA"/>
    <n v="4600006593"/>
    <x v="3"/>
    <s v="Ituango"/>
    <m/>
    <m/>
    <s v="Teresita Rengifo"/>
    <s v="Tipo C:  Supervisión"/>
    <s v="Técnica, Administrativa, Financiera, Legal y Contable"/>
  </r>
  <r>
    <x v="1"/>
    <n v="80111604"/>
    <s v="ADICIÓN Y PRÓRROGA AL CONVENIO 4600006606 CUYO OBJETO ES &quot;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
    <s v="Enero"/>
    <s v="4 meses"/>
    <s v="Régimen Especial"/>
    <s v="Recursos Propios"/>
    <n v="16999998.724999998"/>
    <n v="16999998.724999998"/>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NA"/>
    <n v="20287"/>
    <d v="2017-12-04T00:00:00"/>
    <s v="NA"/>
    <n v="4600006606"/>
    <x v="3"/>
    <s v="San Andrés de Cuerquia"/>
    <m/>
    <m/>
    <s v="Dependencia a cargo"/>
    <s v="Tipo C:  Supervisión"/>
    <s v="Técnica, Administrativa, Financiera, Legal y Contable"/>
  </r>
  <r>
    <x v="1"/>
    <n v="80111604"/>
    <s v="ADICIÓN Y PRÓRROGA AL CONVENIO 4600006587 CUYO OBJETO ES &quot;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
    <s v="Enero"/>
    <s v="4 meses"/>
    <s v="Régimen Especial"/>
    <s v="Recursos Propios"/>
    <n v="16999999.574999999"/>
    <n v="16999999.574999999"/>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NA"/>
    <n v="20288"/>
    <d v="2017-12-04T00:00:00"/>
    <s v="NA"/>
    <n v="4600006587"/>
    <x v="3"/>
    <s v="Toledo "/>
    <m/>
    <m/>
    <s v="Jorge Eduardo Gañan Parra"/>
    <s v="Tipo C:  Supervisión"/>
    <s v="Técnica, Administrativa, Financiera, Legal y Contable"/>
  </r>
  <r>
    <x v="1"/>
    <n v="80111604"/>
    <s v="ADICIÓN Y PRÓRROGA AL CONVENIO 4600006592 CUYO OBJETO ES &quot;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
    <s v="Enero"/>
    <s v="4 meses"/>
    <s v="Régimen Especial"/>
    <s v="Recursos Propios"/>
    <n v="17000000"/>
    <n v="17000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NA"/>
    <n v="20291"/>
    <d v="2017-12-04T00:00:00"/>
    <s v="NA"/>
    <n v="4600006592"/>
    <x v="3"/>
    <s v="Entrerrios"/>
    <m/>
    <m/>
    <s v="Luis Fernando Torres Giraldo"/>
    <s v="Tipo C:  Supervisión"/>
    <s v="Técnica, Administrativa, Financiera, Legal y Contable"/>
  </r>
  <r>
    <x v="1"/>
    <n v="80111604"/>
    <s v="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
    <s v="Enero"/>
    <s v="4 meses"/>
    <s v="Régimen Especial"/>
    <s v="Recursos Propios"/>
    <n v="20825000"/>
    <n v="20825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NA"/>
    <n v="20292"/>
    <d v="2017-12-04T00:00:00"/>
    <s v="NA"/>
    <n v="4600006603"/>
    <x v="3"/>
    <s v="Santa Rosa de Osos"/>
    <m/>
    <m/>
    <s v="Javier Montoya Gutierrez"/>
    <s v="Tipo C:  Supervisión"/>
    <s v="Técnica, Administrativa, Financiera, Legal y Contable"/>
  </r>
  <r>
    <x v="1"/>
    <n v="80111604"/>
    <s v="ADICIÓN Y PRÓRROGA AL CONVENIO 4600006594 CUYO OBJETO ES &quot;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
    <s v="Enero"/>
    <s v="4 meses"/>
    <s v="Régimen Especial"/>
    <s v="Recursos Propios"/>
    <n v="20509997.024999999"/>
    <n v="20509997.024999999"/>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NA"/>
    <n v="20293"/>
    <d v="2017-12-04T00:00:00"/>
    <s v="NA"/>
    <n v="4600006594"/>
    <x v="3"/>
    <s v="San Pedro de los Milagros"/>
    <m/>
    <m/>
    <s v="Javier Montoya Gutierrez"/>
    <s v="Tipo C:  Supervisión"/>
    <s v="Técnica, Administrativa, Financiera, Legal y Contable"/>
  </r>
  <r>
    <x v="1"/>
    <n v="80111604"/>
    <s v="ADICIÓN Y PRÓRROGA AL CONVENIO 4600006590 CUYO OBJETO ES &quot;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
    <s v="Enero"/>
    <s v="4 meses"/>
    <s v="Régimen Especial"/>
    <s v="Recursos Propios"/>
    <n v="20825000"/>
    <n v="20825000"/>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NA"/>
    <n v="20294"/>
    <d v="2017-12-04T00:00:00"/>
    <s v="NA"/>
    <n v="4600006590"/>
    <x v="3"/>
    <s v="Angostura "/>
    <m/>
    <m/>
    <s v="Javier Montoya Gutierrez"/>
    <s v="Tipo C:  Supervisión"/>
    <s v="Técnica, Administrativa, Financiera, Legal y Contable"/>
  </r>
  <r>
    <x v="1"/>
    <n v="80111604"/>
    <s v="ADICIÓN Y PRÓRROGA AL CONVENIO 4600006604 CUYO OBJETO ES &quot;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
    <s v="Enero"/>
    <s v="4 meses"/>
    <s v="Régimen Especial"/>
    <s v="Recursos Propios"/>
    <n v="20824997.024999999"/>
    <n v="20824997.02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NA"/>
    <n v="20295"/>
    <d v="2017-12-04T00:00:00"/>
    <s v="NA"/>
    <n v="4600006604"/>
    <x v="3"/>
    <s v="Campamento"/>
    <m/>
    <m/>
    <s v="Mauro Antonio Gutiérrez Serna"/>
    <s v="Tipo C:  Supervisión"/>
    <s v="Técnica, Administrativa, Financiera, Legal y Contable"/>
  </r>
  <r>
    <x v="1"/>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s v="Enero"/>
    <s v="4 meses"/>
    <s v="Régimen Especial"/>
    <s v="Recursos Propios"/>
    <n v="20824574.574999999"/>
    <n v="20824574.57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NA"/>
    <n v="20296"/>
    <d v="2017-12-04T00:00:00"/>
    <s v="NA"/>
    <n v="4600006589"/>
    <x v="3"/>
    <s v="Guadalupe"/>
    <m/>
    <m/>
    <s v="Luis Guillermo Uribe Hincapíe"/>
    <s v="Tipo C:  Supervisión"/>
    <s v="Técnica, Administrativa, Financiera, Legal y Contable"/>
  </r>
  <r>
    <x v="1"/>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s v="Enero"/>
    <s v="4 meses"/>
    <s v="Régimen Especial"/>
    <s v="Recursos Propios"/>
    <n v="20824993.199999999"/>
    <n v="20824993.199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NA"/>
    <n v="20298"/>
    <d v="2017-12-04T00:00:00"/>
    <s v="NA"/>
    <n v="4600006602"/>
    <x v="3"/>
    <s v="Don Matias "/>
    <m/>
    <m/>
    <s v="Carlos Mario Giraldo García"/>
    <s v="Tipo C:  Supervisión"/>
    <s v="Técnica, Administrativa, Financiera, Legal y Contable"/>
  </r>
  <r>
    <x v="1"/>
    <n v="80111604"/>
    <s v="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
    <s v="Enero"/>
    <s v="4 meses"/>
    <s v="Régimen Especial"/>
    <s v="Recursos Propios"/>
    <n v="17000000"/>
    <n v="17000000"/>
    <s v="No"/>
    <s v="N/A"/>
    <s v="Jesús Anibal Zapata"/>
    <s v="Profesional"/>
    <s v="3838828"/>
    <s v="jesus.zapata@antioquia.gov.co"/>
    <s v="Antioquia Rural Productiva"/>
    <m/>
    <s v="Apoyo a la modernización de la ganadería en el Departamento Antioquia"/>
    <n v="140060001"/>
    <s v="Áreas agrícolas, forestales, silvopastoriles, pastos y forrajes intervenidas "/>
    <m/>
    <s v="NA"/>
    <n v="20310"/>
    <d v="2017-12-04T00:00:00"/>
    <s v="NA"/>
    <n v="4600006552"/>
    <x v="3"/>
    <s v="Argelia "/>
    <m/>
    <m/>
    <s v="Mauricio Berrío"/>
    <s v="Tipo C:  Supervisión"/>
    <s v="Técnica, Administrativa, Financiera, Legal y Contable"/>
  </r>
  <r>
    <x v="1"/>
    <n v="80111604"/>
    <s v="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
    <s v="Enero"/>
    <s v="4 meses"/>
    <s v="Régimen Especial"/>
    <s v="Recursos Propios"/>
    <n v="20824998.300000001"/>
    <n v="20824998.300000001"/>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NA"/>
    <n v="20314"/>
    <d v="2017-12-04T00:00:00"/>
    <s v="NA"/>
    <n v="4600006549"/>
    <x v="3"/>
    <s v="El Retiro"/>
    <m/>
    <m/>
    <s v="Carlos Mario Giraldo García"/>
    <s v="Tipo C:  Supervisión"/>
    <s v="Técnica, Administrativa, Financiera, Legal y Contable"/>
  </r>
  <r>
    <x v="1"/>
    <n v="80111604"/>
    <s v="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
    <s v="Enero"/>
    <s v="4 meses"/>
    <s v="Régimen Especial"/>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NA"/>
    <n v="20315"/>
    <d v="2017-12-04T00:00:00"/>
    <s v="NA"/>
    <n v="4600006546"/>
    <x v="3"/>
    <s v="Granada"/>
    <m/>
    <m/>
    <s v="Mauricio Berrío Mena"/>
    <s v="Tipo C:  Supervisión"/>
    <s v="Técnica, Administrativa, Financiera, Legal y Contable"/>
  </r>
  <r>
    <x v="1"/>
    <n v="80111604"/>
    <s v="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
    <s v="Enero"/>
    <s v="4 meses"/>
    <s v="Régimen Especial"/>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NA"/>
    <n v="20317"/>
    <d v="2017-12-04T00:00:00"/>
    <s v="NA"/>
    <n v="4600006522"/>
    <x v="3"/>
    <s v="San Vicente"/>
    <m/>
    <m/>
    <s v="Jorge Humberto Ramírez Corrales"/>
    <s v="Tipo C:  Supervisión"/>
    <s v="Técnica, Administrativa, Financiera, Legal y Contable"/>
  </r>
  <r>
    <x v="1"/>
    <n v="80111604"/>
    <s v="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
    <s v="Enero"/>
    <s v="4 meses"/>
    <s v="Régimen Especial"/>
    <s v="Recursos Propios"/>
    <n v="20824993.199999999"/>
    <n v="20824993.199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NA"/>
    <n v="20319"/>
    <d v="2017-12-04T00:00:00"/>
    <s v="NA"/>
    <n v="4600006550"/>
    <x v="3"/>
    <s v="Abejorral"/>
    <m/>
    <m/>
    <s v="Jorge Humberto Ramírez Corrales"/>
    <s v="Tipo C:  Supervisión"/>
    <s v="Técnica, Administrativa, Financiera, Legal y Contable"/>
  </r>
  <r>
    <x v="1"/>
    <n v="80111604"/>
    <s v="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
    <s v="Enero"/>
    <s v="4 meses"/>
    <s v="Régimen Especial"/>
    <s v="Recursos Propios"/>
    <n v="20824997.024999999"/>
    <n v="20824997.024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NA"/>
    <n v="20326"/>
    <d v="2017-12-04T00:00:00"/>
    <s v="NA"/>
    <n v="4600006521"/>
    <x v="3"/>
    <s v="Marinilla"/>
    <m/>
    <m/>
    <s v="Carlos Mario Giraldo García"/>
    <s v="Tipo C:  Supervisión"/>
    <s v="Técnica, Administrativa, Financiera, Legal y Contable"/>
  </r>
  <r>
    <x v="1"/>
    <n v="80111604"/>
    <s v="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
    <s v="Enero"/>
    <s v="4 meses"/>
    <s v="Régimen Especial"/>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NA"/>
    <n v="20340"/>
    <d v="2017-12-04T00:00:00"/>
    <s v="NA"/>
    <n v="4600006529"/>
    <x v="3"/>
    <s v="El Peñol"/>
    <m/>
    <m/>
    <s v="Mauricio Berrío"/>
    <s v="Tipo C:  Supervisión"/>
    <s v="Técnica, Administrativa, Financiera, Legal y Contable"/>
  </r>
  <r>
    <x v="1"/>
    <n v="80111604"/>
    <s v="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
    <s v="Enero"/>
    <s v="4 meses"/>
    <s v="Régimen Especial"/>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NA"/>
    <n v="20341"/>
    <d v="2017-12-04T00:00:00"/>
    <s v="NA"/>
    <n v="4600006547"/>
    <x v="3"/>
    <s v="La Ceja "/>
    <m/>
    <m/>
    <s v="Diego León Vallejo"/>
    <s v="Tipo C:  Supervisión"/>
    <s v="Técnica, Administrativa, Financiera, Legal y Contable"/>
  </r>
  <r>
    <x v="1"/>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s v="Enero"/>
    <s v="4 meses"/>
    <s v="Régimen Especial"/>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NA"/>
    <n v="20342"/>
    <d v="2017-12-04T00:00:00"/>
    <s v="NA"/>
    <n v="4600006518"/>
    <x v="3"/>
    <s v="Rionegro"/>
    <m/>
    <m/>
    <s v="Diego León Vallejo"/>
    <s v="Tipo C:  Supervisión"/>
    <s v="Técnica, Administrativa, Financiera, Legal y Contable"/>
  </r>
  <r>
    <x v="1"/>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s v="Enero"/>
    <s v="4 meses"/>
    <s v="Régimen Especial"/>
    <s v="Recursos Propios"/>
    <n v="20824997.449999999"/>
    <n v="20824997.449999999"/>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NA"/>
    <n v="20347"/>
    <d v="2017-12-04T00:00:00"/>
    <s v="NA"/>
    <n v="4600006523"/>
    <x v="3"/>
    <s v="San Luis "/>
    <m/>
    <m/>
    <s v="Diego León Vallejo"/>
    <s v="Tipo C:  Supervisión"/>
    <s v="Técnica, Administrativa, Financiera, Legal y Contable"/>
  </r>
  <r>
    <x v="1"/>
    <n v="80111604"/>
    <s v="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
    <s v="Enero"/>
    <s v="4 meses"/>
    <s v="Régimen Especial"/>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NA"/>
    <n v="20348"/>
    <d v="2017-12-04T00:00:00"/>
    <s v="NA"/>
    <n v="4600006520"/>
    <x v="3"/>
    <s v="San Carlos"/>
    <m/>
    <m/>
    <s v="Judith Gomez Posada"/>
    <s v="Tipo C:  Supervisión"/>
    <s v="Técnica, Administrativa, Financiera, Legal y Contable"/>
  </r>
  <r>
    <x v="1"/>
    <n v="80111604"/>
    <s v="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
    <s v="Enero"/>
    <s v="4 meses"/>
    <s v="Régimen Especial"/>
    <s v="Recursos Propios"/>
    <n v="20824997.024999999"/>
    <n v="20824997.024999999"/>
    <s v="No"/>
    <s v="N/A"/>
    <s v="Jesús Antonio Palacio"/>
    <s v="Profesional"/>
    <s v="3838828"/>
    <s v="jesus.palacios@antioquia.gov.co"/>
    <s v="Antioquia Rural Productiva"/>
    <m/>
    <s v="Apoyo a la modernización de la ganadería en el Departamento Antioquia"/>
    <n v="140060001"/>
    <s v="Áreas agrícolas, forestales, silvopastoriles, pastos y forrajes intervenidas "/>
    <m/>
    <s v="NA"/>
    <n v="20335"/>
    <d v="2017-12-04T00:00:00"/>
    <s v="NA"/>
    <n v="4600006527"/>
    <x v="3"/>
    <s v="El Santuario"/>
    <m/>
    <m/>
    <s v="Judith Gomez Posada"/>
    <s v="Tipo C:  Supervisión"/>
    <s v="Técnica, Administrativa, Financiera, Legal y Contable"/>
  </r>
  <r>
    <x v="1"/>
    <n v="80111604"/>
    <s v="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
    <s v="Enero"/>
    <s v="4 meses"/>
    <s v="Régimen Especial"/>
    <s v="Recursos Propios"/>
    <n v="20825000"/>
    <n v="208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NA"/>
    <n v="20361"/>
    <d v="2017-12-04T00:00:00"/>
    <s v="NA"/>
    <n v="4600006514"/>
    <x v="3"/>
    <s v="Tarazá"/>
    <m/>
    <m/>
    <s v="Judith Gomez Posada"/>
    <s v="Tipo C:  Supervisión"/>
    <s v="Técnica, Administrativa, Financiera, Legal y Contable"/>
  </r>
  <r>
    <x v="1"/>
    <n v="80111604"/>
    <s v="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
    <s v="Enero"/>
    <s v="4 meses"/>
    <s v="Régimen Especial"/>
    <s v="Recursos Propios"/>
    <n v="17000000"/>
    <n v="17000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NA"/>
    <n v="20363"/>
    <d v="2017-12-04T00:00:00"/>
    <s v="NA"/>
    <n v="4600006496"/>
    <x v="3"/>
    <s v="Cáceres "/>
    <m/>
    <m/>
    <s v="José Antonio Velasquez Araque"/>
    <s v="Tipo C:  Supervisión"/>
    <s v="Técnica, Administrativa, Financiera, Legal y Contable"/>
  </r>
  <r>
    <x v="1"/>
    <n v="80111604"/>
    <s v="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
    <s v="Enero"/>
    <s v="4 meses"/>
    <s v="Régimen Especial"/>
    <s v="Recursos Propios"/>
    <n v="20725000"/>
    <n v="207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NA"/>
    <n v="20364"/>
    <d v="2017-12-04T00:00:00"/>
    <s v="NA"/>
    <n v="4600006495"/>
    <x v="3"/>
    <s v="Caucasia"/>
    <m/>
    <m/>
    <s v="José Antonio Velasquez Araque"/>
    <s v="Tipo C:  Supervisión"/>
    <s v="Técnica, Administrativa, Financiera, Legal y Contable"/>
  </r>
  <r>
    <x v="1"/>
    <n v="80111604"/>
    <s v="ADICIÓN Y PRÓRROGA AL CONVENIO 4600006662 CUYO OBJETO ES &quot;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
    <s v="Enero"/>
    <s v="4 meses"/>
    <s v="Régimen Especial"/>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NA"/>
    <n v="20370"/>
    <d v="2017-12-04T00:00:00"/>
    <s v="NA"/>
    <n v="4600006662"/>
    <x v="3"/>
    <s v="El Bagre"/>
    <m/>
    <m/>
    <s v="José Antonio Velasquez Araque"/>
    <s v="Tipo C:  Supervisión"/>
    <s v="Técnica, Administrativa, Financiera, Legal y Contable"/>
  </r>
  <r>
    <x v="1"/>
    <n v="80111604"/>
    <s v="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
    <s v="Enero"/>
    <s v="4 meses"/>
    <s v="Régimen Especial"/>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NA"/>
    <n v="20374"/>
    <d v="2017-12-04T00:00:00"/>
    <s v="NA"/>
    <n v="4600006500"/>
    <x v="3"/>
    <s v="Zaragoza"/>
    <m/>
    <m/>
    <s v="José Antonio Velasquez Araque"/>
    <s v="Tipo C:  Supervisión"/>
    <s v="Técnica, Administrativa, Financiera, Legal y Contable"/>
  </r>
  <r>
    <x v="1"/>
    <n v="80111604"/>
    <s v="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
    <s v="Enero"/>
    <s v="4 meses"/>
    <s v="Régimen Especial"/>
    <s v="Recursos Propios"/>
    <n v="20824993.199999999"/>
    <n v="20824993.199999999"/>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381"/>
    <d v="2017-12-04T00:00:00"/>
    <s v="NA"/>
    <n v="4600006570"/>
    <x v="3"/>
    <s v="Abriaqui"/>
    <m/>
    <m/>
    <s v="Jesús Anibal Zapata"/>
    <s v="Tipo C:  Supervisión"/>
    <s v="Técnica, Administrativa, Financiera, Legal y Contable"/>
  </r>
  <r>
    <x v="1"/>
    <n v="80111604"/>
    <s v="ADICIÓN Y PRÓRROGA AL CONVENIO 4600006574 CUYO OBJETO ES &quot;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
    <s v="Enero"/>
    <s v="4 meses"/>
    <s v="Régimen Especial"/>
    <s v="Recursos Propios"/>
    <n v="20825000"/>
    <n v="20825000"/>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NA"/>
    <n v="20441"/>
    <d v="2017-12-04T00:00:00"/>
    <s v="NA"/>
    <n v="4600006574"/>
    <x v="3"/>
    <s v="Anzá"/>
    <m/>
    <m/>
    <s v="Silvia Orozco Puerta"/>
    <s v="Tipo C:  Supervisión"/>
    <s v="Técnica, Administrativa, Financiera, Legal y Contable"/>
  </r>
  <r>
    <x v="1"/>
    <n v="80111604"/>
    <s v="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
    <s v="Enero"/>
    <s v="4 meses"/>
    <s v="Régimen Especial"/>
    <s v="Recursos Propios"/>
    <n v="20824978.75"/>
    <n v="20824978.7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448"/>
    <d v="2017-12-04T00:00:00"/>
    <s v="NA"/>
    <n v="4600006571"/>
    <x v="3"/>
    <s v="Armenia "/>
    <m/>
    <m/>
    <s v="Silvia Orozco Puerta"/>
    <s v="Tipo C:  Supervisión"/>
    <s v="Técnica, Administrativa, Financiera, Legal y Contable"/>
  </r>
  <r>
    <x v="1"/>
    <n v="80111604"/>
    <s v="ADICIÓN Y PRÓRROGA AL CONVENIO 460006573 CUYO OBJETO ES &quot;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
    <s v="Enero"/>
    <s v="4 meses"/>
    <s v="Régimen Especial"/>
    <s v="Recursos Propios"/>
    <n v="20824575"/>
    <n v="208245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NA"/>
    <n v="20442"/>
    <d v="2017-12-04T00:00:00"/>
    <s v="NA"/>
    <n v="4600006573"/>
    <x v="3"/>
    <s v="Caicedo "/>
    <m/>
    <m/>
    <s v="Silvia Orozco Puerta"/>
    <s v="Tipo C:  Supervisión"/>
    <s v="Técnica, Administrativa, Financiera, Legal y Contable"/>
  </r>
  <r>
    <x v="1"/>
    <n v="80111604"/>
    <s v="ADICIÓN Y PRÓRROGA AL CONVENIO 4600006560 CUYO OBJETO ES &quot;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
    <s v="Enero"/>
    <s v="4 meses"/>
    <s v="Régimen Especial"/>
    <s v="Recursos Propios"/>
    <n v="20825000"/>
    <n v="20825000"/>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NA"/>
    <n v="20470"/>
    <d v="2017-12-04T00:00:00"/>
    <s v="NA"/>
    <n v="4600006560"/>
    <x v="3"/>
    <s v="Giraldo"/>
    <m/>
    <m/>
    <s v="Jesus Antonio Palacios Anaya"/>
    <s v="Tipo C:  Supervisión"/>
    <s v="Técnica, Administrativa, Financiera, Legal y Contable"/>
  </r>
  <r>
    <x v="1"/>
    <n v="80111604"/>
    <s v="ADICIÓN Y PRÓRROGA AL CONVENIO 4600006598 CUYO OBJETO ES &quot;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
    <s v="Enero"/>
    <s v="4 meses"/>
    <s v="Régimen Especial"/>
    <s v="Recursos Propios"/>
    <n v="17000000"/>
    <n v="17000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456"/>
    <d v="2017-12-04T00:00:00"/>
    <s v="NA"/>
    <n v="4600006598"/>
    <x v="3"/>
    <s v="Heliconia"/>
    <m/>
    <m/>
    <s v="Jesus Antonio Palacios Anaya"/>
    <s v="Tipo C:  Supervisión"/>
    <s v="Técnica, Administrativa, Financiera, Legal y Contable"/>
  </r>
  <r>
    <x v="1"/>
    <n v="80111604"/>
    <s v="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
    <s v="Enero"/>
    <s v="4 meses"/>
    <s v="Régimen Especial"/>
    <s v="Recursos Propios"/>
    <n v="20824997.024999999"/>
    <n v="20824997.024999999"/>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NA"/>
    <n v="20471"/>
    <d v="2017-12-04T00:00:00"/>
    <s v="NA"/>
    <n v="4600006569"/>
    <x v="3"/>
    <s v="Olaya"/>
    <m/>
    <m/>
    <s v="Juan Felipe Bedoya Klais"/>
    <s v="Tipo C:  Supervisión"/>
    <s v="Técnica, Administrativa, Financiera, Legal y Contable"/>
  </r>
  <r>
    <x v="1"/>
    <n v="80111604"/>
    <s v="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
    <s v="Enero"/>
    <s v="4 meses"/>
    <s v="Régimen Especial"/>
    <s v="Recursos Propios"/>
    <n v="20824256.25"/>
    <n v="20824256.2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NA"/>
    <n v="20443"/>
    <d v="2017-12-04T00:00:00"/>
    <s v="NA"/>
    <n v="4600006561"/>
    <x v="3"/>
    <s v="Peque"/>
    <m/>
    <m/>
    <s v="Juan Felipe Bedoya Klais"/>
    <s v="Tipo C:  Supervisión"/>
    <s v="Técnica, Administrativa, Financiera, Legal y Contable"/>
  </r>
  <r>
    <x v="1"/>
    <n v="80111604"/>
    <s v="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
    <s v="Enero"/>
    <s v="4 meses"/>
    <s v="Régimen Especial"/>
    <s v="Recursos Propios"/>
    <n v="20824150"/>
    <n v="2082415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460"/>
    <d v="2017-12-04T00:00:00"/>
    <s v="NA"/>
    <n v="4600006557"/>
    <x v="3"/>
    <s v="Sabanalarga"/>
    <m/>
    <m/>
    <s v="Juan Felipe Bedoya Klais"/>
    <s v="Tipo C:  Supervisión"/>
    <s v="Técnica, Administrativa, Financiera, Legal y Contable"/>
  </r>
  <r>
    <x v="1"/>
    <n v="80111604"/>
    <s v="ADICIÓN Y PRÓRROGA AL CONVENIO 4600006565 CUYO OBJETO ES &quot;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
    <s v="Enero"/>
    <s v="4 meses"/>
    <s v="Régimen Especial"/>
    <s v="Recursos Propios"/>
    <n v="20824766.25"/>
    <n v="20824766.2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466"/>
    <d v="2017-12-04T00:00:00"/>
    <s v="NA"/>
    <n v="4600006565"/>
    <x v="3"/>
    <s v="Santa Fe de Antioquia"/>
    <m/>
    <m/>
    <s v="Juan Felipe Bedoya"/>
    <s v="Tipo C:  Supervisión"/>
    <s v="Técnica, Administrativa, Financiera, Legal y Contable"/>
  </r>
  <r>
    <x v="1"/>
    <n v="80111604"/>
    <s v="ADICIÓN Y PRÓRROGA AL CONVENIO 4600006575 CUYO OBJETO ES &quot;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
    <s v="Enero"/>
    <s v="4 meses"/>
    <s v="Régimen Especial"/>
    <s v="Recursos Propios"/>
    <n v="20824978.75"/>
    <n v="20824978.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NA"/>
    <n v="20444"/>
    <d v="2017-12-04T00:00:00"/>
    <s v="NA"/>
    <n v="4600006575"/>
    <x v="3"/>
    <s v="Sopetrán"/>
    <m/>
    <m/>
    <s v="Juan Felipe Bedoya"/>
    <s v="Tipo C:  Supervisión"/>
    <s v="Técnica, Administrativa, Financiera, Legal y Contable"/>
  </r>
  <r>
    <x v="1"/>
    <n v="80111604"/>
    <s v="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
    <s v="Enero"/>
    <s v="4 meses"/>
    <s v="Régimen Especial"/>
    <s v="Recursos Propios"/>
    <n v="20825000"/>
    <n v="20825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467"/>
    <d v="2017-12-04T00:00:00"/>
    <s v="NA"/>
    <n v="4600006568"/>
    <x v="3"/>
    <s v="Uramita"/>
    <m/>
    <m/>
    <s v="Jesús Antonio Palacio"/>
    <s v="Tipo C:  Supervisión"/>
    <s v="Técnica, Administrativa, Financiera, Legal y Contable"/>
  </r>
  <r>
    <x v="1"/>
    <n v="80111604"/>
    <s v="ADICIÓN Y PRÓRROGA AL CONVENIO 4600006614 CUYO OBJETO ES &quot;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
    <s v="Enero"/>
    <s v="4 meses"/>
    <s v="Régimen Especial"/>
    <s v="Recursos Propios"/>
    <n v="20825000"/>
    <n v="20825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85"/>
    <d v="2017-12-04T00:00:00"/>
    <s v="NA"/>
    <n v="4600006614"/>
    <x v="3"/>
    <s v="Hispania"/>
    <m/>
    <m/>
    <s v="Jose Vicente Delgado"/>
    <s v="Tipo C:  Supervisión"/>
    <s v="Técnica, Administrativa, Financiera, Legal y Contable"/>
  </r>
  <r>
    <x v="1"/>
    <n v="80111604"/>
    <s v="ADICIÓN Y PRÓRROGA AL CONVENIO 4600006613 CUYO OBJETO ES &quot;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
    <s v="Enero"/>
    <s v="4 meses"/>
    <s v="Régimen Especial"/>
    <s v="Recursos Propios"/>
    <n v="20824997.875"/>
    <n v="20824997.875"/>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86"/>
    <d v="2017-12-04T00:00:00"/>
    <s v="NA"/>
    <n v="4600006613"/>
    <x v="3"/>
    <s v="Betania"/>
    <m/>
    <m/>
    <s v="Jose Vicente Delgado"/>
    <s v="Tipo C:  Supervisión"/>
    <s v="Técnica, Administrativa, Financiera, Legal y Contable"/>
  </r>
  <r>
    <x v="1"/>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s v="Enero"/>
    <s v="4 meses"/>
    <s v="Régimen Especial"/>
    <s v="Recursos Propios"/>
    <n v="20580000"/>
    <n v="20580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87"/>
    <d v="2017-12-04T00:00:00"/>
    <s v="NA"/>
    <n v="4600006623"/>
    <x v="3"/>
    <s v="Jardín"/>
    <m/>
    <m/>
    <s v="Jose Vicente Delgado"/>
    <s v="Tipo C:  Supervisión"/>
    <s v="Técnica, Administrativa, Financiera, Legal y Contable"/>
  </r>
  <r>
    <x v="1"/>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s v="Enero"/>
    <s v="4 meses"/>
    <s v="Régimen Especial"/>
    <s v="Recursos Propios"/>
    <n v="20824997.024999999"/>
    <n v="20824997.024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88"/>
    <d v="2017-12-04T00:00:00"/>
    <s v="NA"/>
    <n v="4600006621"/>
    <x v="3"/>
    <s v="Venecia"/>
    <m/>
    <m/>
    <s v="Guillermo Toro"/>
    <s v="Tipo C:  Supervisión"/>
    <s v="Técnica, Administrativa, Financiera, Legal y Contable"/>
  </r>
  <r>
    <x v="1"/>
    <n v="80111604"/>
    <s v="ADICIÓN Y PRÓRROGA AL CONVENIO 4600006620 CUYO OBJETO ES &quot;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
    <s v="Enero"/>
    <s v="4 meses"/>
    <s v="Régimen Especial"/>
    <s v="Recursos Propios"/>
    <n v="20824999.149999999"/>
    <n v="20824999.149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89"/>
    <d v="2017-12-04T00:00:00"/>
    <s v="NA"/>
    <n v="4600006620"/>
    <x v="3"/>
    <s v="Santa Bárbara"/>
    <m/>
    <m/>
    <s v="Guillermo Toro"/>
    <s v="Tipo C:  Supervisión"/>
    <s v="Técnica, Administrativa, Financiera, Legal y Contable"/>
  </r>
  <r>
    <x v="1"/>
    <n v="80111604"/>
    <s v="ADICIÓN Y PRÓRROGA AL CONVENIO 4600006618 CUYO OBJETO ES &quot;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
    <s v="Enero"/>
    <s v="4 meses"/>
    <s v="Régimen Especial"/>
    <s v="Recursos Propios"/>
    <n v="20824998.300000001"/>
    <n v="20824998.300000001"/>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90"/>
    <d v="2017-12-04T00:00:00"/>
    <s v="NA"/>
    <n v="4600006618"/>
    <x v="3"/>
    <s v="Montebello"/>
    <m/>
    <m/>
    <s v="Libardo Castrillón"/>
    <s v="Tipo C:  Supervisión"/>
    <s v="Técnica, Administrativa, Financiera, Legal y Contable"/>
  </r>
  <r>
    <x v="1"/>
    <n v="80111604"/>
    <s v="ADICIÓN Y PRÓRROGA AL CONVENIO 4600006580 CUYO OBJETO ES &quot;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
    <s v="Enero"/>
    <s v="4 meses"/>
    <s v="Régimen Especial"/>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491"/>
    <d v="2017-12-04T00:00:00"/>
    <s v="NA"/>
    <n v="4600006580"/>
    <x v="3"/>
    <s v="Salgar"/>
    <m/>
    <m/>
    <s v="Leonardo García"/>
    <s v="Tipo C:  Supervisión"/>
    <s v="Técnica, Administrativa, Financiera, Legal y Contable"/>
  </r>
  <r>
    <x v="1"/>
    <n v="80111604"/>
    <s v="ADICIÓN Y PRÓRROGA AL CONVENIO 4600006644 CUYO OBJETO ES &quot;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
    <s v="Enero"/>
    <s v="4 meses"/>
    <s v="Régimen Especial"/>
    <s v="Recursos Propios"/>
    <n v="20824995.75"/>
    <n v="20824995.75"/>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492"/>
    <d v="2017-12-04T00:00:00"/>
    <s v="NA"/>
    <n v="4600006644"/>
    <x v="3"/>
    <s v="Andes"/>
    <m/>
    <m/>
    <s v="Libardo Castrillón"/>
    <s v="Tipo C:  Supervisión"/>
    <s v="Técnica, Administrativa, Financiera, Legal y Contable"/>
  </r>
  <r>
    <x v="1"/>
    <n v="80111604"/>
    <s v="ADICIÓN Y PRÓRROGA AL CONVENIO 4600006583 CUYO OBJETO ES &quot;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
    <s v="Enero"/>
    <s v="4 meses"/>
    <s v="Régimen Especial"/>
    <s v="Recursos Propios"/>
    <n v="20750999.574999999"/>
    <n v="20750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494"/>
    <d v="2017-12-04T00:00:00"/>
    <s v="NA"/>
    <n v="4600006583"/>
    <x v="3"/>
    <s v="Angelópolis"/>
    <m/>
    <m/>
    <s v="Leonardo García"/>
    <s v="Tipo C:  Supervisión"/>
    <s v="Técnica, Administrativa, Financiera, Legal y Contable"/>
  </r>
  <r>
    <x v="1"/>
    <n v="80111604"/>
    <s v="ADICIÓN Y PRÓRROGA AL CONVENIO 4600006578 CUYO OBJETO ES &quot;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
    <s v="Enero"/>
    <s v="4 meses"/>
    <s v="Régimen Especial"/>
    <s v="Recursos Propios"/>
    <n v="19270964.399999999"/>
    <n v="19270964.399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495"/>
    <d v="2017-12-04T00:00:00"/>
    <s v="NA"/>
    <n v="4600006578"/>
    <x v="3"/>
    <s v="Urrao"/>
    <m/>
    <m/>
    <s v="Carlos Córdoba"/>
    <s v="Tipo C:  Supervisión"/>
    <s v="Técnica, Administrativa, Financiera, Legal y Contable"/>
  </r>
  <r>
    <x v="1"/>
    <n v="80111604"/>
    <s v="ADICIÓN Y PRÓRROGA AL CONVENIO 4600006584 CUYO OBJETO ES &quot;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
    <s v="Enero"/>
    <s v="4 meses"/>
    <s v="Régimen Especial"/>
    <s v="Recursos Propios"/>
    <n v="20751999.574999999"/>
    <n v="20751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497"/>
    <d v="2017-12-04T00:00:00"/>
    <s v="NA"/>
    <n v="4600006584"/>
    <x v="3"/>
    <s v="Amagá"/>
    <m/>
    <m/>
    <s v="Libardo Castrillón"/>
    <s v="Tipo C:  Supervisión"/>
    <s v="Técnica, Administrativa, Financiera, Legal y Contable"/>
  </r>
  <r>
    <x v="1"/>
    <n v="80111604"/>
    <s v="ADICIÓN Y PRÓRROGA AL CONVENIO 4600006577 CUYO OBJETO ES &quot;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
    <s v="Enero"/>
    <s v="4 meses"/>
    <s v="Régimen Especial"/>
    <s v="Recursos Propios"/>
    <n v="20304999.574999999"/>
    <n v="2030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500"/>
    <d v="2017-12-04T00:00:00"/>
    <s v="NA"/>
    <n v="4600006577"/>
    <x v="3"/>
    <s v="Fredonia"/>
    <m/>
    <m/>
    <s v="Carlos Córdoba"/>
    <s v="Tipo C:  Supervisión"/>
    <s v="Técnica, Administrativa, Financiera, Legal y Contable"/>
  </r>
  <r>
    <x v="1"/>
    <n v="80111604"/>
    <s v="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
    <s v="Enero"/>
    <s v="4 meses"/>
    <s v="Régimen Especial"/>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502"/>
    <d v="2017-12-04T00:00:00"/>
    <s v="NA"/>
    <n v="4600006579"/>
    <x v="3"/>
    <s v="Titiribí"/>
    <m/>
    <m/>
    <s v="Leonardo García"/>
    <s v="Tipo C:  Supervisión"/>
    <s v="Técnica, Administrativa, Financiera, Legal y Contable"/>
  </r>
  <r>
    <x v="1"/>
    <n v="80111604"/>
    <s v="ADICIÓN Y PRÓRROGA AL CONVENIO 4600006608. CUYO OBJETO ES &quot;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
    <s v="Enero"/>
    <s v="4 meses"/>
    <s v="Régimen Especial"/>
    <s v="Recursos Propios"/>
    <n v="20824993.199999999"/>
    <n v="20824993.199999999"/>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NA"/>
    <n v="20504"/>
    <d v="2017-12-04T00:00:00"/>
    <s v="NA"/>
    <n v="4600006608"/>
    <x v="3"/>
    <s v="Tarso"/>
    <m/>
    <m/>
    <s v="Libardo Castrillón"/>
    <s v="Tipo C:  Supervisión"/>
    <s v="Técnica, Administrativa, Financiera, Legal y Contable"/>
  </r>
  <r>
    <x v="1"/>
    <n v="80111604"/>
    <s v="ADICIÓN Y PRÓRROGA AL CONVENIO 4600006615 CUYO OBJETO ES &quot;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
    <s v="Enero"/>
    <s v="4 meses"/>
    <s v="Régimen Especial"/>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NA"/>
    <n v="20516"/>
    <d v="2017-12-04T00:00:00"/>
    <s v="NA"/>
    <n v="4600006615"/>
    <x v="3"/>
    <s v="Pueblorrico"/>
    <m/>
    <m/>
    <s v="Libardo Castrillón"/>
    <s v="Tipo C:  Supervisión"/>
    <s v="Técnica, Administrativa, Financiera, Legal y Contable"/>
  </r>
  <r>
    <x v="1"/>
    <n v="80111604"/>
    <s v="ADICIÓN Y PRÓRROGA AL CONVENIO 4600006616 CUYO OBJETO ES &quot;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
    <s v="Enero"/>
    <s v="4 meses"/>
    <s v="Régimen Especial"/>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NA"/>
    <n v="20517"/>
    <d v="2017-12-04T00:00:00"/>
    <s v="NA"/>
    <n v="4600006616"/>
    <x v="3"/>
    <s v="Betulia"/>
    <m/>
    <m/>
    <s v="Leonardo García"/>
    <s v="Tipo C:  Supervisión"/>
    <s v="Técnica, Administrativa, Financiera, Legal y Contable"/>
  </r>
  <r>
    <x v="1"/>
    <n v="80111604"/>
    <s v="ADICIÓN Y PRÓRROGA AL CONVENIO 4600006619 CUYO OBJETO ES &quot;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
    <s v="Enero"/>
    <s v="10 meses"/>
    <s v="Régimen Especial"/>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NA"/>
    <n v="20519"/>
    <d v="2017-12-04T00:00:00"/>
    <s v="NA"/>
    <n v="4600006619"/>
    <x v="3"/>
    <s v="Concordia"/>
    <m/>
    <m/>
    <s v="Libardo Castrillón"/>
    <s v="Tipo C:  Supervisión"/>
    <s v="Técnica, Administrativa, Financiera, Legal y Contable"/>
  </r>
  <r>
    <x v="1"/>
    <n v="70141804"/>
    <s v="  Apoyo a la modernización de la ganadería en el Departamento Antioquia"/>
    <s v="Marzo"/>
    <s v="10 meses"/>
    <s v="Contratación Directa"/>
    <s v="Recursos Propios"/>
    <n v="3956976374"/>
    <n v="3956976374"/>
    <s v="No"/>
    <s v="N/A"/>
    <s v="Gloria Bedoya"/>
    <s v="Profesional"/>
    <s v="3838820"/>
    <s v="gloria.bedoya@antioquia.gov.co"/>
    <s v="Antioquia Rural Productiva"/>
    <m/>
    <s v="Apoyo a la modernización de la ganadería en el Departamento Antioquia"/>
    <m/>
    <s v="Áreas agrícolas, forestales, silvopastoriles, pastos y forrajes intervenidas "/>
    <m/>
    <m/>
    <m/>
    <m/>
    <m/>
    <m/>
    <x v="0"/>
    <m/>
    <m/>
    <m/>
    <s v="Nataly Restrepo"/>
    <s v="Tipo C:  Supervisión"/>
    <s v="Técnica, Administrativa, Financiera, Legal y Contable"/>
  </r>
  <r>
    <x v="1"/>
    <n v="82101800"/>
    <s v="  Fortalecimiento de estrategias que posibiliten mejorar la coordinación Interinstitucional para el Desarrollo Agropecuario del Departamento de Antioquia"/>
    <s v="Marzo"/>
    <s v="10 meses"/>
    <s v="Contratación Directa"/>
    <s v="Recursos Propios"/>
    <n v="1385067229"/>
    <n v="1385067229"/>
    <s v="No"/>
    <s v="N/A"/>
    <s v="Beatriz Pulgarin"/>
    <s v="Profesional"/>
    <s v="3838849"/>
    <s v="beatriz.pulgarin@antioquia.gov.co"/>
    <m/>
    <m/>
    <m/>
    <m/>
    <m/>
    <m/>
    <m/>
    <m/>
    <m/>
    <m/>
    <m/>
    <x v="0"/>
    <m/>
    <m/>
    <m/>
    <s v="Nataly Restrepo"/>
    <s v="Tipo C:  Supervisión"/>
    <s v="Técnica, Administrativa, Financiera, Legal y Contable"/>
  </r>
  <r>
    <x v="1"/>
    <n v="70141700"/>
    <s v="  Desarrollo Industrial Agropecuario, a través de la creación y puesta en marcha de la empresa Agroindustrial en el Departamento de Antioquia"/>
    <s v="Marzo"/>
    <s v="10 meses"/>
    <s v="Contratación Directa"/>
    <s v="Recursos Propios"/>
    <n v="10000000000"/>
    <n v="10000000000"/>
    <s v="No"/>
    <s v="N/A"/>
    <s v="Javier Gomez Gomez"/>
    <s v="Director"/>
    <s v="3838801"/>
    <s v="javier.gomez@antioquia.gov.co"/>
    <m/>
    <m/>
    <m/>
    <m/>
    <m/>
    <m/>
    <m/>
    <m/>
    <m/>
    <m/>
    <m/>
    <x v="0"/>
    <m/>
    <m/>
    <m/>
    <s v="Nataly Restrepo"/>
    <s v="Tipo C:  Supervisión"/>
    <s v="Técnica, Administrativa, Financiera, Legal y Contable"/>
  </r>
  <r>
    <x v="1"/>
    <n v="70141804"/>
    <s v="ADICIÓN AL CONTRATO 4600007016 OBJETO:SISTEMAS SILVOPASTORILES Y PRODUCCIÓN INTENSIVA DE FORRAJES, EN NÚCLEOS VEREDALES PARA LA SOSTENIBILIDAD GANADERA EN EL DEPARTAMENTO DE ANTIOQUIA"/>
    <s v="Febrero"/>
    <s v="5 meses"/>
    <s v="Contratación Directa"/>
    <s v="Recursos Propios"/>
    <n v="1000000000"/>
    <n v="1000000000"/>
    <s v="No"/>
    <s v="N/A"/>
    <s v="Gloria Bedoya"/>
    <s v="Profesional"/>
    <s v="3838819"/>
    <s v="gloria.bedoya@antioquia.gov.co"/>
    <s v="Antioquia Rural Productiva"/>
    <m/>
    <s v="Apoyo a la modernización de la ganadería en el Departamento Antioquia"/>
    <m/>
    <s v="Áreas agrícolas, forestales, silvopastoriles, pastos y forrajes intervenidas "/>
    <m/>
    <s v="SIN ESTUDIO"/>
    <n v="20790"/>
    <m/>
    <s v="NA"/>
    <n v="4600007016"/>
    <x v="1"/>
    <s v="UNIVERSIDAD NACIONAL"/>
    <s v="Sin iniciar etapa precontractual"/>
    <m/>
    <s v="Gloria Bedoya"/>
    <s v="Tipo C:  Supervisión"/>
    <s v="Técnica, Administrativa, Financiera, Legal y Contable"/>
  </r>
  <r>
    <x v="2"/>
    <n v="72141400"/>
    <s v="Convenio para la implementación del sistema de alertas tempranas en el Departamento de Antioquia"/>
    <s v="Julio"/>
    <s v="8 meses"/>
    <s v="Régimen Especial"/>
    <s v="Recursos Propios"/>
    <n v="280000000"/>
    <n v="280000000"/>
    <s v="No"/>
    <s v="N/A"/>
    <s v="Luis Eduardo Henao"/>
    <s v="Técnico Operativo"/>
    <s v="3838850"/>
    <s v="luis.henao@antioquia.gov.co"/>
    <s v="Conocimiento del riesgo"/>
    <s v="Sistemas de Alerta Temprana"/>
    <s v="Conocimiento del Riesgo"/>
    <s v="070054001"/>
    <s v="Sistemas de Alerta Temprana Implementados"/>
    <s v="Implementación de las Alertas Tempranas"/>
    <m/>
    <m/>
    <m/>
    <m/>
    <m/>
    <x v="0"/>
    <m/>
    <m/>
    <m/>
    <s v="Jafed Naranjo Guarín"/>
    <s v="Tipo C:  Supervisión"/>
    <s v="Técnica, Administrativa, Financiera, Legal y Contable"/>
  </r>
  <r>
    <x v="2"/>
    <n v="72141400"/>
    <s v="Estudios para realizara las obras de erosión costera"/>
    <s v="Enero"/>
    <s v="5 meses"/>
    <s v="Régimen Especial"/>
    <s v="Recursos Propios"/>
    <n v="1174501168"/>
    <n v="1174501168"/>
    <s v="Si"/>
    <s v="Aprobadas"/>
    <s v="Luis Eduardo Henao"/>
    <s v="Técnico Operativo"/>
    <s v="3838850"/>
    <s v="luis.henao@antioquia.gov.co"/>
    <s v="Conocimiento del riesgo"/>
    <s v="Sistemas de Alerta Temprana"/>
    <s v="Conocimiento del Riesgo"/>
    <s v="070054001"/>
    <s v="Sistemas de Alerta Temprana Implementados"/>
    <s v="Implementación de las Alertas Tempranas"/>
    <m/>
    <m/>
    <m/>
    <m/>
    <m/>
    <x v="0"/>
    <m/>
    <m/>
    <m/>
    <s v="Alba Marina Girón López"/>
    <s v="Tipo C:  Supervisión"/>
    <s v="Técnica, Administrativa, Financiera, Legal y Contable"/>
  </r>
  <r>
    <x v="2"/>
    <n v="72141400"/>
    <s v="Estudios y diseños de obras de mitigación del riesgo para el control de inundaciones en el Municipio de Nechí, subregión Bajo Cauca del Departamento de Antioquia."/>
    <s v="Enero"/>
    <s v="8 meses"/>
    <s v="Régimen Especial"/>
    <s v="Recursos Propios"/>
    <n v="945095653"/>
    <n v="799148881"/>
    <s v="Si"/>
    <s v="Aprobadas"/>
    <s v="Alba Marina Giron Lopez"/>
    <s v="Profesional Universitaria"/>
    <s v="3838850"/>
    <s v="alba.gironlopez@antioquia.gov.co"/>
    <s v="Conocimiento del riesgo"/>
    <s v="Sistemas de Alerta Temprana"/>
    <s v="Conocimiento del Riesgo"/>
    <s v="070054001"/>
    <s v="Sistemas de Alerta Temprana Implementados"/>
    <s v="Implementación de las Alertas Tempranas"/>
    <n v="7747"/>
    <m/>
    <d v="2017-12-29T00:00:00"/>
    <m/>
    <m/>
    <x v="1"/>
    <m/>
    <s v="Sin iniciar etapa precontractual"/>
    <m/>
    <s v="Alba Marina Girón López"/>
    <s v="Tipo C:  Supervisión"/>
    <s v="Técnica, Administrativa, Financiera, Legal y Contable"/>
  </r>
  <r>
    <x v="2"/>
    <n v="72141400"/>
    <s v="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
    <s v="Enero"/>
    <s v="5 meses"/>
    <s v="Régimen Especial"/>
    <s v="Recursos Propios"/>
    <n v="591652000"/>
    <n v="241260800"/>
    <s v="Si"/>
    <s v="Aprobadas"/>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Alba Marina Girón López"/>
    <s v="Tipo C:  Supervisión"/>
    <s v="Técnica, Administrativa, Financiera, Legal y Contable"/>
  </r>
  <r>
    <x v="2"/>
    <n v="72141400"/>
    <s v="Cofinanciar contrucción de obras en el municipio de Nariño"/>
    <s v="Julio"/>
    <s v="5 meses"/>
    <s v="Régimen Especial"/>
    <s v="Recursos Propios"/>
    <n v="360000000"/>
    <n v="36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2"/>
    <n v="72141400"/>
    <s v="Cofinanciar contrucción de obras en el municipio de Briceño"/>
    <s v="Julio"/>
    <s v="5 meses"/>
    <s v="Régimen Especial"/>
    <s v="Recursos Propios"/>
    <n v="100000000"/>
    <n v="1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2"/>
    <n v="72141400"/>
    <s v="Cofinanciar contrucción de obras en el municipio de Campamento"/>
    <s v="Julio"/>
    <s v="5 meses"/>
    <s v="Régimen Especial"/>
    <s v="Recursos Propios"/>
    <n v="150000000"/>
    <n v="15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2"/>
    <n v="72141400"/>
    <s v="Cofinanciar contrucción de obras en el municipio de Santa Rosa de Osos"/>
    <s v="Julio"/>
    <s v="5 meses"/>
    <s v="Régimen Especial"/>
    <s v="Recursos Propios"/>
    <n v="150000000"/>
    <n v="25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2"/>
    <n v="72141400"/>
    <s v="Cofinanciar contrucción de obras en el municipio de Támesis"/>
    <s v="Julio"/>
    <s v="5 meses"/>
    <s v="Régimen Especial"/>
    <s v="Recursos Propios"/>
    <n v="100000000"/>
    <n v="1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2"/>
    <n v="72141400"/>
    <s v="Cofinanciar contrucción de obras en el municipio de Jericó"/>
    <s v="Julio"/>
    <s v="5 meses"/>
    <s v="Régimen Especial"/>
    <s v="Recursos Propios"/>
    <n v="250000000"/>
    <n v="3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2"/>
    <n v="72141400"/>
    <s v="Cofinanciar contrucción de obras en el municipio de Fredonia"/>
    <s v="Julio"/>
    <s v="5 meses"/>
    <s v="Régimen Especial"/>
    <s v="Recursos Propios"/>
    <n v="250000000"/>
    <n v="3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2"/>
    <n v="93131802"/>
    <s v="Dotación de equipos de operación para emergencias y desastres para los 18 SOS"/>
    <s v="Febrero"/>
    <s v="4 meses"/>
    <s v="Selección Abreviada - Subasta Inversa"/>
    <s v="Recursos Propios"/>
    <n v="700000000"/>
    <n v="800000000"/>
    <s v="No"/>
    <s v="N/A"/>
    <s v="Luis Eduardo Henao"/>
    <s v="Técnico Operativo"/>
    <s v="3838874"/>
    <s v="luis.henao@antioquia.gov.co"/>
    <s v="Manejo de desastres"/>
    <s v="Sistemas Operativos de Socorro (SOS) operand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0"/>
    <m/>
    <m/>
    <m/>
    <s v="Sol Marisa Bahamón"/>
    <s v="Tipo C:  Supervisión"/>
    <s v="Técnica, Administrativa, Financiera, Legal y Contable"/>
  </r>
  <r>
    <x v="2"/>
    <n v="93131801"/>
    <s v="Capacitación a los cuerpos de socorro en procesos de rescate"/>
    <s v="Julio"/>
    <s v="7 meses"/>
    <s v="Régimen Especial"/>
    <s v="Recursos Propios"/>
    <n v="300000000"/>
    <n v="300000000"/>
    <s v="No"/>
    <s v="N/A"/>
    <s v="Luis Eduardo Henao"/>
    <s v="Técnico Operativo"/>
    <s v="3838874"/>
    <s v="luis.henao@antioquia.gov.co"/>
    <s v="Manejo de desastres"/>
    <s v="Fortalecer la capacidad de respuesta instalada en atención de desastres municipal y departamental "/>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0"/>
    <m/>
    <m/>
    <m/>
    <s v="Sol Marisa Bahamón"/>
    <s v="Tipo C:  Supervisión"/>
    <s v="Técnica, Administrativa, Financiera, Legal y Contable"/>
  </r>
  <r>
    <x v="2"/>
    <n v="93131802"/>
    <s v="Suministro de Kits de alimentos, kits de aseo familiar, Kits de aseo infantil, Kits de cocina, para apoyar la atención de las comunidades afectadas o damnificadas por fenomenos naturales, y/o antropicos no intencionales en el departamento de Antioquia."/>
    <s v="Mayo"/>
    <s v="4 meses"/>
    <s v="Selección Abreviada - Subasta Inversa"/>
    <s v="Recursos Propios"/>
    <n v="1000000000"/>
    <n v="1000000000"/>
    <s v="Si"/>
    <s v="Aprobadas"/>
    <s v="Luis Eduardo Henao"/>
    <s v="Técnico Operativo"/>
    <s v="3835221"/>
    <s v="luis.henao@antioquia.gov.co"/>
    <s v="Manejo de desastres"/>
    <s v="Porcentaje de damnificados y/o afectados atendidos con ayuda humanitaria"/>
    <s v="Fortalecimiento de la capacidad instalada de respuesta a emergencias EN El_x000a_Departamento, Antioquia, Occidente"/>
    <n v="220145001"/>
    <s v="Porcentaje de damnificados y/o afectados atendidos con ayuda humanitaria"/>
    <s v="Porcentaje de damnificados y/o afectados atendidos con ayuda humanitaria"/>
    <m/>
    <m/>
    <m/>
    <m/>
    <m/>
    <x v="0"/>
    <m/>
    <m/>
    <m/>
    <s v="Liliana Soto "/>
    <s v="Tipo C:  Supervisión"/>
    <s v="Técnica, Administrativa, Financiera, Legal y Contable"/>
  </r>
  <r>
    <x v="2"/>
    <n v="93131802"/>
    <s v="Construccion del S.O.S. en el Municpio de Remedios"/>
    <s v="Julio"/>
    <s v="4 meses"/>
    <s v="Régimen Especial"/>
    <s v="Recursos Propios"/>
    <n v="250000000"/>
    <n v="300000000"/>
    <s v="No"/>
    <s v="N/A"/>
    <s v="Luis Eduardo Henao"/>
    <s v="Técnico Operativo"/>
    <s v="3835228"/>
    <s v="luis.henao@antioquia.gov.co"/>
    <s v="Manejo de desastres"/>
    <s v="Construcción de nuevos Sistemas Operativos de Socorr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0"/>
    <m/>
    <m/>
    <m/>
    <s v="Wilfer Carmona"/>
    <s v="Tipo C:  Supervisión"/>
    <s v="Técnica, Administrativa, Financiera, Legal y Contable"/>
  </r>
  <r>
    <x v="2"/>
    <n v="43231511"/>
    <s v="Fortalecimiento del SIGRD"/>
    <s v="Julio"/>
    <s v="4 meses"/>
    <s v="Régimen Especial"/>
    <s v="Recursos Propios"/>
    <n v="90000000"/>
    <n v="100000000"/>
    <s v="No"/>
    <s v="N/A"/>
    <s v="Luis Eduardo Henao"/>
    <s v="Técnico Operativo"/>
    <s v="3838878"/>
    <s v="luis.henao@antioquia.gov.co"/>
    <s v="Sistema Departamental de Información de Gestión del Riesgo de Desastres"/>
    <s v="Cumplimiento del plan que mejora las estrategias de comunicación de la Gestión del Riesgo de Desastres"/>
    <s v="Estrategia de comunicaciones"/>
    <n v="230000001"/>
    <s v="Sistema Departamental de Información para la Gestión del Riesgo de Desastres"/>
    <s v="Análisis, diseño, implementación y mantenimiento"/>
    <m/>
    <m/>
    <m/>
    <m/>
    <m/>
    <x v="0"/>
    <m/>
    <m/>
    <m/>
    <s v="Ángela Duque Ramírez"/>
    <s v="Tipo C:  Supervisión"/>
    <s v="Técnica, Administrativa, Financiera, Legal y Contable"/>
  </r>
  <r>
    <x v="2"/>
    <n v="93131801"/>
    <s v="Desarrollo de los procesos de educación en Gestión de Riesgo de Desastres en todo los municipios del Departamento de Antioquia"/>
    <s v="Julio"/>
    <s v="12 meses"/>
    <s v="Régimen Especial"/>
    <s v="Recursos Propios"/>
    <n v="450000000"/>
    <n v="500000000"/>
    <s v="No"/>
    <s v="N/A"/>
    <s v="Luis Eduardo Henao"/>
    <s v="Técnico Operativo"/>
    <s v="3838850"/>
    <s v="luis.henao@antioquia.gov.co"/>
    <s v="Transformación social y cultural en Gestión del Riesgo"/>
    <s v="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
    <s v="Desarrollo de los procesos de educación en Gestión de Riesgo de Desastres en todo el Departamento de Antioquia"/>
    <n v="220070001"/>
    <s v="Desarrollo de los procesos de educación en Gestión de Riesgo de Desastres en todo el Departamento de Antioquia"/>
    <s v="Desarrollo de los procesos de educación en Gestión de Riesgo de Desastres en todo el Departamento de Antioquia"/>
    <m/>
    <m/>
    <m/>
    <m/>
    <m/>
    <x v="0"/>
    <m/>
    <m/>
    <m/>
    <s v="Ana Yelitza Alvarez Calle"/>
    <s v="Tipo C:  Supervisión"/>
    <s v="Técnica, Administrativa, Financiera, Legal y Contable"/>
  </r>
  <r>
    <x v="2"/>
    <n v="78111502"/>
    <s v="Traslado a Subsecretaría Logística para contratar Servicio de Transporte Aéreo de Pasajeros"/>
    <s v="Enero"/>
    <s v="12 meses"/>
    <s v="Selección Abreviada - Subasta Inversa"/>
    <s v="Recursos Propios"/>
    <n v="150000000"/>
    <n v="200000000"/>
    <s v="No"/>
    <s v="N/A"/>
    <s v="Luis Eduardo Henao"/>
    <s v="Técnico Operativo"/>
    <s v="3838850"/>
    <s v="luis.henao@antioquia.gov.co"/>
    <m/>
    <m/>
    <m/>
    <m/>
    <m/>
    <m/>
    <m/>
    <m/>
    <m/>
    <m/>
    <m/>
    <x v="0"/>
    <m/>
    <m/>
    <m/>
    <s v="Elsa Victoria Bedoya Gallego"/>
    <s v="Tipo C:  Supervisión"/>
    <s v="Técnica, Administrativa, Financiera, Legal y Contable"/>
  </r>
  <r>
    <x v="2"/>
    <s v=" 80111600"/>
    <s v="Temporales"/>
    <s v="Enero"/>
    <s v="8 meses"/>
    <s v="Régimen Especial"/>
    <s v="Recursos Propios"/>
    <n v="1609000000"/>
    <n v="1609000000"/>
    <s v="No"/>
    <s v="N/A"/>
    <s v="Luis Eduardo Henao"/>
    <s v="Técnico Operativo"/>
    <s v="3838850"/>
    <s v="luis.henao@antioquia.gov.co"/>
    <m/>
    <m/>
    <m/>
    <m/>
    <m/>
    <m/>
    <m/>
    <m/>
    <m/>
    <m/>
    <m/>
    <x v="0"/>
    <m/>
    <m/>
    <m/>
    <s v="Juliana Lucía Palacio Bermúdez"/>
    <s v="Tipo C:  Supervisión"/>
    <s v="Técnica, Administrativa, Financiera, Legal y Contable"/>
  </r>
  <r>
    <x v="3"/>
    <n v="86101810"/>
    <s v="Accionnes de formacion y acompañamiento a las comunidades beneficiarias en la implementacion de una pedagogia de Paz "/>
    <s v="Febrero"/>
    <s v="3 meses"/>
    <s v="Contratación Directa"/>
    <s v="Recursos Propios"/>
    <n v="500000000"/>
    <n v="500000000"/>
    <s v="No"/>
    <s v="N/A"/>
    <s v="Jose Humberto Vergara"/>
    <s v="Profesional Universitario"/>
    <s v="3839255"/>
    <s v="jvergarhe@antioquia.gov.co"/>
    <s v="Construcción de Paz"/>
    <s v="Lideres, estudiantes y facilitadores cualificados en la pedagogia y catedra de construccion de cultura de paz y convivencia, según ley 1732 de 2015"/>
    <s v="Conformación de la Gerencia de Paz y Postconflicto para asumir los retos de esta Etapa en el Departamento de Antioquia"/>
    <s v="22-0167"/>
    <s v="Formacion en pedagogia de Paz"/>
    <s v="Pendiente de ingresar proyectos en MGA para diligenciar esta casilla"/>
    <m/>
    <m/>
    <m/>
    <m/>
    <m/>
    <x v="0"/>
    <m/>
    <m/>
    <m/>
    <s v="José Humberto Vergara "/>
    <s v="Tipo C:  Supervisión"/>
    <s v="Técnica,administrativa, contable y/o financiera y juridica"/>
  </r>
  <r>
    <x v="3"/>
    <n v="80141626"/>
    <s v="Acompañamiento logistico para la visualizacion de la genrencia de paz en los municipios antioqueños"/>
    <s v="Enero"/>
    <s v="6 meses"/>
    <s v="Contratación Directa"/>
    <s v="Recursos Propios"/>
    <n v="250000000"/>
    <n v="250000000"/>
    <s v="No"/>
    <s v="N/A"/>
    <s v="Jose Humberto Vergara"/>
    <s v="Profesional Universitario"/>
    <s v="3835432"/>
    <s v="jvergarhe@antioquia.gov.co"/>
    <s v="Construcción de Paz"/>
    <s v="Modelo de comunicación y difusión para promover las políticas de paz del Departamento de Antioquia, creado y funcional"/>
    <s v="Conformación de la Gerencia de Paz y Postconflicto para asumir los retos de esta Etapa en el Departamento de Antioquia"/>
    <s v="22-0167"/>
    <s v="Escuela de comunicación parala paz"/>
    <s v="Pendiente de ingresar proyectos en MGA para diligenciar esta casilla"/>
    <m/>
    <m/>
    <m/>
    <m/>
    <m/>
    <x v="0"/>
    <m/>
    <m/>
    <m/>
    <s v="José Humberto Vergara "/>
    <s v="Tipo C:  Supervisión"/>
    <s v="Técnica,administrativa, contable y/o financiera y juridica"/>
  </r>
  <r>
    <x v="3"/>
    <n v="931315503"/>
    <s v=" Desarrollo de aciones para la implementacion de la mesas de trabajo interdepartamental y ejecucion de actividades de fortalecimiento institucional en el posconflcito"/>
    <s v="Febrero"/>
    <s v="6 meses"/>
    <s v="Mínima Cuantía"/>
    <s v="Recursos Propios"/>
    <n v="150000000"/>
    <n v="150000000"/>
    <s v="No"/>
    <s v="N/A"/>
    <s v="Jose Humberto Vergara"/>
    <s v="Profesional Universitario"/>
    <s v="3839255"/>
    <s v="jvergarhe@antioquia.gov.co"/>
    <s v="Construcción de Paz"/>
    <s v="Procesos y procedimientos   desarrollados de paz y posconflicto a nivel de fronteras del Departamento de Antioquia, "/>
    <s v="Conformación de la Gerencia de Paz y Postconflicto para asumir los retos de esta Etapa en el Departamento de Antioquia"/>
    <s v="22-0167"/>
    <s v="mesas de trabajo interdepartamentales, Actividades de fortalecimiento institucional"/>
    <s v="Pendiente de ingresar proyectos en MGA para diligenciar esta casilla"/>
    <m/>
    <m/>
    <m/>
    <m/>
    <m/>
    <x v="0"/>
    <m/>
    <m/>
    <m/>
    <s v="José Humberto Vergara "/>
    <s v="Tipo C:  Supervisión"/>
    <s v="Técnica,administrativa, contable y/o financiera y juridica"/>
  </r>
  <r>
    <x v="3"/>
    <n v="92111502"/>
    <s v="Desarrollo de acciones logisticas para la creacion y organización de los Consejos municipales de paz y posconflicto en el departamento de antioquia"/>
    <s v="Enero"/>
    <s v="5 meses"/>
    <s v="Mínima Cuantía"/>
    <s v="Recursos Propios"/>
    <n v="150000000"/>
    <n v="150000000"/>
    <s v="No"/>
    <s v="N/A"/>
    <s v="Jose Humberto Vergara"/>
    <s v="Profesional Universitario"/>
    <s v="3839255"/>
    <s v="jvergarhe@antioquia.gov.co"/>
    <s v="Construcción de Paz"/>
    <s v="Consejos  municipales de paz y posconflicto creados y funcionando"/>
    <s v="Construccion , formulacion e implementacion del Consejo Departamental de Paz en el departamento de Antioquia"/>
    <s v="22-0174"/>
    <s v="Creacion y organización de los Consejos comunitarios de paz y posconflicto"/>
    <m/>
    <m/>
    <m/>
    <m/>
    <m/>
    <m/>
    <x v="0"/>
    <m/>
    <m/>
    <m/>
    <s v="José Humberto Vergara "/>
    <s v="Tipo C:  Supervisión"/>
    <s v="Técnica,administrativa, contable y/o financiera y juridica"/>
  </r>
  <r>
    <x v="3"/>
    <n v="92111502"/>
    <s v="Acompañamiento a las comunidades antioqueñas para la creacion y organización de las mesas subregionales de paz y posconflicto"/>
    <s v="Junio"/>
    <s v="4 meses"/>
    <s v="Mínima Cuantía"/>
    <s v="Recursos Propios"/>
    <n v="100000000"/>
    <n v="100000000"/>
    <s v="No"/>
    <s v="N/A"/>
    <s v="Jose Humberto Vergara"/>
    <s v="Profesional Universitario"/>
    <s v="3839255"/>
    <s v="jvergarhe@antioquia.gov.co"/>
    <s v="Construcción de Paz"/>
    <s v="Mesas subregionales de paz y posconflicto creadas y funcionando"/>
    <s v="Construccion , formulacion e implementacion del Consejo Departamental de Paz en el departamento de Antioquia"/>
    <s v="22-0174"/>
    <s v="Creacion y organización de las mesas subregionales de paz y posconflicto"/>
    <m/>
    <m/>
    <m/>
    <m/>
    <m/>
    <m/>
    <x v="0"/>
    <m/>
    <m/>
    <m/>
    <s v="José Humberto Vergara "/>
    <s v="Tipo C:  Supervisión"/>
    <s v="Técnica,administrativa, contable y/o financiera y juridica"/>
  </r>
  <r>
    <x v="3"/>
    <n v="92111502"/>
    <s v=" Desarrollo de acciones de acompañamiento, organización logistica, promocion y sensibilizacion del proceso de construccion de paz en el departamento de antioquia"/>
    <s v="Enero"/>
    <s v="4 meses"/>
    <s v="Contratación Directa"/>
    <s v="Recursos Propios"/>
    <n v="1057721083"/>
    <n v="1057721083"/>
    <s v="No"/>
    <s v="N/A"/>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Acciones institucionales de confianza,  procesos de consolidacion estatal y otros gastos generales"/>
    <n v="7243"/>
    <n v="17896"/>
    <d v="2017-06-30T00:00:00"/>
    <n v="90011"/>
    <n v="4600006996"/>
    <x v="3"/>
    <s v="TECNOLOGICO DE ANTIOQUIA /INSTITUCION UNIVERSITARIA"/>
    <s v="En ejecución"/>
    <m/>
    <s v="juan david Hurtado"/>
    <s v="Tipo C:  Supervisión"/>
    <s v="Técnica,administrativa, contable y/o financiera y juridica"/>
  </r>
  <r>
    <x v="3"/>
    <n v="92111502"/>
    <s v="Designar estudiantes de las universidades publicas para la realización de la practica academica, con el fin de brindar apoyo al proceso de creación de la agenda de paz a través de los cuerpos de paz."/>
    <s v="Enero"/>
    <s v="5 meses"/>
    <s v="Contratación Directa"/>
    <s v="Recursos Propios"/>
    <n v="252299214"/>
    <n v="252299214"/>
    <s v="No"/>
    <s v="N/A"/>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Practicantes de excelencia Universidades Publicas "/>
    <n v="7243"/>
    <n v="17919"/>
    <d v="2017-06-30T00:00:00"/>
    <n v="90011"/>
    <n v="4600006996"/>
    <x v="3"/>
    <s v="Tecnologico de Antioquia"/>
    <s v="En ejecución"/>
    <m/>
    <s v="Es competencia de Gestión Humana, Desarrollo Organizacional."/>
    <s v="Tipo C:  Supervisión"/>
    <s v="Técnica,administrativa, contable y/o financiera y juridica"/>
  </r>
  <r>
    <x v="3"/>
    <n v="92111502"/>
    <s v="Designar estudiantes de las universidades publicas para la realización de la practica academica, con el fin de brindar apoyo al proceso de creación de la agenda de paz a través de los cuerpos de paz."/>
    <s v="Enero"/>
    <s v="10 meses"/>
    <s v="Contratación Directa"/>
    <s v="Recursos Propios"/>
    <n v="39836718"/>
    <n v="39836718"/>
    <s v="No"/>
    <s v="N/A"/>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Practicantes de excelencia Universidades Privadas"/>
    <n v="7243"/>
    <n v="17920"/>
    <m/>
    <m/>
    <m/>
    <x v="2"/>
    <s v="Talento Humano"/>
    <s v="Sin iniciar etapa precontractual"/>
    <m/>
    <s v="Es competencia de Gestión Humana, Desarrollo Organizacional."/>
    <s v="Tipo C:  Supervisión"/>
    <s v="Técnica,administrativa, contable y/o financiera y juridica"/>
  </r>
  <r>
    <x v="3"/>
    <n v="80111504"/>
    <s v="Desarrollo de proyectos productivos ligados a los proyectos visionarios del plan de desarrollo de la Gobernacion de Antioquia, convenios interinstitucionales para generar empleos digno"/>
    <s v="Febrero"/>
    <s v="6 meses"/>
    <s v="Contratación Directa"/>
    <s v="No Aplica"/>
    <n v="0"/>
    <n v="0"/>
    <s v="No"/>
    <s v="N/A"/>
    <s v="Jose Humberto Vergara"/>
    <s v="Profesional Universitario"/>
    <s v="3839255"/>
    <s v="jvergarhe@antioquia.gov.co"/>
    <s v="Trabajo decente y desarrollo económico local para la Paz"/>
    <s v="Empleos dignos generados en las zonas priorizadas afectados por el conflicto en el territorio Antioqueño"/>
    <s v="Mesa del sector trabajo para la generación de empleo en el Post conflicto"/>
    <m/>
    <s v="Generación de empleo para personas afectadas por wel conflicto en el departamento de Antioquia"/>
    <s v="Empleos dignos generados en las zonas priorizadas afectados por el conflicto en el territorio Antioqueño"/>
    <m/>
    <m/>
    <m/>
    <m/>
    <m/>
    <x v="0"/>
    <m/>
    <m/>
    <m/>
    <s v="José Humberto Vergara "/>
    <s v="Tipo C:  Supervisión"/>
    <s v="Técnica,administrativa, contable y/o financiera y juridica"/>
  </r>
  <r>
    <x v="4"/>
    <n v="86131504"/>
    <s v="Contrato  interadministrativo  de mandato para la promoción, creación, elaboración desarrollo y conceptualización de las campañas, estrategias y necesidades comunicacionales de la Gobernación de Antioquia."/>
    <s v="Enero"/>
    <s v="6 meses"/>
    <s v="Contratación Directa"/>
    <s v="Recursos Propios"/>
    <n v="1100000000"/>
    <n v="1100000000"/>
    <s v="Si"/>
    <s v="Solicitadas"/>
    <s v="Camila Alexandra Zapata Zuluaga "/>
    <s v="Profesional Universitario"/>
    <s v="3839275"/>
    <s v="camila.zapata@antioquia.gov.co"/>
    <s v="Fortalecimiento de las instancias, mecanismos y espacios de participación ciudadana"/>
    <s v=" Rendiciones de cuentas realizadas por la administración departamental."/>
    <s v="Protección del derecho a la información en todo el Departamento, Antioquia, Occidente "/>
    <s v="160006001/001"/>
    <n v="370107000"/>
    <s v="Comunicación"/>
    <n v="6359"/>
    <n v="16181"/>
    <d v="2017-02-01T00:00:00"/>
    <s v="S2017060039811"/>
    <n v="4600006243"/>
    <x v="3"/>
    <s v="Teleantioquia"/>
    <s v="Ejecución"/>
    <s v="OFICINA DE COMUNICACIONES"/>
    <s v="CAMILA AEXANDRA ZAPATA ZULUAGA"/>
    <s v="Tipo C:  Supervisión"/>
    <s v="Técnica, Administrativa, Financiera, Jurídica y contable."/>
  </r>
  <r>
    <x v="4"/>
    <n v="80141607"/>
    <s v="Prestación de servicios de un operador logístico para la organización, administración, ejecución y demás acciones logísticas necesarias para la realización de los eventos programadas por la Gobernación de Antioquia . "/>
    <s v="Enero"/>
    <s v="5 meses"/>
    <s v="Contratación Directa"/>
    <s v="Recursos Propios"/>
    <n v="900000000"/>
    <n v="900000000"/>
    <s v="Si"/>
    <s v="Solicitadas"/>
    <s v="Camila Alexandra Zapata Zuluaga "/>
    <s v="Profesional Universitario"/>
    <s v="3839275"/>
    <s v="camila.zapata@antioquia.gov.co"/>
    <s v="Comunicación Organizacional y Pública"/>
    <s v="Grado de acciones institucionales comunicadas a la sociedad Antioqueña a través de los canales diponibles- Porcentaje de servidores públicos con acceso a los canales propios de la administración departamental (intranet, emisora, boletín, períodico e impresos)."/>
    <s v="Fortalecimiento de las relaciones institucionales y sociales en el Departamento de Antioquia "/>
    <s v="160005001/001"/>
    <n v="370107000"/>
    <s v="Comunicación y logística"/>
    <n v="6361"/>
    <n v="16182"/>
    <d v="2017-02-01T00:00:00"/>
    <n v="2017060039435"/>
    <n v="4600006201"/>
    <x v="3"/>
    <s v="Plaza Mayor"/>
    <s v="Ejecución"/>
    <s v="OFICINA DE COMUNICACIONES"/>
    <s v="CAMILA AEXANDRA ZAPATA ZULUAGA"/>
    <s v="Tipo C:  Supervisión"/>
    <s v="Técnica, Administrativa, Financiera, Jurídica y contable."/>
  </r>
  <r>
    <x v="4"/>
    <n v="80111504"/>
    <s v="Designar estudiantes de las universidades públicas para la realización de la práctica académica, con el fin de brindar apoyo a la gestión del Departamento de Antioquia y sus regiones durante el primer semestre de 2017."/>
    <s v="Febrero"/>
    <s v="5 meses"/>
    <s v="Contratación Directa"/>
    <s v="Recursos Propios"/>
    <n v="22336000"/>
    <n v="22336000"/>
    <s v="No"/>
    <s v="N/A"/>
    <s v="Camila Alexandra Zapata Zuluaga "/>
    <s v="Profesional Universitario"/>
    <s v="3839275"/>
    <s v="camila.zapata@antioquia.gov.co"/>
    <s v="Prácticas de Excelencia"/>
    <s v="Plazas de practicas asignadas a los diferentes organismos de la Gobrenación de Antioquia"/>
    <s v="Fortalecimiento incorporación de estudiantes en semestre de práctica que aporten al desarrollo de proyectos de corta duración 2016-2019. Medellín, Antioquia, Occidente"/>
    <n v="20130"/>
    <m/>
    <m/>
    <m/>
    <m/>
    <m/>
    <m/>
    <m/>
    <x v="0"/>
    <m/>
    <m/>
    <s v="Secretaría de Gestión Humana y Desarrollo Organizacional"/>
    <s v="Dependencia a cargo"/>
    <s v="Tipo C:  Supervisión"/>
    <s v="Técnica, Administrativa, Financiera, Jurídica y contable."/>
  </r>
  <r>
    <x v="4"/>
    <n v="56015000"/>
    <s v="Adquisición de bienes informáticos especializados para el Departamento de Antioquia. Lote 1 Oficina de Comunicacioes"/>
    <s v="Abril"/>
    <s v="5 meses"/>
    <s v="Licitación Pública"/>
    <s v="Recursos Propios"/>
    <n v="159800000"/>
    <n v="159800000"/>
    <s v="No"/>
    <s v="N/A"/>
    <s v="Natalia López Isaza"/>
    <s v="Técnio Operativo"/>
    <s v="3839262"/>
    <s v="natalia.lopez@antioquia.gov.co"/>
    <m/>
    <m/>
    <m/>
    <m/>
    <m/>
    <m/>
    <m/>
    <m/>
    <m/>
    <m/>
    <m/>
    <x v="0"/>
    <m/>
    <m/>
    <s v="Subsecretaría Logística "/>
    <s v="Dependencia a cargo"/>
    <s v="Tipo C:  Supervisión"/>
    <s v="Técnica, Administrativa, Financiera, Jurídica y contable."/>
  </r>
  <r>
    <x v="4"/>
    <n v="86131504"/>
    <s v="Desarrollar un programa de formación ciudadana, de información pública y de pedagogía social para lograr el fortalecimiento de la democracia y de la convivencia ciudadana en el Departamento de Antioquia."/>
    <s v="Enero"/>
    <s v="5 meses"/>
    <s v="Contratación Directa"/>
    <s v="Recursos Propios"/>
    <n v="600000000"/>
    <n v="600000000"/>
    <s v="No"/>
    <s v="N/A"/>
    <s v="Lina María Roldán"/>
    <s v="Profesional Universitario"/>
    <s v="3839270"/>
    <s v="linamaria.roldan@antioquia.gov.co"/>
    <s v="Comunicación Organizacional y Pública"/>
    <s v="Capítulos de participación ciudadana transmitidos por el canal regional "/>
    <s v="Fortalecimiento en pedagogía  ciudadana en el Departamento de Antioquia"/>
    <s v="160010/001"/>
    <n v="370107000"/>
    <s v="Actividades culturales, asesoría y orientación pedagógica, festivales de participación, microprogramas de tv, productos audiovisuales, programas incluyentes, seminarios educativos y talleres pedagógicos"/>
    <m/>
    <m/>
    <m/>
    <m/>
    <m/>
    <x v="0"/>
    <m/>
    <m/>
    <s v="OFICINA DE COMUNICACIONES"/>
    <s v="LINA MARÍA ROLDÁN"/>
    <s v="Tipo C:  Supervisión"/>
    <s v="Técnica, Administrativa, Financiera, Jurídica y contable."/>
  </r>
  <r>
    <x v="5"/>
    <n v="781818002"/>
    <s v="Servicios de mantenimiento o reparaciones de aeronaves"/>
    <d v="2018-01-02T00:00:00"/>
    <s v="5 meses"/>
    <s v="Licitación Pública"/>
    <s v="Recursos Propios"/>
    <n v="267003243"/>
    <n v="267003243"/>
    <s v="Si"/>
    <s v="Aprobadas"/>
    <s v="Sara Urrego - Jorge Gallego"/>
    <s v="Profesional Universitario"/>
    <s v="_x000a_3839227_x000a_3839277"/>
    <s v="_x000a_saralucia.urrego@antioquia.gov.co_x000a_jorge.gallego@antioquia.gov.co"/>
    <m/>
    <m/>
    <m/>
    <m/>
    <m/>
    <m/>
    <s v="LIC-2017-6891"/>
    <n v="19965"/>
    <d v="2017-12-20T00:00:00"/>
    <s v="N/A"/>
    <n v="4600007039"/>
    <x v="3"/>
    <m/>
    <s v="Jorge Vargas"/>
    <s v="Tipo C:  Supervisión"/>
    <s v="Tecnica, Administrativa, Financiera."/>
    <s v="Tipo C:  Supervisión"/>
    <s v="Tecnica, Administrativa, Financiera."/>
  </r>
  <r>
    <x v="5"/>
    <n v="78111501"/>
    <s v="Servicios de helicópteros"/>
    <d v="2018-02-01T00:00:00"/>
    <s v="11 meses"/>
    <s v="Mínima Cuantía"/>
    <s v="Recursos Propios"/>
    <n v="78935719"/>
    <n v="78935719"/>
    <s v="No"/>
    <s v="N/A"/>
    <s v="Sara Urrego - Jorge Gallego"/>
    <s v="Profesional Universitario"/>
    <s v="_x000a_3839227_x000a_3839277"/>
    <s v="_x000a_saralucia.urrego@antioquia.gov.co_x000a_jorge.gallego@antioquia.gov.co"/>
    <m/>
    <m/>
    <m/>
    <m/>
    <m/>
    <m/>
    <m/>
    <m/>
    <m/>
    <m/>
    <m/>
    <x v="4"/>
    <m/>
    <s v="Jorge Vargas"/>
    <s v="Tipo C:  Supervisión"/>
    <s v="Tecnica, Administrativa, Financiera."/>
    <s v="Tipo C:  Supervisión"/>
    <s v="Tecnica, Administrativa, Financiera."/>
  </r>
  <r>
    <x v="5"/>
    <s v="801117001_x000a_"/>
    <s v="servicios de contratacion de personal"/>
    <d v="2018-01-02T00:00:00"/>
    <s v="5 meses "/>
    <s v="Contratación Directa"/>
    <s v="Recursos Propios"/>
    <n v="13660972"/>
    <n v="13660972"/>
    <s v="No"/>
    <s v="N/A"/>
    <s v="Sara Urrego - Jorge Gallego"/>
    <s v="Profesional Universitario"/>
    <s v="_x000a_3839227_x000a_3839278"/>
    <s v="_x000a_saralucia.urrego@antioquia.gov.co_x000a_jorge.gallego@antioquia.gov.co"/>
    <m/>
    <m/>
    <m/>
    <m/>
    <m/>
    <m/>
    <n v="4600008046"/>
    <n v="20019"/>
    <d v="2018-01-26T00:00:00"/>
    <s v="NA"/>
    <n v="4600008046"/>
    <x v="3"/>
    <s v="Contrato adelantado por la SSSA y la Oficina Privada aporta CDP"/>
    <s v="Alejandro Melo"/>
    <s v="Tipo C:  Supervisión"/>
    <s v="Tecnica, Administrativa, Financiera."/>
    <s v="Tipo C:  Supervisión"/>
    <s v="Tecnica, Administrativa, Financiera."/>
  </r>
  <r>
    <x v="5"/>
    <n v="15101504"/>
    <s v="Combustible de aviación"/>
    <d v="2018-01-26T00:00:00"/>
    <s v="11 meses y 6 días"/>
    <s v="Contratación Directa"/>
    <s v="Recursos Propios"/>
    <n v="260458062"/>
    <n v="260458062"/>
    <s v="No"/>
    <s v="N/A"/>
    <s v="Juliana Palacio - Jorge Gallego"/>
    <s v="Profesional Universitario"/>
    <s v="_x000a_3839532_x000a_3839279"/>
    <s v="_x000a_saralucia.urrego@antioquia.gov.co_x000a_jorge.gallego@antioquia.gov.co"/>
    <m/>
    <m/>
    <m/>
    <m/>
    <m/>
    <m/>
    <n v="4600007993"/>
    <n v="19937"/>
    <d v="2018-01-26T00:00:00"/>
    <s v="NA"/>
    <n v="4600007993"/>
    <x v="3"/>
    <s v="Contrato adelantado por la SSSA y la Oficina Privada aporta CDP"/>
    <s v="Alejandro Melo"/>
    <s v="Tipo C:  Supervisión"/>
    <s v="Tecnica, Administrativa, Financiera."/>
    <s v="Tipo C:  Supervisión"/>
    <s v="Tecnica, Administrativa, Financiera."/>
  </r>
  <r>
    <x v="5"/>
    <n v="90121502"/>
    <s v="Agencias de viajes"/>
    <d v="2017-08-31T00:00:00"/>
    <s v="3 meses"/>
    <s v="Contratación Directa"/>
    <s v="Recursos Propios"/>
    <n v="158625000"/>
    <n v="158625000"/>
    <s v="Si"/>
    <s v="Aprobadas"/>
    <s v="Juliana Palacio - Jorge Gallego"/>
    <s v="Profesional Universitario"/>
    <s v="_x000a_3839532_x000a_3839278"/>
    <s v="_x000a_saralucia.urrego@antioquia.gov.co_x000a_jorge.gallego@antioquia.gov.co"/>
    <m/>
    <m/>
    <m/>
    <m/>
    <m/>
    <m/>
    <n v="7571"/>
    <s v="19972 - 19973"/>
    <d v="2017-01-10T00:00:00"/>
    <s v="NA"/>
    <n v="4600007506"/>
    <x v="3"/>
    <s v="Contrato adelantado por la Secretaría General y la Oficina Privada aporta CDP"/>
    <s v="Victoria Hoyos"/>
    <s v="Tipo C:  Supervisión"/>
    <s v="Tecnica, Administrativa, Financiera."/>
    <s v="Tipo C:  Supervisión"/>
    <s v="Tecnica, Administrativa, Financiera."/>
  </r>
  <r>
    <x v="6"/>
    <n v="72121406"/>
    <s v="Vigencia Expirada Contrato Nro. 4600004275 cuyo objeto es: &quot;Contrato Interadministrativo para la construcción de los  Parques Educativos en los municpios de Abejorral y Gómez Plata, Antioquia&quot;"/>
    <s v="Enero"/>
    <s v="5 meses"/>
    <s v="Contratación Directa"/>
    <s v="Recursos de entidades nacionales"/>
    <n v="337563078"/>
    <n v="337563078"/>
    <s v="No"/>
    <s v="N/A"/>
    <s v="Juan Carlos Restrepo Sierra"/>
    <s v="Director Infraestructura educativa"/>
    <s v="3838572"/>
    <s v="juan.restreposi@antioquia.gov.co"/>
    <s v="MAS Y MEJOR EDUCACIÓN PARA LA SOCIEDAD Y LAS PERSONAS EN EL SECTOR URBANO "/>
    <s v="N/A"/>
    <s v="Mantenimiento e intervención en Ambientes de aprendizaje para el Sector Urbano Todo El Departamento, Antioquia, Occidente"/>
    <s v="020163001"/>
    <s v="N/A"/>
    <s v="N/A"/>
    <n v="4600004275"/>
    <n v="4590"/>
    <d v="2015-06-24T00:00:00"/>
    <s v="COS 061 22/06/2015"/>
    <n v="4600004275"/>
    <x v="3"/>
    <s v="EMPRESA DE VIVIENDA DE ANTIOQUIA"/>
    <m/>
    <m/>
    <s v="William Castrillón Alzate C.C. 15.345.666"/>
    <s v="Tipo C"/>
    <s v="Técnica_x000a_Jurídica_x000a_Administrativa_x000a_Contable y/o Financiera_x000a_"/>
  </r>
  <r>
    <x v="6"/>
    <n v="72121406"/>
    <s v="Construcción de la segunda etapa de Centro Educativo Rural Ovejas del municipio de San Vicente Ferrer, Antioquia "/>
    <s v="Marzo"/>
    <s v="4 meses"/>
    <s v="Selección Abreviada - Menor Cuantía"/>
    <s v="SGP"/>
    <n v="600000000"/>
    <n v="600000000"/>
    <s v="No"/>
    <s v="N/A"/>
    <s v="Juan Carlos Restrepo Sierra"/>
    <s v="Director Infraestructura educativa"/>
    <s v="3838572"/>
    <s v="juan.restreposi@antioquia.gov.co"/>
    <s v="MAS Y MEJOR EDUCACIÓN PARA LA SOCIEDAD Y LAS PERSONAS EN LA RURALIDAD"/>
    <s v="Construcción de aulas nuevas en establecimientos educativos rurales"/>
    <s v="Mantenimiento e intervención en ambientes de aprendizaje para el sector rural Todo El Departamento, Antioquia, Occidente"/>
    <s v="020168001"/>
    <s v="Aulas Nuevas "/>
    <s v="Construcción de aulas nuevas"/>
    <m/>
    <m/>
    <m/>
    <m/>
    <m/>
    <x v="0"/>
    <m/>
    <m/>
    <m/>
    <s v="Angela Maria Marin C.C. 43261282, Julieth Natalia Valencia Rojo C.C. 39.454.520 y el Supervisor Juridico lo define la dirección juridica"/>
    <s v="Tipo B"/>
    <s v="Colegiada "/>
  </r>
  <r>
    <x v="6"/>
    <n v="72121406"/>
    <s v="Mantenimiento de las sedes educativas IE Joaquin Cardenas Gomez sede Liceo Joaquin Cardenas Gomez, IER El Jordan sede principal, IER Puerto Garza sede principal,  en el Muncipio de San Carlos, Antioquia"/>
    <s v="Marzo"/>
    <s v="4 meses"/>
    <s v="Selección Abreviada - Menor Cuantía"/>
    <s v="SGP"/>
    <n v="100000000"/>
    <n v="100000000"/>
    <s v="No"/>
    <s v="N/A"/>
    <s v="Juan Carlos Restrepo Sierra"/>
    <s v="Director Infraestructura educativa"/>
    <s v="3838572"/>
    <s v="juan.restreposi@antioquia.gov.co"/>
    <s v="MAS Y MEJOR EDUCACIÓN PARA LA SOCIEDAD Y LAS PERSONAS EN EL SECTOR URBANO "/>
    <s v="Mantenimientos realizados en establecimientos educativos "/>
    <s v="Mantenimiento e intervención en Ambientes de aprendizaje para el Sector Urbano Todo El Departamento, Antioquia, Occidente"/>
    <s v="020163001"/>
    <s v="Mantenimientos realizados en establecimientos educativos "/>
    <s v="Mantenimientos realizados en establecimientos educativos "/>
    <m/>
    <m/>
    <m/>
    <m/>
    <m/>
    <x v="0"/>
    <m/>
    <m/>
    <m/>
    <s v="Angela Maria Marin C.C. 43261282, Julieth Natalia Valencia Rojo C.C. 39.454.520 y el Supervisor Juridico lo define la dirección juridica"/>
    <s v="Tipo B"/>
    <s v="Colegiada "/>
  </r>
  <r>
    <x v="6"/>
    <n v="72121406"/>
    <s v="Mantenimiento de las sedes educativas IE Joaquin Cardenas Gomez sede Liceo Joaquin Cardenas Gomez, IER El Jordan sede principal, IER Puerto Garza sede principal,  en el Muncipio de San Carlos, Antioquia"/>
    <s v="Marzo"/>
    <s v="4 meses"/>
    <s v="Selección Abreviada - Menor Cuantía"/>
    <s v="SGP"/>
    <n v="300000000"/>
    <n v="300000000"/>
    <s v="No"/>
    <s v="N/A"/>
    <s v="Juan Carlos Restrepo Sierra"/>
    <s v="Director Infraestructura educativa"/>
    <s v="3838572"/>
    <s v="juan.restreposi@antioquia.gov.co"/>
    <s v="MAS Y MEJOR EDUCACIÓN PARA LA SOCIEDAD Y LAS PERSONAS EN LA RURALIDAD"/>
    <s v="Mantenimientos realizados en establecimientos educativos "/>
    <s v="Mantenimiento e intervención en ambientes de aprendizaje para el sector rural Todo El Departamento, Antioquia, Occidente"/>
    <s v="020168001"/>
    <s v="Mantenimientos realizados en establecimientos educativos "/>
    <s v="Mantenimientos realizados en establecimientos educativos "/>
    <m/>
    <m/>
    <m/>
    <m/>
    <m/>
    <x v="0"/>
    <m/>
    <m/>
    <m/>
    <s v="Angela Maria Marin C.C. 43261282, Julieth Natalia Valencia Rojo C.C. 39.454.520 y el Supervisor Juridico lo define la dirección juridica"/>
    <s v="Tipo B"/>
    <s v="Colegiada "/>
  </r>
  <r>
    <x v="6"/>
    <n v="72121406"/>
    <s v="Mantenimiento de las sedes educativas CER Lejos Del Nido sedes Lejos Del Nido, Tabacal, El Portento, Gabriel Vallejo, La Amapola y Los Medios, la IE Ignacio Botero Vallejo sedes Ignacio Botero Vallejo, Puente Pelaez y Fabriciano Botero, la IER LUIS EDUARDO POSADA RESTREPO sedes Carrizales y Don Diego y la IER Don Diego sede Nazareth en el Muncipio de El Retiro, Antioquia"/>
    <s v="Marzo"/>
    <s v="4 meses"/>
    <s v="Selección Abreviada - Menor Cuantía"/>
    <s v="SGP"/>
    <n v="100000000"/>
    <n v="100000000"/>
    <s v="No"/>
    <s v="N/A"/>
    <s v="Juan Carlos Restrepo Sierra"/>
    <s v="Director Infraestructura educativa"/>
    <s v="3838572"/>
    <s v="juan.restreposi@antioquia.gov.co"/>
    <s v="MAS Y MEJOR EDUCACIÓN PARA LA SOCIEDAD Y LAS PERSONAS EN EL SECTOR URBANO "/>
    <s v="Mantenimientos realizados en establecimientos educativos "/>
    <s v="Mantenimiento e intervención en Ambientes de aprendizaje para el Sector Urbano Todo El Departamento, Antioquia, Occidente"/>
    <s v="020163001"/>
    <s v="Mantenimientos realizados en establecimientos educativos "/>
    <s v="Mantenimientos realizados en establecimientos educativos "/>
    <m/>
    <m/>
    <m/>
    <m/>
    <m/>
    <x v="0"/>
    <m/>
    <m/>
    <m/>
    <s v="Angela Maria Marin C.C. 43261282, Julieth Natalia Valencia Rojo C.C. 39.454.520 y el Supervisor Juridico lo define la dirección juridica"/>
    <s v="Tipo B"/>
    <s v="Colegiada "/>
  </r>
  <r>
    <x v="6"/>
    <n v="72121406"/>
    <s v="Mantenimiento de las sedes educativas CER Lejos Del Nido sedes Lejos Del Nido, Tabacal, El Portento, Gabriel Vallejo, La Amapola y Los Medios, la IE Ignacio Botero Vallejo sedes Ignacio Botero Vallejo, Puente Pelaez y Fabriciano Botero, la IER LUIS EDUARDO POSADA RESTREPO sedes Carrizales y Don Diego y la IER Don Diego sede Nazareth en el Muncipio de El Retiro, Antioquia"/>
    <s v="Marzo"/>
    <s v="6 meses"/>
    <s v="Selección Abreviada - Menor Cuantía"/>
    <s v="SGP"/>
    <n v="200000000"/>
    <n v="200000000"/>
    <s v="No"/>
    <s v="N/A"/>
    <s v="Juan Carlos Restrepo Sierra"/>
    <s v="Director Infraestructura educativa"/>
    <s v="3838572"/>
    <s v="juan.restreposi@antioquia.gov.co"/>
    <s v="MAS Y MEJOR EDUCACIÓN PARA LA SOCIEDAD Y LAS PERSONAS EN LA RURALIDAD"/>
    <s v="Mantenimientos realizados en establecimientos educativos "/>
    <s v="Mantenimiento e intervención en ambientes de aprendizaje para el sector rural Todo El Departamento, Antioquia, Occidente"/>
    <s v="020168001"/>
    <s v="Mantenimientos realizados en establecimientos educativos "/>
    <s v="Mantenimientos realizados en establecimientos educativos "/>
    <m/>
    <m/>
    <m/>
    <m/>
    <m/>
    <x v="0"/>
    <m/>
    <m/>
    <m/>
    <s v="Angela Maria Marin C.C. 43261282, Julieth Natalia Valencia Rojo C.C. 39.454.520 y el Supervisor Juridico lo define la dirección juridica"/>
    <s v="Tipo B"/>
    <s v="Colegiada "/>
  </r>
  <r>
    <x v="6"/>
    <n v="72121406"/>
    <s v="Construcción de la segunda etapa de la IER La Cruzada del municipio de Remedios "/>
    <s v="Marzo"/>
    <s v="6 meses"/>
    <s v="Licitación Pública"/>
    <s v="SGP"/>
    <n v="900000000"/>
    <n v="900000000"/>
    <s v="No"/>
    <s v="N/A"/>
    <s v="Juan Carlos Restrepo Sierra"/>
    <s v="Director Infraestructura educativa"/>
    <s v="3838572"/>
    <s v="juan.restreposi@antioquia.gov.co"/>
    <s v="MAS Y MEJOR EDUCACIÓN PARA LA SOCIEDAD Y LAS PERSONAS EN LA RURALIDAD"/>
    <s v="Construcción de aulas nuevas en establecimientos educativos rurales"/>
    <s v="Mantenimiento e intervención en ambientes de aprendizaje para el sector rural Todo El Departamento, Antioquia, Occidente"/>
    <s v="020168001"/>
    <s v="Construcción de aulas nuevas. "/>
    <s v="Construcción de aulas nuevas. "/>
    <m/>
    <m/>
    <m/>
    <m/>
    <m/>
    <x v="0"/>
    <m/>
    <m/>
    <m/>
    <s v="Contratada"/>
    <s v="Tipo A "/>
    <s v="Interventoria Técnica, Juridica, financiera, ambiental "/>
  </r>
  <r>
    <x v="6"/>
    <n v="81101515"/>
    <s v="Interventoria técnica, Interventoría técnica, administrativa, financiera, ambiental y juridica para el contrato: Construcción de la segunda etapa de la IER La Cruzada del municipio de Remedios "/>
    <s v="Marzo"/>
    <s v="6 meses"/>
    <s v="Concurso de Méritos"/>
    <s v="SGP"/>
    <n v="90000000"/>
    <n v="90000000"/>
    <s v="No"/>
    <s v="N/A"/>
    <s v="Juan Carlos Restrepo Sierra"/>
    <s v="Director Infraestructura educativa"/>
    <s v="3838572"/>
    <s v="juan.restreposi@antioquia.gov.co"/>
    <s v="MAS Y MEJOR EDUCACIÓN PARA LA SOCIEDAD Y LAS PERSONAS EN LA RURALIDAD"/>
    <s v="Construcción de aulas nuevas en establecimientos educativos rurales"/>
    <s v="Mantenimiento e intervención en ambientes de aprendizaje para el sector rural Todo El Departamento, Antioquia, Occidente"/>
    <s v="020168001"/>
    <s v="Construcción de aulas nuevas. "/>
    <s v="Construcción de aulas nuevas. "/>
    <m/>
    <m/>
    <m/>
    <m/>
    <m/>
    <x v="0"/>
    <m/>
    <m/>
    <m/>
    <s v="Dicson Fernando Llano C.C.1.017.141.511"/>
    <s v="Tipo C"/>
    <s v="Técnica_x000a_Jurídica_x000a_Administrativa_x000a_Contable y/o Financiera_x000a_"/>
  </r>
  <r>
    <x v="6"/>
    <n v="72121406"/>
    <s v="Reposición del Centro Educativo Cañaveral Arriba, en el municipio de San Pedro de Urabá "/>
    <s v="Marzo"/>
    <s v="5 meses"/>
    <s v="Selección Abreviada - Menor Cuantía"/>
    <s v="SGP"/>
    <n v="650000000"/>
    <n v="650000000"/>
    <s v="No"/>
    <s v="N/A"/>
    <s v="Juan Carlos Restrepo Sierra"/>
    <s v="Director Infraestructura educativa"/>
    <s v="3838572"/>
    <s v="juan.restreposi@antioquia.gov.co"/>
    <s v="MAS Y MEJOR EDUCACIÓN PARA LA SOCIEDAD Y LAS PERSONAS EN LA RURALIDAD"/>
    <s v="Reposición de planta física en establecimientos educativos rurales"/>
    <s v="Mantenimiento e intervención en ambientes de aprendizaje para el sector rural Todo El Departamento, Antioquia, Occidente"/>
    <s v="020168001"/>
    <s v="Reposición de planta física en establecimientos educativos rurales"/>
    <s v="Reposición de planta física en establecimientos educativos rurales"/>
    <m/>
    <m/>
    <m/>
    <m/>
    <m/>
    <x v="0"/>
    <m/>
    <m/>
    <m/>
    <s v="Daverson Castrillón C.C. 70.330.051, Julieth Natalia Valencia Rojo C.C. 39.454.520 y el Supervisor Juridico lo define la dirección juridica"/>
    <s v="Tipo B"/>
    <s v="Colegiada "/>
  </r>
  <r>
    <x v="6"/>
    <n v="72121406"/>
    <s v="Mantenimiento en la IER Bernardo Sierra del municipio de Cañasgordas, Antioquia "/>
    <s v="Marzo"/>
    <s v="6 meses"/>
    <s v="Selección Abreviada - Menor Cuantía"/>
    <s v="SGP"/>
    <n v="730000000"/>
    <n v="730000000"/>
    <s v="No"/>
    <s v="N/A"/>
    <s v="Juan Carlos Restrepo Sierra"/>
    <s v="Director Infraestructura educativa"/>
    <s v="3838572"/>
    <s v="juan.restreposi@antioquia.gov.co"/>
    <s v="MAS Y MEJOR EDUCACIÓN PARA LA SOCIEDAD Y LAS PERSONAS EN LA RURALIDAD"/>
    <s v="Mantenimientos realizados en establecimientos educativos "/>
    <s v="Mantenimiento e intervención en ambientes de aprendizaje para el sector rural Todo El Departamento, Antioquia, Occidente"/>
    <s v="020168001"/>
    <s v="Mantenimientos realizados en establecimientos educativos "/>
    <s v="Mantenimientos realizados en establecimientos educativos "/>
    <m/>
    <m/>
    <m/>
    <m/>
    <m/>
    <x v="0"/>
    <m/>
    <m/>
    <m/>
    <s v="Luisa Fernanda Sánchez  C.C. 43877928, Julieth Natalia Valencia Rojo C.C. 39.454.520 y el Supervisor Juridico lo define la dirección juridica"/>
    <s v="Tipo B"/>
    <s v="Colegiada "/>
  </r>
  <r>
    <x v="6"/>
    <n v="72121406"/>
    <s v="Reposición de la IER LA Primavera del municipio de Ebejico "/>
    <s v="Marzo"/>
    <s v="6 meses"/>
    <s v="Licitación Pública"/>
    <s v="SGP"/>
    <n v="1000000000"/>
    <n v="1000000000"/>
    <s v="No"/>
    <s v="N/A"/>
    <s v="Juan Carlos Restrepo Sierra"/>
    <s v="Director Infraestructura educativa"/>
    <s v="3838572"/>
    <s v="juan.restreposi@antioquia.gov.co"/>
    <s v="MAS Y MEJOR EDUCACIÓN PARA LA SOCIEDAD Y LAS PERSONAS EN LA RURALIDAD"/>
    <s v="Reposición de planta física en establecimientos educativos rurales"/>
    <s v="Mantenimiento e intervención en ambientes de aprendizaje para el sector rural Todo El Departamento, Antioquia, Occidente"/>
    <s v="020168001"/>
    <s v="Reposición de planta física en establecimientos educativos rurales"/>
    <s v="Reposición de planta física en establecimientos educativos rurales"/>
    <m/>
    <m/>
    <m/>
    <m/>
    <m/>
    <x v="0"/>
    <m/>
    <m/>
    <m/>
    <s v="Contratada"/>
    <s v="Tipo A "/>
    <s v="Interventoria Técnica, Juridica, financiera, ambiental "/>
  </r>
  <r>
    <x v="6"/>
    <n v="81101515"/>
    <s v="Interventoria técnica, Interventoría técnica, administrativa, financiera, ambiental y juridica para el contrato:Reposición de la IER LA Primavera del municipio de Ebejico "/>
    <s v="Marzo"/>
    <s v="3 meses"/>
    <s v="Concurso de Méritos"/>
    <s v="SGP"/>
    <n v="100000000"/>
    <n v="100000000"/>
    <s v="No"/>
    <s v="N/A"/>
    <s v="Juan Carlos Restrepo Sierra"/>
    <s v="Director Infraestructura educativa"/>
    <s v="3838572"/>
    <s v="juan.restreposi@antioquia.gov.co"/>
    <s v="MAS Y MEJOR EDUCACIÓN PARA LA SOCIEDAD Y LAS PERSONAS EN LA RURALIDAD"/>
    <s v="Reposición de planta física en establecimientos educativos rurales"/>
    <s v="Mantenimiento e intervención en ambientes de aprendizaje para el sector rural Todo El Departamento, Antioquia, Occidente"/>
    <s v="020168001"/>
    <s v="Reposición de planta física en establecimientos educativos rurales"/>
    <s v="Reposición de planta física en establecimientos educativos rurales"/>
    <m/>
    <m/>
    <m/>
    <m/>
    <m/>
    <x v="0"/>
    <m/>
    <m/>
    <m/>
    <s v="Luisa Fernanda Sánchez  C.C. 43877928"/>
    <s v="Tipo C"/>
    <s v="Técnica_x000a_Jurídica_x000a_Administrativa_x000a_Contable y/o Financiera_x000a_"/>
  </r>
  <r>
    <x v="6"/>
    <n v="72121406"/>
    <s v="Construcción de la placa polideportiva de la IE San Rafael, Sede Bachillerato del municipio de Heliconia"/>
    <s v="Marzo"/>
    <s v="12 meses"/>
    <s v="Selección Abreviada - Menor Cuantía"/>
    <s v="Recursos de entidades nacionales"/>
    <n v="350000000"/>
    <n v="350000000"/>
    <s v="No"/>
    <s v="N/A"/>
    <s v="Juan Carlos Restrepo Sierra"/>
    <s v="Director Infraestructura educativa"/>
    <s v="3838572"/>
    <s v="juan.restreposi@antioquia.gov.co"/>
    <s v="MAS Y MEJOR EDUCACIÓN PARA LA SOCIEDAD Y LAS PERSONAS EN EL SECTOR URBANO "/>
    <s v="Nuevos espacios recreativos en establecimientos educativos"/>
    <s v="Mantenimiento e intervención en Ambientes de aprendizaje para el Sector Urbano Todo El Departamento, Antioquia, Occidente"/>
    <s v="020163001"/>
    <s v="Nuevos espacios recreativos en establecimientos educativos"/>
    <s v="Nuevos espacios recreativos en establecimientos educativos"/>
    <m/>
    <m/>
    <m/>
    <m/>
    <m/>
    <x v="0"/>
    <m/>
    <m/>
    <m/>
    <s v="Luisa Fernanda Sánchez  C.C. 43877928, Julieth Natalia Valencia Rojo C.C. 39.454.520 y el Supervisor Juridico lo define la dirección juridica"/>
    <s v="Tipo B"/>
    <s v="Colegiada "/>
  </r>
  <r>
    <x v="6"/>
    <n v="72121406"/>
    <s v="Adición No. 2 al Convenio No. 4600005662 de 2016, cuyo objeto es: &quot;Aunar esfuerzos para el desarrollo de las gestiones necesarias que posibiliten el cumplimiento del Plan Nacional de infraestructura Educativa en el marco de la politica pública de Jornada única en el Departamento de Antioquia&quot;. "/>
    <s v="Marzo"/>
    <s v="12 meses"/>
    <s v="Contratación Directa"/>
    <s v="SGP"/>
    <n v="1970560944"/>
    <n v="1970560944"/>
    <s v="No"/>
    <s v="N/A"/>
    <s v="Juan Carlos Restrepo Sierra"/>
    <s v="Director Infraestructura educativa"/>
    <s v="3838572"/>
    <s v="juan.restreposi@antioquia.gov.co"/>
    <s v="MAS Y MEJOR EDUCACIÓN PARA LA SOCIEDAD Y LAS PERSONAS EN EL SECTOR RURAL"/>
    <s v="Construcción de aulas nuevas en establecimientos educativos rurales"/>
    <s v="Mantenimiento e intervención en ambientes de aprendizaje para el sector rural Todo El Departamento, Antioquia, Occidente"/>
    <s v="020168001"/>
    <s v="Aulas nuevas"/>
    <s v="Construcción de aulas nuevas"/>
    <m/>
    <m/>
    <m/>
    <m/>
    <m/>
    <x v="0"/>
    <m/>
    <m/>
    <m/>
    <s v="Elizabeth Mesa C.C. 43.577.354"/>
    <s v="Tipo C"/>
    <s v="Técnica_x000a_Jurídica_x000a_Administrativa_x000a_Contable y/o Financiera_x000a_"/>
  </r>
  <r>
    <x v="6"/>
    <n v="72121406"/>
    <s v="Adición No. 2 al Convenio No. 4600005662 de 2016, cuyo objeto es: &quot;Aunar esfuerzos para el desarrollo de las gestiones necesarias que posibiliten el cumplimiento del Plan Nacional de infraestructura Educativa en el marco de la politica pública de Jornada única en el Departamento de Antioquia&quot;. "/>
    <s v="Marzo"/>
    <s v="12 meses"/>
    <s v="Contratación Directa"/>
    <s v="SGP"/>
    <n v="275477056"/>
    <n v="275477056"/>
    <s v="No"/>
    <s v="N/A"/>
    <s v="Juan Carlos Restrepo Sierra"/>
    <s v="Director Infraestructura educativa"/>
    <s v="3838572"/>
    <s v="juan.restreposi@antioquia.gov.co"/>
    <s v="MAS Y MEJOR EDUCACIÓN PARA LA SOCIEDAD Y LAS PERSONAS EN EL SECTOR RURAL"/>
    <s v="Construcción de aulas nuevas en establecimientos educativos rurales"/>
    <s v="Mantenimiento e intervención en Ambientes de aprendizaje para el Sector Urbano Todo El Departamento, Antioquia, Occidente"/>
    <s v="020163001"/>
    <s v="Aulas nuevas"/>
    <s v="Construcción de aulas nuevas"/>
    <m/>
    <m/>
    <m/>
    <m/>
    <m/>
    <x v="0"/>
    <m/>
    <m/>
    <m/>
    <s v="Elizabeth Mesa C.C. 43.577.354"/>
    <s v="Tipo C"/>
    <s v="Técnica_x000a_Jurídica_x000a_Administrativa_x000a_Contable y/o Financiera_x000a_"/>
  </r>
  <r>
    <x v="6"/>
    <n v="72121406"/>
    <s v="Adición No. 2 al Convenio No. 4600005662 de 2016, cuyo objeto es: &quot;Aunar esfuerzos para el desarrollo de las gestiones necesarias que posibiliten el cumplimiento del Plan Nacional de infraestructura Educativa en el marco de la politica pública de Jornada única en el Departamento de Antioquia&quot;. "/>
    <s v="Marzo"/>
    <s v="5 meses"/>
    <s v="Contratación Directa"/>
    <s v="Recursos de entidades nacionales"/>
    <n v="1190048483"/>
    <n v="1190048483"/>
    <s v="No"/>
    <s v="N/A"/>
    <s v="Juan Carlos Restrepo Sierra"/>
    <s v="Director Infraestructura educativa"/>
    <s v="3838572"/>
    <s v="juan.restreposi@antioquia.gov.co"/>
    <s v="MAS Y MEJOR EDUCACIÓN PARA LA SOCIEDAD Y LAS PERSONAS EN EL SECTOR URBANO "/>
    <s v="Construcción de aulas nuevas en establecimientos educativos urbanos"/>
    <s v="Mantenimiento e intervención en Ambientes de aprendizaje para el Sector Urbano Todo El Departamento, Antioquia, Occidente"/>
    <s v="020163001"/>
    <s v="Aulas nuevas"/>
    <s v="Construcción de aulas nuevas"/>
    <m/>
    <m/>
    <m/>
    <m/>
    <m/>
    <x v="0"/>
    <m/>
    <m/>
    <m/>
    <s v="Elizabeth Mesa C.C. 43.577.354"/>
    <s v="Tipo C"/>
    <s v="Técnica_x000a_Jurídica_x000a_Administrativa_x000a_Contable y/o Financiera_x000a_"/>
  </r>
  <r>
    <x v="6"/>
    <n v="72121406"/>
    <s v="Convenio interadministrativo para la obras de saneamiento básico en la subregión del Oriente Antioqueño."/>
    <s v="Julio"/>
    <s v="10 meses"/>
    <s v="Contratación Directa"/>
    <s v="Recursos de entidades nacionales"/>
    <n v="252047939"/>
    <n v="252047939"/>
    <s v="No"/>
    <s v="N/A"/>
    <s v="Juan Carlos Restrepo Sierra"/>
    <s v="Director Infraestructura educativa"/>
    <s v="3838572"/>
    <s v="juan.restreposi@antioquia.gov.co"/>
    <s v="Excelencia educativa con más y mejores maestros"/>
    <s v="Intervención en sedes educativas para: agua, saneamiento básico, servicios públicos y legalización de predios en asocio con otras dependencias de la Gobernación"/>
    <s v="Suministro en sedes educativas de agua, saneamiento básico, energía y legalización de predios en asocio con dependencias de la Gobernación de Antioquia"/>
    <s v="020221001"/>
    <s v="Intervención en sedes educativas para: agua, saneamiento básico, servicios públicos y legalización de predios en asocio con otras dependencias de la Gobernación"/>
    <s v="Cofinanciar agua potable, instalación energía y saneamiento básico"/>
    <m/>
    <m/>
    <m/>
    <m/>
    <m/>
    <x v="0"/>
    <m/>
    <m/>
    <m/>
    <s v="Angela Maria Marin C.C. 43261282"/>
    <s v="Tipo C"/>
    <s v="Técnica_x000a_Jurídica_x000a_Administrativa_x000a_Contable y/o Financiera_x000a_"/>
  </r>
  <r>
    <x v="6"/>
    <s v="60101728"/>
    <s v="Proyectos Pedagógicos Productivos en la Media Rural"/>
    <s v="Febrero"/>
    <s v="6 meses"/>
    <s v="Selección Abreviada - Menor Cuantía"/>
    <s v="No Aplica"/>
    <n v="300000000"/>
    <n v="300000000"/>
    <s v="No"/>
    <s v="N/A"/>
    <s v="Hanzz Mariaga Cruz"/>
    <s v="Director"/>
    <n v="3838569"/>
    <s v="hanzz.mariaga@antioquia.gov.co"/>
    <s v="Educación para la nueva ruralidad"/>
    <s v="Proyectos Pedagógicos Productivos (PPP) implementados con estudiantes de  Instituciones Educativas Rurales."/>
    <s v="Consolidación de estrategias educativas para una nueva ruralidad Todo El_x000a_Departamento, Antioquia, Occidente"/>
    <s v="020169001"/>
    <s v="Proyectos Pedagógicos Productivos (PPP) implementados con estudiantes de  Instituciones Educativas Rurales."/>
    <s v="Diagnóstico de las IER, capacitación en PPP, resignificación del PEI, currículo y Plan de estudios. Dotación e Inversión en los PPP por IER"/>
    <m/>
    <m/>
    <m/>
    <m/>
    <m/>
    <x v="0"/>
    <m/>
    <m/>
    <m/>
    <s v="Alvaro Humberto Muñoz Jaramillo, 71621464"/>
    <s v="Tipo C"/>
    <s v="Técnica_x000a_Jurídica_x000a_Administrativa_x000a_Contable y/o Financiera_x000a_"/>
  </r>
  <r>
    <x v="6"/>
    <s v="60106000"/>
    <s v="Guías de Posprimaria rural"/>
    <s v="Febrero"/>
    <s v="5 meses"/>
    <s v="Selección Abreviada - Menor Cuantía"/>
    <s v="No Aplica"/>
    <n v="600241862"/>
    <n v="600241862"/>
    <s v="No"/>
    <s v="N/A"/>
    <s v="Hanzz Mariaga Cruz"/>
    <s v="Director"/>
    <n v="3838569"/>
    <s v="hanzz.mariaga@antioquia.gov.co"/>
    <s v="Más y Mejor Educación para la sociedad y las personas en el sector rural"/>
    <s v="Sedes Educativas rurales  dotadas "/>
    <s v="Dotación de canasta educativa a las sedes educativas rurales de los municipios no certificados del departamento de Antioquia"/>
    <s v="020209001"/>
    <s v="Sedes educativas rurales dotadas"/>
    <s v="Compra y/o reimpresión, transporte y distribución de guías  a municipios del Magdalena Medio"/>
    <m/>
    <m/>
    <m/>
    <m/>
    <m/>
    <x v="0"/>
    <m/>
    <m/>
    <m/>
    <s v="Olga Patricia Gil Henao. 32553102"/>
    <s v="Tipo C"/>
    <s v="Técnica_x000a_Jurídica_x000a_Administrativa_x000a_Contable y/o Financiera_x000a_"/>
  </r>
  <r>
    <x v="6"/>
    <n v="80111707"/>
    <s v="Adquisición de la dotación para docentes"/>
    <s v="Mayo"/>
    <s v="5 meses"/>
    <s v="Selección Abreviada - Menor Cuantía"/>
    <s v="SGP"/>
    <n v="1000000000"/>
    <n v="1000000000"/>
    <s v="No"/>
    <s v="N/A"/>
    <s v="Iván de J. Guzmán López"/>
    <s v="Director Talento Humano"/>
    <n v="3838470"/>
    <s v="ivan.guzman@antioquia.gov.co"/>
    <s v="Más y mejor educación para la sociedad y las personas en el sector Urbano"/>
    <s v="Matricula de Educación Formal"/>
    <s v="Adquisición de los elementos de dotación para los docentes que devengan menos de dos salarios minimos l.v. Municipios no certificados en educación del Departamento de Antioquia."/>
    <s v="020223001"/>
    <s v="Dotación de docentes"/>
    <s v="Adquisición y entrega de dotación"/>
    <m/>
    <m/>
    <m/>
    <m/>
    <m/>
    <x v="0"/>
    <m/>
    <m/>
    <m/>
    <s v="María Magdalena Cuervo 43644012"/>
    <s v="Tipo C"/>
    <s v="Técnica_x000a_Jurídica_x000a_Administrativa_x000a_Contable y/o Financiera_x000a_"/>
  </r>
  <r>
    <x v="6"/>
    <n v="86111604"/>
    <s v="Taller de formación en comunicación asertiva"/>
    <s v="Julio"/>
    <s v="5 meses"/>
    <s v="Contratación Directa"/>
    <s v="No Aplica"/>
    <n v="40000000"/>
    <n v="40000000"/>
    <s v="No"/>
    <s v="N/A"/>
    <s v="Iván de J. Guzmán López"/>
    <s v="Director Talento Humano"/>
    <n v="3838470"/>
    <s v="ivan.guzman@antioquia.gov.co"/>
    <s v="Excelencia educativa con más y mejores maestros"/>
    <s v="Docentes y directivos docentes beneficiados con programas para mejorar la formación y la calidad de vida."/>
    <s v="Implementación de estrategias orientadas al bienestar de los funcionarios de la Secretaría de Educación de Antioquia"/>
    <s v="020224001"/>
    <s v="Servidores  de los establecimeintos educativos beneficiados con programas para mejorar la formación y calidad de vida"/>
    <s v="Desarrollo de talleres de formación"/>
    <m/>
    <m/>
    <m/>
    <m/>
    <m/>
    <x v="0"/>
    <m/>
    <m/>
    <m/>
    <s v="Martha Nelly Villada"/>
    <s v="Tipo C"/>
    <s v="Técnica_x000a_Jurídica_x000a_Administrativa_x000a_Contable y/o Financiera_x000a_"/>
  </r>
  <r>
    <x v="6"/>
    <n v="86111604"/>
    <s v="Capacitación en higiene ocupacional en el puesto de trabajo"/>
    <s v="Julio"/>
    <s v="5 meses"/>
    <s v="Contratación Directa"/>
    <s v="No Aplica"/>
    <n v="40000000"/>
    <n v="40000000"/>
    <s v="No"/>
    <s v="N/A"/>
    <s v="Iván de j. Guzmán lópez"/>
    <s v="Director Talento Humano"/>
    <n v="3838470"/>
    <s v="ivan.guzman@antioquia.gov.co"/>
    <s v="Excelencia educativa con más y mejores maestros"/>
    <s v="Docentes y directivos docentes beneficiados con programas para mejorar la formación y la calidad de vida."/>
    <s v="Implementación de estrategias orientadas al bienestar de los funcionarios de la Secretaría de Educación de Antioquia"/>
    <s v="020224001"/>
    <s v="Servidores  de los establecimeintos educativos beneficiados con programas para mejorar la formación y calidad de vida"/>
    <s v="Desarrollo de talleres de formación"/>
    <m/>
    <m/>
    <m/>
    <m/>
    <m/>
    <x v="0"/>
    <m/>
    <m/>
    <m/>
    <s v="Martha Nelly Villada"/>
    <s v="Tipo C"/>
    <s v="Técnica_x000a_Jurídica_x000a_Administrativa_x000a_Contable y/o Financiera_x000a_"/>
  </r>
  <r>
    <x v="6"/>
    <n v="86111604"/>
    <s v="Capacitación a personal administrativo en las Instituciones Educativas en normatividad"/>
    <s v="Julio"/>
    <s v="12 meses"/>
    <s v="Contratación Directa"/>
    <s v="No Aplica"/>
    <n v="98149000"/>
    <n v="98149000"/>
    <s v="No"/>
    <s v="N/A"/>
    <s v="Iván de j. Guzmán lópez"/>
    <s v="Director Talento Humano"/>
    <n v="3838470"/>
    <s v="ivan.guzman@antioquia.gov.co"/>
    <s v="Excelencia educativa con más y mejores maestros"/>
    <s v="Docentes y directivos docentes beneficiados con programas para mejorar la formación y la calidad de vida."/>
    <s v="Implementación de estrategias orientadas al bienestar de los funcionarios de la Secretaría de Educación de Antioquia"/>
    <s v="020224001"/>
    <s v="Servidores  de los establecimeintos educativos beneficiados con programas para mejorar la formación y calidad de vida"/>
    <s v="Desarrollo de talleres de formación"/>
    <m/>
    <m/>
    <m/>
    <m/>
    <m/>
    <x v="0"/>
    <m/>
    <m/>
    <m/>
    <s v="Martha Nelly Villada"/>
    <s v="Tipo C"/>
    <s v="Técnica_x000a_Jurídica_x000a_Administrativa_x000a_Contable y/o Financiera_x000a_"/>
  </r>
  <r>
    <x v="6"/>
    <n v="80111504"/>
    <s v="Prestar servicios educativos para la cualificación académica de estudiantes de la media en municipios del Departamento de Antioquia"/>
    <s v="Enero"/>
    <s v="10 meses"/>
    <s v="Licitación Pública"/>
    <s v="No Aplica"/>
    <n v="4000000000"/>
    <n v="4000000000"/>
    <s v="Si"/>
    <s v="Aprobadas"/>
    <s v="Juan Martín Vásquez Hincapié_x000a_"/>
    <s v="Director Formación para el Trabajo"/>
    <n v="3835510"/>
    <s v="juan.vasquez@antioquia.gov.co"/>
    <s v="Educación Terciaria para todos"/>
    <s v="Jóvenes y adultos capacitados en competencias laborales desde la formación para el trabajo y el desarrollo humano articulados a los Ecosistemas de innovación"/>
    <s v="Formación a jóvenes y adultos en competencias laborales articulados a los ecosistemas de innovación , Antioquia, Occidente"/>
    <s v="020179001"/>
    <s v="Cualificación académica estudiantes de la media según las necesidades logrando certificación de aptitud ocupacional."/>
    <s v="Formación para el trabajo y el desarrollo humano, en el nivel de conocimientos academicos  a estudiantes de la media técnica"/>
    <m/>
    <m/>
    <m/>
    <m/>
    <m/>
    <x v="0"/>
    <m/>
    <m/>
    <s v="En proceso"/>
    <s v="Lina Marcela Arias Taborda_x000a_c.c 32352442_x000a__x000a_Mary Luz Mesa "/>
    <s v="Tipo B"/>
    <s v="Colegiada "/>
  </r>
  <r>
    <x v="6"/>
    <s v="86141703; 86111602"/>
    <s v="Focalización, y formación a población en extraedad y adultos en situación de analfabetismo de los municipios no certificados de Antioquia"/>
    <s v="Enero"/>
    <s v="3 meses"/>
    <s v="Licitación Pública"/>
    <s v="Recursos Propios"/>
    <n v="5000000000"/>
    <n v="5000000000"/>
    <s v="Si"/>
    <s v="Aprobadas"/>
    <s v="Sulma Patricia Rodriguez G."/>
    <s v="Directora de Alfabetización "/>
    <n v="3835513"/>
    <s v="Sulmapatricia.rodriguez@antioquia.gov.co"/>
    <s v="Antioquia Libre de Analfabetismo "/>
    <s v="Estudiantes matriculados en los Ciclos Lectivos de Educación Integrado CLEI mayores de 15 años _x000a_"/>
    <s v="Fortalecimiento de la Educación de jóvenes en extraedad y adultos en los ciclos de alfabetización, básica y media en el departamento de Antioquia "/>
    <s v="020183001"/>
    <s v="Estudiantes matriculados en los Ciclos Lectivos de Educación Integrado CLEI mayores de 15 años _x000a_"/>
    <s v="Desarrollo de procesos pedagógicos "/>
    <m/>
    <m/>
    <m/>
    <m/>
    <m/>
    <x v="0"/>
    <m/>
    <m/>
    <s v="En proceso"/>
    <s v="Diana Milena Ruiz Arango  Claudia Patricia Mejia Builes  "/>
    <s v="Tipo B"/>
    <s v="Colegiada "/>
  </r>
  <r>
    <x v="6"/>
    <n v="86111503"/>
    <s v="Formación de agentes en metodologías pertinentes para la atención a población adulta de los 117 municipios del Departamento de Antioquia"/>
    <s v="Julio"/>
    <s v="10 meses"/>
    <s v="Contratación Directa"/>
    <s v="Recursos Propios"/>
    <n v="111215981"/>
    <n v="111215981"/>
    <s v="No"/>
    <s v="N/A"/>
    <s v="Sulma Patricia Rodriguez G."/>
    <s v="Directora de Alfabetización "/>
    <n v="3835513"/>
    <s v="Sulmapatricia.rodriguez@antioquia.gov.co"/>
    <s v="Antioquia Libre de Analfabetismo "/>
    <s v="Agentes formados en las metodologías pertinentes para la atención de la población adulta_x000a_"/>
    <s v="Fortalecimiento de la Educación de jóvenes en extraedad y adultos en los ciclos de alfabetización, básica y media en el departamento de Antioquia "/>
    <s v="020183001"/>
    <s v="Estudiantes matriculados en los Ciclos Lectivos de Educación Integrado CLEI mayores de 15 años _x000a_"/>
    <s v="Desarrollo de procesos pedagógicos "/>
    <m/>
    <m/>
    <m/>
    <m/>
    <m/>
    <x v="0"/>
    <m/>
    <m/>
    <m/>
    <s v="Diana Milena Ruiz Arango 32140827 "/>
    <s v="Tipo B"/>
    <s v="Técnica_x000a_Jurídica_x000a_Administrativa_x000a_Contable y/o Financiera_x000a_"/>
  </r>
  <r>
    <x v="6"/>
    <n v="86121502"/>
    <s v="Promoción e implementación de estrategias de desarrollo pedagógico en establecimientos educativos oficiales de la subregión urabá con canasta contratada."/>
    <s v="Enero"/>
    <s v="10 meses"/>
    <s v="Contratación Directa"/>
    <s v="SGP"/>
    <n v="12378434261"/>
    <n v="12378434261"/>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ANGELA JANNET SENEJOA RODRÍGUEZ C.C. 52473898 Y MIRYAM ROSA BEDOYA DIAZ C.C. 43140106"/>
    <s v="Tipo A "/>
    <s v="Interventoria Técnica, Juridica, financiera, ambiental "/>
  </r>
  <r>
    <x v="6"/>
    <n v="86121502"/>
    <s v="Promoción e implementación de estrategias de desarrollo pedagógico para la prestación del servicio educativo indígena en establecimientos educativos oficiales de las subregiones Bajo Cauca, Norte, Occidente, Suroeste y Urabá."/>
    <s v="Enero"/>
    <s v="10 meses"/>
    <s v="Contratación Directa"/>
    <s v="SGP"/>
    <n v="993625076"/>
    <n v="993625076"/>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HERACLIO HERRERA PALMI C.C. 71330109"/>
    <s v="Tipo C"/>
    <s v="Técnica_x000a_Jurídica_x000a_Administrativa_x000a_Contable y/o Financiera_x000a_"/>
  </r>
  <r>
    <x v="6"/>
    <n v="86121502"/>
    <s v="Promoción e implementación de estrategias de desarrollo pedagógico en establecimientos educativos oficiales de las subregiones de Magdalena Medio, Nordeste, Norte, Oriente, Suroeste y Valle de Aburrá con canasta contratada."/>
    <s v="Enero"/>
    <s v="10 meses"/>
    <s v="Contratación Directa"/>
    <s v="SGP"/>
    <n v="12947541528"/>
    <n v="12947541528"/>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EDWIN HENAO VALENCIA C.C. 8129102 Y ORFA MIRIAM BARRADA AGUDELO C.C. 32317644"/>
    <s v="Tipo A "/>
    <s v="Interventoria Técnica, Juridica, financiera, ambiental "/>
  </r>
  <r>
    <x v="6"/>
    <n v="86121502"/>
    <s v="Promoción e Implementación de estrategias de desarrollo pedagógico en establecimientos educativos oficiales de Las Subregiones del  Bajo Cauca, Norte, Oriente, Occidente y Suroeste con canasta contratada."/>
    <s v="Enero"/>
    <s v="10 meses"/>
    <s v="Contratación Directa"/>
    <s v="SGP"/>
    <n v="12101618625"/>
    <n v="12101618625"/>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GUSTAVO ALFONSO ARAQUE CARRILLO C.C. 98481065 Y CARLA RUIZ SANTAMARÍA C.C. 1017129608"/>
    <s v="Tipo A "/>
    <s v="Interventoria Técnica, Juridica, financiera, ambiental "/>
  </r>
  <r>
    <x v="6"/>
    <n v="86121503"/>
    <s v="Contrato de prestación de servicio educativo para la atención de población en edad escolar en los niveles preescolar, basica y media, en zona urbana del Municipio de Chigorodó."/>
    <s v="Enero"/>
    <s v="10 meses"/>
    <s v="Contratación Directa"/>
    <s v="SGP"/>
    <n v="470971544"/>
    <n v="470971544"/>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ALBA LUZ LÓPEZ VELÁSQUEZ C.C. 43674322"/>
    <s v="Tipo C"/>
    <s v="Técnica_x000a_Jurídica_x000a_Administrativa_x000a_Contable y/o Financiera_x000a_"/>
  </r>
  <r>
    <x v="6"/>
    <n v="86121503"/>
    <s v="Contrato de prestación de servicio educativo para la atención de población en edad escolar en los niveles preescolar, basica y media, en zona urbana del Municipio de Caucasia"/>
    <s v="Enero"/>
    <s v="7 meses"/>
    <s v="Contratación Directa"/>
    <s v="SGP"/>
    <n v="1055808966"/>
    <n v="1055808966"/>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ANDRÉS FELIPE JARAMILLO BETANCUR C.C. 71228232"/>
    <s v="Tipo C"/>
    <s v="Técnica_x000a_Jurídica_x000a_Administrativa_x000a_Contable y/o Financiera_x000a_"/>
  </r>
  <r>
    <x v="6"/>
    <n v="80111701"/>
    <s v="Prestar servicios de apoyo administrativo, operativo, y profesional a los establecimientos educativos oficiales de los Municipios no certificados del Departamento de Antioquia, sus respectivas sedes y a la Secretaría de Educación Departamental"/>
    <s v="Enero"/>
    <s v="12 meses"/>
    <s v="Licitación Pública"/>
    <s v="SGP"/>
    <n v="33000000000"/>
    <n v="33000000000"/>
    <s v="Si"/>
    <s v="Aprobadas"/>
    <s v="Juliana Arboleda Jiménez"/>
    <s v="Directora Financiera"/>
    <n v="3835037"/>
    <s v="juliana.arboleda@antioquia.gov.co"/>
    <s v="Ma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SERVIVIOS PRESTADOS"/>
    <s v="Contratar personal apoyo urbano rural"/>
    <s v="lic-0001 de 2017"/>
    <m/>
    <d v="2017-11-23T00:00:00"/>
    <m/>
    <m/>
    <x v="1"/>
    <m/>
    <m/>
    <s v="En proceso"/>
    <s v="Juan Eugenio Maya Lema"/>
    <s v="Tipo C"/>
    <s v="Técnica_x000a_Jurídica_x000a_Administrativa_x000a_Contable y/o Financiera_x000a_"/>
  </r>
  <r>
    <x v="6"/>
    <n v="90121502"/>
    <s v="Adquisición de tiquetes aéreos para la Gobernación de Antioquia"/>
    <s v="Enero"/>
    <s v="12 meses"/>
    <s v="Contratación Directa"/>
    <s v="SGP"/>
    <n v="52000000"/>
    <n v="52000000"/>
    <s v="Si"/>
    <s v="Aprobadas"/>
    <s v="JUAN EUGENIO MAYA LEMA"/>
    <s v="SUBSECRETARIO ADTVO"/>
    <s v="3838471"/>
    <s v=" juaneugenio.maya@antioquia.gov.co"/>
    <s v="Má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TIQUETES"/>
    <s v="Contratar personal apoyo urbano rural"/>
    <n v="7571"/>
    <s v="Educación 2-18744"/>
    <d v="2017-10-05T00:00:00"/>
    <s v="2017060102139 del 22/09/2017"/>
    <n v="4600007506"/>
    <x v="3"/>
    <s v="SATENA S.A"/>
    <m/>
    <m/>
    <s v="JAIME IVAN BOCANECRA_x000a_CC 93.203.984"/>
    <s v="Tipo C"/>
    <s v="Técnica_x000a_Jurídica_x000a_Administrativa_x000a_Contable y/o Financiera_x000a_"/>
  </r>
  <r>
    <x v="6"/>
    <n v="90121502"/>
    <s v="Adquisición de tiquetes aéreos para la Gobernación de Antioquia"/>
    <s v="Enero"/>
    <s v="7 meses"/>
    <s v="Contratación Directa"/>
    <s v="No Aplica"/>
    <n v="108000000"/>
    <n v="108000000"/>
    <s v="Si"/>
    <s v="Aprobadas"/>
    <s v="JUAN EUGENIO MAYA LEMA"/>
    <s v="SUBSECRETARIO ADTVO"/>
    <s v="3838471"/>
    <s v=" juaneugenio.maya@antioquia.gov.co"/>
    <s v="Funcionamiento"/>
    <s v="Funcionamiento"/>
    <s v="Funcionamiento"/>
    <s v="999999999"/>
    <s v="TIQUETES"/>
    <s v="Funcionamiento"/>
    <n v="7571"/>
    <s v="Educación 1-18743"/>
    <d v="2017-10-05T00:00:00"/>
    <s v="2017060102139 del 22/09/2017"/>
    <n v="4600007506"/>
    <x v="3"/>
    <s v="SATENA S.A"/>
    <m/>
    <m/>
    <s v="JAIME IVAN BOCANECRA_x000a_CC 93.203.984"/>
    <s v="Tipo C"/>
    <s v="Técnica_x000a_Jurídica_x000a_Administrativa_x000a_Contable y/o Financiera_x000a_"/>
  </r>
  <r>
    <x v="6"/>
    <n v="81112101"/>
    <s v="Mancomunar esfuerzos técnicos, administrativos y financieros tendientes a la implementación de la promoción de las TIC, mediante la instalación, puesta en funcionamiento, habilitación y mantenimiento de los espacios de acceso gratuito a internet a través de 125 zonas wifi en el departamento de Antioquia"/>
    <s v="Enero"/>
    <s v="7 meses"/>
    <s v="Contratación Directa"/>
    <s v="No Aplica"/>
    <n v="1159468085"/>
    <n v="1159468085"/>
    <s v="Si"/>
    <s v="Aprobadas"/>
    <s v="Juan Gabriel Vélez Manco "/>
    <s v="Subsecretario"/>
    <n v="3835160"/>
    <s v="juan.velez@antioquia.gov.co"/>
    <s v="Educación Terciaria para todos"/>
    <s v="Matrícula de estudiantes en la Universidad Digital"/>
    <s v="Implementación y puesta en marcha de la Universidad Digital de Antioquia, Departamento de Antioquia"/>
    <s v="020167001"/>
    <s v="Matrícula de estudiantes en la Universidad Digital"/>
    <s v="Instalación, puesta en funcionamiento, habilitación y mantenimiento de los estapacios gratuitos de internet a través de 125 zonas wifi en el departamento de Antioquia"/>
    <n v="6281"/>
    <n v="6281"/>
    <d v="2016-12-13T00:00:00"/>
    <m/>
    <n v="4600006140"/>
    <x v="1"/>
    <s v="UNE EPM TELECOMUNICACIONES S.A"/>
    <m/>
    <s v="Contrato efectuado en convenio con el Ministerio de las TICS - FONTIC "/>
    <s v="Faber Ayala_x000a_cc: 79.681.556"/>
    <s v="Tipo A "/>
    <s v="Interventoria Técnica, Juridica, financiera, ambiental "/>
  </r>
  <r>
    <x v="6"/>
    <n v="81112101"/>
    <s v="Adición al contrato Nro. 4600006945 cuyo objeto es &quot;Prestar el servicio de conectividad e internet y servicios asociados en la infraestructura física de los ecosistemas de innovación de los Municipios no Certificados del Departamento de Antioquia &quot;"/>
    <s v="Enero"/>
    <s v="3 meses"/>
    <s v="Contratación Directa"/>
    <s v="Recursos Propios"/>
    <n v="738784018.5"/>
    <n v="738784018.5"/>
    <s v="Si"/>
    <s v="Aprobadas"/>
    <s v="Juan Gabriel Vélez Manco "/>
    <s v="Subsecretario"/>
    <n v="3835160"/>
    <s v="juan.velez@antioquia.gov.co"/>
    <s v="Antioquia territorio inteligente ecosistemas de innovación"/>
    <s v="Sedes Urbanas y Rurales con servicio de internet"/>
    <s v="Fortalecimiento de la conectividad y equipamento tecnologico al servicio de las Instituciones Educativas Todo El Departamento, Antioquia, Occidente"/>
    <s v="020171001"/>
    <s v="Sedes Urbanas y Rurales con servicio de internet"/>
    <s v="Coneccion del servicio de internet en las sedes urbanas y rurales"/>
    <n v="7159"/>
    <n v="7159"/>
    <d v="2017-06-21T00:00:00"/>
    <s v="2017060089481 del 27/06/2017"/>
    <n v="4600006945"/>
    <x v="3"/>
    <s v="VALOR MÁS S.A"/>
    <m/>
    <m/>
    <s v="Gabriel Jaime Monsalve_x000a_Faber Ayala"/>
    <s v="Tipo C"/>
    <s v="Técnica_x000a_Jurídica_x000a_Administrativa_x000a_Contable y/o Financiera_x000a_"/>
  </r>
  <r>
    <x v="6"/>
    <n v="81112101"/>
    <s v="Prestar el servicio de conectividad e internet y servicios asociados en la infraestructura física de los ecosistemas de innovación de los Municipios no Certificados del Departamento de Antioquia "/>
    <s v="Julio"/>
    <s v="6 meses"/>
    <s v="Contratación Directa"/>
    <s v="No Aplica"/>
    <n v="300000000"/>
    <n v="300000000"/>
    <s v="No"/>
    <s v="N/A"/>
    <s v="Juan Gabriel Vélez Manco "/>
    <s v="Subsecretario"/>
    <n v="3835160"/>
    <s v="juan.velez@antioquia.gov.co"/>
    <s v="Antioquia territorio inteligente ecosistemas de innovación"/>
    <s v="Sedes Urbanas y Rurales con servicio de internet"/>
    <s v="Fortalecimiento de la conectividad y equipamento tecnologico al servicio de las Instituciones Educativas Todo El Departamento, Antioquia, Occidente"/>
    <s v="020171001"/>
    <s v="Sedes Urbanas y Rurales con servicio de internet"/>
    <s v="Coneccion del servicio de internet en las sedes urbanas y rurales"/>
    <m/>
    <m/>
    <m/>
    <m/>
    <m/>
    <x v="0"/>
    <m/>
    <m/>
    <m/>
    <s v="Gabriel Jaime Monsalve_x000a_Faber Ayala"/>
    <s v="Tipo C"/>
    <s v="Técnica_x000a_Jurídica_x000a_Administrativa_x000a_Contable y/o Financiera_x000a_"/>
  </r>
  <r>
    <x v="6"/>
    <n v="81111501"/>
    <s v="Adquisición de Plataforma Gamificada con servicio de soporte para que los estudiantes de antioquia practiquen para presetar el exámen de Pruebas Saber"/>
    <s v="Julio"/>
    <s v="12 meses"/>
    <s v="Contratación Directa"/>
    <s v="No Aplica"/>
    <n v="140000000"/>
    <n v="140000000"/>
    <s v="Si"/>
    <s v="Aprobadas"/>
    <s v="Juan Pablo Durán Ortíz "/>
    <s v="Gerente de Plataformas Saber"/>
    <n v="3835234"/>
    <s v="juanpablo.duran@antioquia.gov.co"/>
    <s v="Excelencia educativa con más y mejores maestros "/>
    <s v="Reconocimiento a estudiantes, docentes, directivos docentes, instituciones y centros educativos en sus experiencias a favor de la educación pública de calidad"/>
    <s v="Divulgación y reconocimiento a maestros, directivos docentes y estudiantes de municipios no certificados "/>
    <s v="020174001"/>
    <s v="33040617: Fomentar y motivar el reconocimiento y reivindicación de la profesión docente y directiva desde sus comunidades, dar a conocer el buen desempeño de su función y compromiso para optimizar su saber y competencias."/>
    <s v="Encuentros socialización experiencias, Presentacion del Programa"/>
    <m/>
    <m/>
    <m/>
    <m/>
    <m/>
    <x v="0"/>
    <m/>
    <m/>
    <s v="El proceso se llevará a cabo en la vigencia 2018."/>
    <s v="Frank de Jesús Monsalve Builes  -_x000a_Cc 70101951"/>
    <s v="Tipo C"/>
    <s v="Técnica_x000a_Jurídica_x000a_Administrativa_x000a_Contable y/o Financiera_x000a_"/>
  </r>
  <r>
    <x v="6"/>
    <s v="81112200; 81112213; 81111500; 81111508; 81111820 "/>
    <s v="Implementacion de un sistema de informacion que contenga el proceso presupuestal, financiero, contable y contractual para la administración de los FSE. De los municipios no certificados del departamento de Antioquia."/>
    <s v="Enero"/>
    <s v="12 meses"/>
    <s v="Licitación Pública"/>
    <s v="SGP"/>
    <n v="900000000"/>
    <n v="900000000"/>
    <s v="Si"/>
    <s v="Aprobadas"/>
    <s v="Juliana Arboleda Jiménez"/>
    <s v="Directora Financiera"/>
    <n v="3835037"/>
    <s v="juliana.arboleda@antioquia.gov.co"/>
    <s v="Modelo educativo de Antioquia para la vida, la sociedad y el trabajo"/>
    <s v="Sistema departamental de información y medición educativa que integre calidad, matrícula, gestion, recursos e infraestructura"/>
    <s v="Fortalecimiento  infraestructura tecnologica y consolidacion de la informacion en un sistema integrado en SEEDUCA Antioquia"/>
    <s v="020234001"/>
    <s v="Sistema departamental de información y medición educativa que integre calidad, matrícula, gestion, recursos e infraestructura"/>
    <s v="Implementacion de un sistema de informacion"/>
    <m/>
    <m/>
    <m/>
    <m/>
    <m/>
    <x v="0"/>
    <m/>
    <m/>
    <s v="En proceso"/>
    <s v="Eduardo Muñoz Luna_x000a_cc: 12.555.595"/>
    <s v="Tipo A "/>
    <s v="Interventoria Técnica, Juridica, financiera, ambiental "/>
  </r>
  <r>
    <x v="6"/>
    <s v="81112200; 81112213; 81111500; 81111508; 81111820"/>
    <s v="Implementacion de un sistema de informacion que contenga el proceso presupuestal, financiero, contable y contractual para la administración de los FSE. De los municipios no certificados del departamento de Antioquia."/>
    <s v="Enero"/>
    <s v="11 meses"/>
    <s v="Licitación Pública"/>
    <s v="No Aplica"/>
    <n v="400000000"/>
    <n v="400000000"/>
    <s v="No"/>
    <s v="N/A"/>
    <s v="Juliana Arboleda Jiménez"/>
    <s v="Directora Financiera"/>
    <n v="3835037"/>
    <s v="juliana.arboleda@antioquia.gov.co"/>
    <s v="Modelo educativo de Antioquia para la vida, la sociedad y el trabajo"/>
    <s v="Sistema departamental de información y medición educativa que integre calidad, matrícula, gestion recursos e infraestructura"/>
    <s v="Fortalecimiento  infraestructura tecnologica y consolidacion de la informacion en un sistema integrado en SEEDUCA Antioquia"/>
    <s v="020234001"/>
    <s v="Sistema departamental de información y medición educativa que integre calidad, matrícula, gestion recursos e infraestructura"/>
    <s v="Implementacion de un sistema de informacion"/>
    <m/>
    <m/>
    <m/>
    <m/>
    <m/>
    <x v="0"/>
    <m/>
    <m/>
    <m/>
    <s v="Eduardo Muñoz Luna_x000a_cc: 12.555.595"/>
    <s v="Tipo A "/>
    <s v="Interventoria Técnica, Juridica, financiera, ambiental "/>
  </r>
  <r>
    <x v="6"/>
    <n v="86121504"/>
    <s v="Implementación del diseño metodológico para la formulación del Plan educativo de Antioquia 2030"/>
    <s v="Enero"/>
    <s v="11 meses"/>
    <s v="Contratación Directa"/>
    <s v="No Aplica"/>
    <n v="300000000"/>
    <n v="300000000"/>
    <s v="No"/>
    <s v="N/A"/>
    <s v="FRANCISCO JAVIER ROLDAN"/>
    <s v="DIERECCIÓN PROYECTOS ESTRATÉGICOS"/>
    <n v="3838551"/>
    <s v="francisco.roldan@antioquia.gov.co"/>
    <s v="Modelo educativo de Antioquia para la vida, la sociedad y el trabajo"/>
    <s v="Modelo educativo antiqueño formulado e implementado con asistencia  de la misión de excelencia"/>
    <s v="Implementación del Modelo Educativo que responde a los nuevos requerimientos Todo El Departamento, Antioquia"/>
    <s v="020178001"/>
    <s v="Modelo educativo antiqueño formulado e implementado con asistencia  de la misión de excelencia"/>
    <s v="Plan educativo Antioquia 2030"/>
    <m/>
    <m/>
    <m/>
    <m/>
    <m/>
    <x v="0"/>
    <m/>
    <m/>
    <m/>
    <s v="Maria Alejandra Barrera_x000a_44002468"/>
    <s v="Tipo C"/>
    <s v="Técnica_x000a_Jurídica_x000a_Administrativa_x000a_Contable y/o Financiera_x000a_"/>
  </r>
  <r>
    <x v="6"/>
    <n v="86121504"/>
    <s v="Apoyo para la implementación del Sistema integrado de información"/>
    <s v="Enero"/>
    <s v="10 meses"/>
    <s v="Contratación Directa"/>
    <s v="No Aplica"/>
    <n v="200000000"/>
    <n v="200000000"/>
    <s v="No"/>
    <s v="N/A"/>
    <s v="FRANCISCO JAVIER ROLDAN"/>
    <s v="DIERECCIÓN PROYECTOS ESTRATÉGICOS"/>
    <n v="3838551"/>
    <s v="francisco.roldan@antioquia.gov.co"/>
    <s v="Modelo educativo de Antioquia para la vida, la sociedad y el trabajo"/>
    <s v="Sistema departamental de información y medición educativa  que integre calidad, matrícula, gestión, recursos e infraestrucutra operando"/>
    <s v="Implementación del Modelo Educativo que responde a los nuevos requerimientos Todo El Departamento, Antioquia"/>
    <s v="020178001"/>
    <s v="Sistema departamental de información y medición educativa  que integre calidad, matrícula, gestión, recursos e infraestrucutra operando"/>
    <s v="Diseñar el sistema Departamental de información integrado "/>
    <m/>
    <m/>
    <m/>
    <m/>
    <m/>
    <x v="0"/>
    <m/>
    <m/>
    <m/>
    <s v="Lisardo Domicó Y._x000a_70416967"/>
    <s v="Tipo C"/>
    <s v="Técnica_x000a_Jurídica_x000a_Administrativa_x000a_Contable y/o Financiera_x000a_"/>
  </r>
  <r>
    <x v="6"/>
    <n v="86121504"/>
    <s v="Formulación y articulación  del modelo educativo de Antioquia en las regiones"/>
    <s v="Enero"/>
    <s v="6 meses"/>
    <s v="Contratación Directa"/>
    <s v="No Aplica"/>
    <n v="300000000"/>
    <n v="300000000"/>
    <s v="No"/>
    <s v="N/A"/>
    <s v="FRANCISCO JAVIER ROLDAN"/>
    <s v="DIERECCIÓN PROYECTOS ESTRATÉGICOS"/>
    <n v="3838551"/>
    <s v="francisco.roldan@antioquia.gov.co"/>
    <s v="Modelo educativo de Antioquia para la vida, la sociedad y el trabajo"/>
    <s v="Modelo educativo antiqueño formulado e implementado con asistencia  de la misión de excelencia"/>
    <s v="Implementación del Modelo Educativo que responde a los nuevos requerimientos Todo El Departamento, Antioquia"/>
    <s v="020178001"/>
    <s v="Modelo educativo antiqueño formulado e implementado con asistencia  de la misión de excelencia"/>
    <s v="Plan educativo Antioquia 2030"/>
    <m/>
    <m/>
    <m/>
    <m/>
    <m/>
    <x v="0"/>
    <m/>
    <m/>
    <m/>
    <s v="Ana María Palacio_x000a_43604348"/>
    <s v="Tipo C"/>
    <s v="Técnica_x000a_Jurídica_x000a_Administrativa_x000a_Contable y/o Financiera_x000a_"/>
  </r>
  <r>
    <x v="6"/>
    <n v="86111602"/>
    <s v="Adición al convenio 4600006785 &quot;Apoyar la implementación del Bachillerato Digital en la secundaria y la media para jóvenes y adultos de los municipios no certificados del Departamento de Antioquia&quot;"/>
    <s v="Enero"/>
    <s v="6 meses"/>
    <s v="Contratación Directa"/>
    <s v="No Aplica"/>
    <n v="500000000"/>
    <n v="500000000"/>
    <s v="Si"/>
    <s v="Aprobadas"/>
    <s v="Diego Armando Agudelo Torres"/>
    <s v="Director de Educación Digital"/>
    <n v="3835132"/>
    <s v="diego.agudelo@antioquia.gov.co"/>
    <s v="Antioquia Libre de Analfabetismo"/>
    <s v="Estudiantes matriculados en los ciclos lectivos de educación integrado CLEI mayores de 15 años."/>
    <s v="Fortalecimiento de la Educación de Jóvenes en extra edad y adultos en los ciclos de alfabetización, básica y media en el departamento de Antioquia"/>
    <s v="020183001"/>
    <s v="Estudiantes matriculados en los ciclos lectivos de educación integrado CLEI mayores de 15 años."/>
    <s v="Herramienta implementación de curriculo"/>
    <n v="6919"/>
    <s v="17269-17270_x000a_19688"/>
    <d v="2017-05-08T00:00:00"/>
    <s v="017_x000a_049"/>
    <n v="4600006785"/>
    <x v="3"/>
    <s v="MUNICIPIO DE ENVIGADO"/>
    <m/>
    <m/>
    <s v="Diego Armando Agudelo Torres"/>
    <s v="Tipo B"/>
    <s v="Técnica_x000a_Jurídica_x000a_Administrativa_x000a_Contable y/o Financiera_x000a_"/>
  </r>
  <r>
    <x v="6"/>
    <n v="86111602"/>
    <s v="Adicion al contrato 4600006784 cuyo objeto es &quot;Apoyar la operación de la estrategia de formación desde el modelo de educación digital en los ciclos de alfabetización básica y media para jóvenes en extraedad y adultos de los municipios no certificados del Departamento de Antioquia&quot;"/>
    <s v="Enero"/>
    <s v="6 meses"/>
    <s v="Contratación Directa"/>
    <s v="No Aplica"/>
    <n v="133689730"/>
    <n v="133689730"/>
    <s v="Si"/>
    <s v="Aprobadas"/>
    <s v="Diego Armando Agudelo Torres"/>
    <s v="Director de Educación Digital"/>
    <n v="3835132"/>
    <s v="diego.agudelo@antioquia.gov.co"/>
    <s v="Antioquia Libre de Analfabetismo"/>
    <s v="Agentes formados en las metodologías pertinentes para la atención de la población adulta"/>
    <s v="Fortalecimiento de la Educación de Jóvenes en extra edad y adultos en los ciclos de alfabetización, básica y media en el departamento de Antioquia"/>
    <s v="020183001"/>
    <s v="Agentes formados en las metodologías pertinentes para la atención de la población adulta"/>
    <s v="Apoyo profesional"/>
    <n v="6911"/>
    <n v="17271"/>
    <d v="2017-05-08T00:00:00"/>
    <s v="049"/>
    <n v="4600006784"/>
    <x v="3"/>
    <s v="TECNOLÓGICO DE ANTIOQUIA"/>
    <m/>
    <m/>
    <s v="Diego Armando Agudelo Torres"/>
    <s v="Tipo C"/>
    <s v="Técnica_x000a_Jurídica_x000a_Administrativa_x000a_Contable y/o Financiera_x000a_"/>
  </r>
  <r>
    <x v="6"/>
    <n v="86121504"/>
    <s v="Realizar el fortalecimiento de habilidades socioemocionales de los estudiantes de los grados 8,9,10 y 11 en los municipios no certificados de la subregión del valle de aburra, en el marco del proyecto Brújula en el Departamento."/>
    <s v="Julio"/>
    <s v="6 meses"/>
    <s v="Contratación Directa"/>
    <s v="No Aplica"/>
    <n v="256240000"/>
    <n v="256240000"/>
    <s v="No"/>
    <s v="N/A"/>
    <s v="Deysy Yepes Valencia"/>
    <s v="Dirección Pedagógica"/>
    <n v="3838561"/>
    <s v="deysyalexandra.yepes@antioquia.gov.co"/>
    <s v="Excelencia educativa con más y mejores maestros"/>
    <s v="Estudiantes que han recibido formación y orientación vocacional en la basica secundaria y media mediante el Proyecto Brujula"/>
    <s v="Implementación del proyecto Brujula en el Departamento de Antioquia"/>
    <s v="020181001"/>
    <s v="Cualificación socioemocional"/>
    <s v="Diagnostico, formulacion y produccion del proyecto Brujula"/>
    <m/>
    <m/>
    <m/>
    <m/>
    <m/>
    <x v="0"/>
    <m/>
    <m/>
    <m/>
    <s v="Angela Senejoa"/>
    <s v="Tipo C"/>
    <s v="Técnica_x000a_Jurídica_x000a_Administrativa_x000a_Contable y/o Financiera_x000a_"/>
  </r>
  <r>
    <x v="6"/>
    <n v="86121504"/>
    <s v="Prestar asistencia técnica y acompañamiento a las Instituciones educativas para el desarrollo de proyectos que promuevan la paz y la convivencia escola"/>
    <s v="Julio"/>
    <s v="9 meses"/>
    <s v="Contratación Directa"/>
    <s v="No Aplica"/>
    <n v="200000000"/>
    <n v="200000000"/>
    <s v="No"/>
    <s v="N/A"/>
    <s v="Deysy Yepes Valencia"/>
    <s v="Dirección Pedagógica"/>
    <n v="3838561"/>
    <s v="deysyalexandra.yepes@antioquia.gov.co"/>
    <s v="Excelencia educativa con más y mejores maestros"/>
    <s v="Establecimientos educativos con proyectos de convivencia escolar y atención al posconflicto"/>
    <s v="Actualización, implementación de metodologías de gestión de aula para el desarrollo de capacidades y construcción de paz territorial, Antioquia, Occidente"/>
    <s v="020162001"/>
    <s v="Entrega de talleres urbanos-rurales"/>
    <s v="Talleres de formación urbano rural"/>
    <m/>
    <m/>
    <m/>
    <m/>
    <m/>
    <x v="0"/>
    <m/>
    <m/>
    <m/>
    <s v="Mario Velasquez"/>
    <s v="Tipo C"/>
    <s v="Técnica_x000a_Jurídica_x000a_Administrativa_x000a_Contable y/o Financiera_x000a_"/>
  </r>
  <r>
    <x v="6"/>
    <n v="86131901"/>
    <s v="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
    <s v="Marzo"/>
    <s v="5 meses"/>
    <s v="Licitación Pública"/>
    <s v="SGP"/>
    <n v="4800000000"/>
    <n v="4800000000"/>
    <s v="No"/>
    <s v="N/A"/>
    <s v="Deysy Yepes Valencia"/>
    <s v="Dirección Pedagógica"/>
    <n v="3838561"/>
    <s v="deysyalexandra.yepes@antioquia.gov.co"/>
    <s v="Excelencia educativa con más y mejores maestros"/>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_x000a__x000a_"/>
    <s v="Fortalecimiento Atención con calidad a la población en situación de discapacidad o talentos excepcionales Todo El Departamento, Antioquia, Occidente"/>
    <s v="020157001"/>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s v="Capacitación directivos y docentes"/>
    <m/>
    <m/>
    <m/>
    <m/>
    <m/>
    <x v="0"/>
    <m/>
    <m/>
    <m/>
    <s v="Ana Elena Arango      Maria Luisa Zapata"/>
    <s v="Tipo B"/>
    <s v="Colegiada "/>
  </r>
  <r>
    <x v="6"/>
    <n v="80111607"/>
    <s v="Divulgación y reconocimiento a maestros, directivos docentes y estudiantes Municipios no certificados de Antioquia"/>
    <s v="Julio"/>
    <s v="6 meses"/>
    <s v="Contratación Directa"/>
    <s v="No Aplica"/>
    <n v="1360000000"/>
    <n v="1360000000"/>
    <s v="No"/>
    <s v="N/A"/>
    <s v="Deysy Yepes Valencia"/>
    <s v="Dirección Pedagógica"/>
    <n v="3838561"/>
    <s v="deysyalexandra.yepes@antioquia.gov.co"/>
    <s v="Excelencia educativa con más y mejores maestros"/>
    <s v="Reconocimiento a  docentes, directivos docentes, instituciones y centros educativos en sus  experiencias a favor de la educación pública de calidad "/>
    <s v="Divulgación y reconocimiento a maestros, directivos docentes y estudiantes Municipios no certificados de Antioquia"/>
    <s v="020174001"/>
    <s v="Divulgación y reconocimiento a maestros, directivos docentes y estudiantes Municipios no certificados de Antioquia"/>
    <s v="Docentes, directivos docentes y estudiantes reconocidos por sus experiencias significativas"/>
    <m/>
    <m/>
    <m/>
    <m/>
    <m/>
    <x v="0"/>
    <m/>
    <m/>
    <m/>
    <s v="Andres Jaramillo    Miriam Bedoya"/>
    <s v="Tipo B"/>
    <s v="Colegiada "/>
  </r>
  <r>
    <x v="6"/>
    <n v="80111604"/>
    <s v="Adición al contrato Nro. 4600006645_x000a_Apoyar las acciones para el desarrollo del componente de Calidad Educativa"/>
    <s v="Enero"/>
    <s v="12 meses"/>
    <s v="Contratación Directa"/>
    <s v="No Aplica"/>
    <n v="598785000"/>
    <n v="598785000"/>
    <s v="Si"/>
    <s v="Aprobadas"/>
    <s v="Deysy Yepes Valencia"/>
    <s v="Dirección Pedagógica"/>
    <n v="3838561"/>
    <s v="deysyalexandra.yepes@antioquia.gov.co"/>
    <s v="Excelencia educativa con más y mejores maestros"/>
    <s v="Docentes y directivos docentes beneficiados con programas para mejorar la formación y  calidad de vida "/>
    <s v="Formulación de un Plan de Formación que contribuya a mejorar las condiciones de vida y profesionales de los Docentes de Todo El Departamento, Antioquia, Occidente"/>
    <s v="020187001"/>
    <s v="Gestión de progemas y proyectos, gestión de las mesas de concertación, gestión de la formación docente y excelencia educativa"/>
    <s v="Capacitación directivos y docentes"/>
    <n v="6696"/>
    <n v="19707"/>
    <d v="2017-03-24T00:00:00"/>
    <s v="049"/>
    <n v="4600006645"/>
    <x v="3"/>
    <s v="TECNOLÓGICO DE ANTIOQUIA"/>
    <m/>
    <m/>
    <s v="Jhon Jairo Laverde"/>
    <s v="Tipo C"/>
    <s v="Técnica_x000a_Jurídica_x000a_Administrativa_x000a_Contable y/o Financiera_x000a_"/>
  </r>
  <r>
    <x v="6"/>
    <n v="80111604"/>
    <s v="Prestar servicios de apoyo administrativo, operativo y profesional para la implementación del  Centro de pensamiento."/>
    <s v="Enero"/>
    <s v="5 meses"/>
    <s v="Contratación Directa"/>
    <s v="No Aplica"/>
    <n v="310998452.50009155"/>
    <n v="310998452.50009155"/>
    <s v="No"/>
    <s v="N/A"/>
    <s v="Deysy Yepes Valencia"/>
    <s v="Dirección Pedagógica"/>
    <n v="3838561"/>
    <s v="deysyalexandra.yepes@antioquia.gov.co"/>
    <s v="Excelencia educativa con más y mejores maestros"/>
    <s v="Escuelas Normales de Educación Superior acompañadas en los procesos pedagógicos, administrativos y financieros _x000a_Docentes y directivos docentes participando en el Centro de Estudios en Educación, pedagogía y didáctica _x000a_Publicaciones resultado de las reflexiones del centro de estudios_x000a_Obras aprobadas y financiadas para su publicación por el Comité Departamental de formación docente y evaluador de obras."/>
    <s v="Implementación del &quot;Centro de Pensamiento Pedagógico&quot; en el Departamento de Antioquia"/>
    <s v="020211001"/>
    <s v="Documento con los contenidos contextualizado_x000a_Propuesta Formulada y diseñada_x000a_Implementación y seguimiento_x000a_Control y seguimiento de obras"/>
    <s v="Diseño de contenidos_x000a_Formulación y diseño_x000a_Implementación y seguimiento_x000a_Monitoreo en  campo"/>
    <m/>
    <m/>
    <m/>
    <m/>
    <m/>
    <x v="0"/>
    <m/>
    <m/>
    <m/>
    <s v="Julian Andres Corrales GiL "/>
    <s v="Tipo C"/>
    <s v="Técnica_x000a_Jurídica_x000a_Administrativa_x000a_Contable y/o Financiera_x000a_"/>
  </r>
  <r>
    <x v="6"/>
    <n v="86131901"/>
    <s v="Prestar servicio de apoyo pedagógico orientado a fortalecer los procesos de caracterización y atención de los estudiantes con talentos excepcionales en los establecimientos educativos de los municipios no certificados del Departamento de Antioquia."/>
    <s v="Agosto"/>
    <s v="5 meses"/>
    <s v="Contratación Directa"/>
    <s v="No Aplica"/>
    <n v="100000000"/>
    <n v="100000000"/>
    <s v="No"/>
    <s v="N/A"/>
    <s v="Deysy Yepes Valencia"/>
    <s v="Dirección Pedagógica"/>
    <n v="3838561"/>
    <s v="deysyalexandra.yepes@antioquia.gov.co"/>
    <s v="Excelencia educativa con más y mejores maestros"/>
    <s v="Estudio de caracterización de niños/as en establecimientos educativos en condición de discapacidad y/o talentos excepcionales"/>
    <s v="Fortalecimiento Atención con calidad a la población en situación de discapacidad o talentos excepcionales Todo El Departamento, Antioquia, Occidente"/>
    <s v="020157001"/>
    <s v="Cracterización de la población referida "/>
    <s v="Capacitación directivos y docentes"/>
    <m/>
    <m/>
    <m/>
    <m/>
    <m/>
    <x v="0"/>
    <m/>
    <m/>
    <m/>
    <s v=" Maria Luisa Zapata"/>
    <s v="Tipo C"/>
    <s v="Técnica_x000a_Jurídica_x000a_Administrativa_x000a_Contable y/o Financiera_x000a_"/>
  </r>
  <r>
    <x v="6"/>
    <n v="80101604"/>
    <s v="Formulación de un Plan de Formación que contribuya a mejorar las condiciones de vida y profesionales de los Docentes de Todo El Departamento, Antioquia, Occidente"/>
    <s v="Julio"/>
    <s v="5 meses"/>
    <s v="Contratación Directa"/>
    <s v="No Aplica"/>
    <n v="349102944"/>
    <n v="349102944"/>
    <s v="No"/>
    <s v="N/A"/>
    <s v="Deysy Yepes Valencia"/>
    <s v="Dirección Pedagógica"/>
    <n v="3838561"/>
    <s v="deysyalexandra.yepes@antioquia.gov.co"/>
    <s v="Excelencia educativa con más y mejores maestros"/>
    <s v="Docentes y directivos docentes beneficiados con programas para mejorar la formación y  calidad de vida.                       Docentes que participan en los juegos del magisterio (fase municipal, subregional, departamental y nacional)_x000a_"/>
    <s v="Formulación de un Plan de Formación que contribuya a mejorar las condiciones de vida y profesionales de los Docentes de Todo El Departamento, Antioquia, Occidente"/>
    <s v="020187001"/>
    <s v="Docentes que participan en los juegos del magisterio (fase municipal, subregional, departamental y nacional)"/>
    <s v="• Alistamiento de instituciones y centros educativos oficiales que han de ser utilizados para el alojamiento de los deportistas. (duchas, sanitarios, cerramientos, arreglos menores, vigilancia y aseo)._x000a_• Suministro de implementación deportiva para los diferentes torneos._x000a_• Hidratación. _x000a_• Juzgamiento y coordinadores de disciplina deportiva (honorarios, desplazamiento, alimentación y alojamiento)._x000a_• Premiación (medallas y trofeos)_x000a_• Capacitación en Estilos de Vida Saludable_x000a_• El apoyo logístico que sea necesario para el óptimo cumplimiento del objeto del contrato: proveer pendones, pancartas, papelería y las piezas de imagen institucional que se consideren necesarias."/>
    <m/>
    <m/>
    <m/>
    <m/>
    <m/>
    <x v="0"/>
    <m/>
    <m/>
    <m/>
    <s v="Juliana Julio"/>
    <s v="Tipo C"/>
    <s v="Técnica_x000a_Jurídica_x000a_Administrativa_x000a_Contable y/o Financiera_x000a_"/>
  </r>
  <r>
    <x v="6"/>
    <n v="80101604"/>
    <s v="Formulación de un Plan de Formación que contribuya a mejorar las condiciones de vida y profesionales de los Docentes de Todo El Departamento, Antioquia, Occidente"/>
    <s v="Julio"/>
    <s v="5 meses"/>
    <s v="Contratación Directa"/>
    <s v="No Aplica"/>
    <n v="200000000"/>
    <n v="200000000"/>
    <s v="No"/>
    <s v="N/A"/>
    <s v="Deysy Yepes Valencia"/>
    <s v="Dirección Pedagógica"/>
    <n v="3838561"/>
    <s v="deysyalexandra.yepes@antioquia.gov.co"/>
    <s v="Excelencia educativa con más y mejores maestros"/>
    <s v="Docentes y directivos docentes beneficiados con programas para mejorar la formación y  calidad de vida "/>
    <s v="Formulación de un Plan de Formación que contribuya a mejorar las condiciones de vida y profesionales de los Docentes de Todo El Departamento, Antioquia, Occidente"/>
    <s v="020187001"/>
    <s v="Docentes y directivos docentes formados en calidad de vida"/>
    <s v="Formación a docentes para mejorar su calidad de vida"/>
    <m/>
    <m/>
    <m/>
    <m/>
    <m/>
    <x v="0"/>
    <m/>
    <m/>
    <m/>
    <s v="Fabio Peña"/>
    <s v="Tipo C"/>
    <s v="Técnica_x000a_Jurídica_x000a_Administrativa_x000a_Contable y/o Financiera_x000a_"/>
  </r>
  <r>
    <x v="6"/>
    <n v="80101604"/>
    <s v="Implementación de la estrategia de transiciones integrales en los municipios no certificados de Antioquia"/>
    <s v="Julio"/>
    <s v="5 meses"/>
    <s v="Contratación Directa"/>
    <s v="No Aplica"/>
    <n v="100000000"/>
    <n v="100000000"/>
    <s v="No"/>
    <s v="N/A"/>
    <s v="Deysy Yepes Valencia"/>
    <s v="Dirección Pedagógica"/>
    <n v="3838561"/>
    <s v="deysyalexandra.yepes@antioquia.gov.co"/>
    <s v="Excelencia educativa con más y mejores maestros"/>
    <s v="Planes articulados con el grado de “transición integral” entre la primera infancia y la escolaridad en los establecimientos educativos"/>
    <s v="Implementación de la estrategia de transiciones integrales en los municipios no certificados de Antioquia"/>
    <s v="020210001"/>
    <s v="Docentes de preescolar y directivos docentes formados en procesos de gestión técnico pedagógicos del nivel de preescolar grado transición"/>
    <s v="Formación a docentes de preescolar"/>
    <m/>
    <m/>
    <m/>
    <m/>
    <m/>
    <x v="0"/>
    <m/>
    <m/>
    <m/>
    <s v="Sara Cuartas"/>
    <s v="Tipo C"/>
    <s v="Técnica_x000a_Jurídica_x000a_Administrativa_x000a_Contable y/o Financiera_x000a_"/>
  </r>
  <r>
    <x v="6"/>
    <n v="86121504"/>
    <s v="Formulación y puesta en marcha del centro de idiomas y culturas"/>
    <s v="Julio"/>
    <s v="11 meses"/>
    <s v="Régimen Especial"/>
    <s v="No Aplica"/>
    <n v="100000000"/>
    <n v="100000000"/>
    <s v="No"/>
    <s v="N/A"/>
    <s v="FRANCISCO JAVIER ROLDAN"/>
    <s v="DIERECCIÓN PROYECTOS ESTRATÉGICOS"/>
    <n v="3838551"/>
    <s v="francisco.roldan@antioquia.gov.co"/>
    <s v="Educación Terciaria para todos"/>
    <s v="Docentes directivos docentes y estudiantes matriculados en el centro departamental de idiomas y culturas"/>
    <s v="Desarrollo del Centro Departamental de Idiomas y Culturas en el Departamento de Antioquia"/>
    <s v="020216001"/>
    <s v="Docentes directivos docentes y estudiantes matriculados en el centro departamental de idiomas y culturas"/>
    <s v="Formulación y diseño del Centro de Idiomas y Culturas"/>
    <m/>
    <m/>
    <m/>
    <m/>
    <m/>
    <x v="0"/>
    <m/>
    <m/>
    <m/>
    <s v="Lisardo Domicó Y._x000a_70416967"/>
    <s v="Tipo C"/>
    <s v="Técnica_x000a_Jurídica_x000a_Administrativa_x000a_Contable y/o Financiera_x000a_"/>
  </r>
  <r>
    <x v="7"/>
    <n v="43231501"/>
    <s v="Contratar la Sostenibilidad (Mesa de ayuda 3 personas) SAP"/>
    <s v="Enero"/>
    <s v="11 meses"/>
    <s v="Selección Abreviada - Menor Cuantía"/>
    <s v="Recursos Propios"/>
    <n v="220000000"/>
    <n v="220000000"/>
    <s v="No"/>
    <s v="N/A"/>
    <s v="Natalia Ruiz Lozano"/>
    <s v="Líder Gestora Contratación"/>
    <n v="3837020"/>
    <s v="natalia.ruiz@fla.com.co"/>
    <m/>
    <m/>
    <m/>
    <m/>
    <m/>
    <m/>
    <m/>
    <m/>
    <m/>
    <m/>
    <m/>
    <x v="0"/>
    <m/>
    <m/>
    <m/>
    <s v="Jorge Andres Fernandez Castrillón"/>
    <s v="Tipo C:  Supervisión"/>
    <s v="Técnica_x000a_Jurídica_x000a_Administrativa_x000a_Contable y/o Financiera_x000a_"/>
  </r>
  <r>
    <x v="7"/>
    <n v="80111700"/>
    <s v="Contratar el servicio de consultoria en el modulo de SAP CO-PC"/>
    <s v="Febrero"/>
    <s v="11 meses"/>
    <s v="Mínima Cuantía"/>
    <s v="Recursos Propios"/>
    <n v="73920000"/>
    <n v="73920000"/>
    <s v="No"/>
    <s v="N/A"/>
    <s v="Natalia Ruiz Lozano"/>
    <s v="Líder Gestora Contratación"/>
    <n v="3837020"/>
    <s v="natalia.ruiz@fla.com.co"/>
    <m/>
    <m/>
    <m/>
    <m/>
    <m/>
    <m/>
    <m/>
    <m/>
    <m/>
    <m/>
    <m/>
    <x v="0"/>
    <m/>
    <m/>
    <m/>
    <s v="Luis Alberto Higuita Sierra"/>
    <s v="Tipo C:  Supervisión"/>
    <s v="Técnica_x000a_Jurídica_x000a_Administrativa_x000a_Contable y/o Financiera_x000a_"/>
  </r>
  <r>
    <x v="7"/>
    <n v="80111700"/>
    <s v="Contratar el servico de Practicantes del Programa de Gestión Humana"/>
    <s v="Enero"/>
    <s v="11 meses"/>
    <s v="Contratación Directa"/>
    <s v="Recursos Propios"/>
    <n v="104000000"/>
    <n v="104000000"/>
    <s v="No"/>
    <s v="N/A"/>
    <s v="Natalia Ruiz Lozano"/>
    <s v="Líder Gestora Contratación"/>
    <n v="3837020"/>
    <s v="natalia.ruiz@fla.com.co"/>
    <m/>
    <m/>
    <m/>
    <m/>
    <m/>
    <m/>
    <m/>
    <m/>
    <m/>
    <m/>
    <m/>
    <x v="0"/>
    <m/>
    <m/>
    <m/>
    <s v="Jorge Humberto Ramirez Orozco"/>
    <s v="Tipo C:  Supervisión"/>
    <s v="Técnica_x000a_Jurídica_x000a_Administrativa_x000a_Contable y/o Financiera_x000a_"/>
  </r>
  <r>
    <x v="7"/>
    <n v="40101600"/>
    <s v="Prestar el Servicio de impresion, fotocopiado, fax y scanner bajo la modalidad de outsourcing in house incluyendo hardware, software, administaracion, papel,insumos y talento humano"/>
    <s v="Enero"/>
    <s v="13 meses"/>
    <s v="Selección Abreviada - Menor Cuantía"/>
    <s v="Recursos Propios"/>
    <n v="315682059"/>
    <n v="315682059"/>
    <s v="Si"/>
    <s v="Aprobadas"/>
    <s v="Natalia Ruiz Lozano"/>
    <s v="Líder Gestora Contratación"/>
    <n v="3837020"/>
    <s v="natalia.ruiz@fla.com.co"/>
    <m/>
    <m/>
    <m/>
    <m/>
    <m/>
    <m/>
    <m/>
    <m/>
    <m/>
    <m/>
    <m/>
    <x v="0"/>
    <m/>
    <m/>
    <m/>
    <s v="Juan Alberto Villegas Gonzalez"/>
    <s v="Tipo C:  Supervisión"/>
    <s v="Técnica_x000a_Jurídica_x000a_Administrativa_x000a_Contable y/o Financiera_x000a_"/>
  </r>
  <r>
    <x v="7"/>
    <n v="92101501"/>
    <s v="Contratar el Servicio de Vigilancia Privada"/>
    <s v="Enero"/>
    <s v="5 meses"/>
    <s v="Licitación Pública"/>
    <s v="Recursos Propios"/>
    <n v="1599888237"/>
    <n v="1599888237"/>
    <s v="Si"/>
    <s v="Aprobadas"/>
    <s v="Natalia Ruiz Lozano"/>
    <s v="Líder Gestora Contratación"/>
    <n v="3837020"/>
    <s v="natalia.ruiz@fla.com.co"/>
    <m/>
    <m/>
    <m/>
    <m/>
    <m/>
    <m/>
    <m/>
    <m/>
    <m/>
    <m/>
    <m/>
    <x v="0"/>
    <m/>
    <m/>
    <m/>
    <s v="Tiberio de Jesus Orrego Cortes"/>
    <s v="Tipo C:  Supervisión"/>
    <s v="Técnica_x000a_Jurídica_x000a_Administrativa_x000a_Contable y/o Financiera_x000a_"/>
  </r>
  <r>
    <x v="7"/>
    <s v="60101605"/>
    <s v="Contratar la Compra de cintas para respaldo para servidores"/>
    <s v="Marzo"/>
    <s v="11 meses"/>
    <s v="Mínima Cuantía"/>
    <s v="Recursos Propios"/>
    <n v="30000000"/>
    <n v="30000000"/>
    <s v="No"/>
    <s v="N/A"/>
    <s v="Natalia Ruiz Lozano"/>
    <s v="Líder Gestora Contratación"/>
    <n v="3837020"/>
    <s v="natalia.ruiz@fla.com.co"/>
    <m/>
    <m/>
    <m/>
    <m/>
    <m/>
    <m/>
    <m/>
    <m/>
    <m/>
    <m/>
    <m/>
    <x v="0"/>
    <m/>
    <m/>
    <m/>
    <s v="Jorge Andres Fernandez Castrillón"/>
    <s v="Tipo C:  Supervisión"/>
    <s v="Técnica_x000a_Jurídica_x000a_Administrativa_x000a_Contable y/o Financiera_x000a_"/>
  </r>
  <r>
    <x v="7"/>
    <n v="25101900"/>
    <s v="Contratar la compra de Utiles de oficina - Papeleria"/>
    <s v="Enero"/>
    <s v="11 meses"/>
    <s v="Mínima Cuantía"/>
    <s v="Recursos Propios"/>
    <n v="13200000"/>
    <n v="13200000"/>
    <s v="No"/>
    <s v="N/A"/>
    <s v="Natalia Ruiz Lozano"/>
    <s v="Líder Gestora Contratación"/>
    <n v="3837020"/>
    <s v="natalia.ruiz@fla.com.co"/>
    <m/>
    <m/>
    <m/>
    <m/>
    <m/>
    <m/>
    <m/>
    <m/>
    <m/>
    <m/>
    <m/>
    <x v="0"/>
    <m/>
    <m/>
    <m/>
    <s v="Juan Alberto Villegas Gonzalez"/>
    <s v="Tipo C:  Supervisión"/>
    <s v="Técnica_x000a_Jurídica_x000a_Administrativa_x000a_Contable y/o Financiera_x000a_"/>
  </r>
  <r>
    <x v="7"/>
    <n v="15101505"/>
    <s v="Contratar el suministro de Gas vehicular"/>
    <s v="Enero"/>
    <s v="11 meses"/>
    <s v="Mínima Cuantía"/>
    <s v="Recursos Propios"/>
    <n v="12597419"/>
    <n v="12597419"/>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7"/>
    <n v="15101505"/>
    <s v="Contratar el suministro de Combustible"/>
    <s v="Enero"/>
    <s v="11 meses"/>
    <s v="Mínima Cuantía"/>
    <s v="Recursos Propios"/>
    <n v="51528347"/>
    <n v="51528347"/>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7"/>
    <n v="81112200"/>
    <s v="Contratar el servicio de Mantenimiento,  soporte de Servidores HP y sus componentes.(SOSTENIBILIDAD)"/>
    <s v="Enero"/>
    <s v="6 meses"/>
    <s v="Mínima Cuantía"/>
    <s v="Recursos Propios"/>
    <n v="20000000"/>
    <n v="20000000"/>
    <s v="No"/>
    <s v="N/A"/>
    <s v="Natalia Ruiz Lozano"/>
    <s v="Líder Gestora Contratación"/>
    <n v="3837020"/>
    <s v="natalia.ruiz@fla.com.co"/>
    <m/>
    <m/>
    <m/>
    <m/>
    <m/>
    <m/>
    <m/>
    <m/>
    <m/>
    <m/>
    <m/>
    <x v="0"/>
    <m/>
    <m/>
    <m/>
    <s v="Jorge Andres Fernandez Castrillón"/>
    <s v="Tipo C:  Supervisión"/>
    <s v="Técnica_x000a_Jurídica_x000a_Administrativa_x000a_Contable y/o Financiera_x000a_"/>
  </r>
  <r>
    <x v="7"/>
    <n v="81112200"/>
    <s v="Contratar el Soporte y mantenimiento del DATA CENTER"/>
    <s v="Enero"/>
    <s v="11 meses"/>
    <s v="Mínima Cuantía"/>
    <s v="Recursos Propios"/>
    <n v="60000000"/>
    <n v="60000000"/>
    <s v="No"/>
    <s v="N/A"/>
    <s v="Natalia Ruiz Lozano"/>
    <s v="Líder Gestora Contratación"/>
    <n v="3837020"/>
    <s v="natalia.ruiz@fla.com.co"/>
    <m/>
    <m/>
    <m/>
    <m/>
    <m/>
    <m/>
    <m/>
    <m/>
    <m/>
    <m/>
    <m/>
    <x v="0"/>
    <m/>
    <m/>
    <m/>
    <s v="Jorge Andres Fernandez Castrillón"/>
    <s v="Tipo C:  Supervisión"/>
    <s v="Técnica_x000a_Jurídica_x000a_Administrativa_x000a_Contable y/o Financiera_x000a_"/>
  </r>
  <r>
    <x v="7"/>
    <n v="78181507"/>
    <s v="Contratar el Mantenimiento de vehiculos"/>
    <s v="Enero"/>
    <s v="11 meses"/>
    <s v="Selección Abreviada - Menor Cuantía"/>
    <s v="Recursos Propios"/>
    <n v="141989057.00000003"/>
    <n v="141989057.00000003"/>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7"/>
    <s v="72154066"/>
    <s v="Contratar el Mantenimiento Equipos de Oficina"/>
    <s v="Enero"/>
    <s v="11 meses"/>
    <s v="Mínima Cuantía"/>
    <s v="Recursos Propios"/>
    <n v="72000000"/>
    <n v="72000000"/>
    <s v="No"/>
    <s v="N/A"/>
    <s v="Natalia Ruiz Lozano"/>
    <s v="Líder Gestora Contratación"/>
    <n v="3837020"/>
    <s v="natalia.ruiz@fla.com.co"/>
    <m/>
    <m/>
    <m/>
    <m/>
    <m/>
    <m/>
    <m/>
    <m/>
    <m/>
    <m/>
    <m/>
    <x v="0"/>
    <m/>
    <m/>
    <m/>
    <s v="Juan Alberto Villegas Gonzalez"/>
    <s v="Tipo C:  Supervisión"/>
    <s v="Técnica_x000a_Jurídica_x000a_Administrativa_x000a_Contable y/o Financiera_x000a_"/>
  </r>
  <r>
    <x v="7"/>
    <n v="78102203"/>
    <s v="Contratar el servicio de Mensajeria urbana, Nacional  e Internacional"/>
    <s v="Enero"/>
    <s v="6 meses"/>
    <s v="Mínima Cuantía"/>
    <s v="Recursos Propios"/>
    <n v="10588608"/>
    <n v="10588608"/>
    <s v="No"/>
    <s v="N/A"/>
    <s v="Natalia Ruiz Lozano"/>
    <s v="Líder Gestora Contratación"/>
    <n v="3837020"/>
    <s v="natalia.ruiz@fla.com.co"/>
    <m/>
    <m/>
    <m/>
    <m/>
    <m/>
    <m/>
    <m/>
    <m/>
    <m/>
    <m/>
    <m/>
    <x v="0"/>
    <m/>
    <m/>
    <m/>
    <s v="Daniela Gaviria Henao"/>
    <s v="Tipo C:  Supervisión"/>
    <s v="Técnica_x000a_Jurídica_x000a_Administrativa_x000a_Contable y/o Financiera_x000a_"/>
  </r>
  <r>
    <x v="7"/>
    <n v="72154066"/>
    <s v="Contratar  la Adquisición Equipos de Oficina"/>
    <s v="Enero"/>
    <s v="1 mes"/>
    <s v="Mínima Cuantía"/>
    <s v="Recursos Propios"/>
    <n v="60000000"/>
    <n v="60000000"/>
    <s v="No"/>
    <s v="N/A"/>
    <s v="Natalia Ruiz Lozano"/>
    <s v="Líder Gestora Contratación"/>
    <n v="3837020"/>
    <s v="natalia.ruiz@fla.com.co"/>
    <s v="Fortalecimiento de los ingresos departamentales"/>
    <s v="Modernizacion y optimizacion del sistema Productivo de la FLA"/>
    <s v="Apoyo y fortalecimiento administraivo de la FLA Itagui, departamento de Antioquia"/>
    <n v="220155001"/>
    <s v="Modernizacion y optimizacion del sistema Productivo de la FLA"/>
    <s v="Adquisición equipos de oficina"/>
    <m/>
    <m/>
    <m/>
    <m/>
    <m/>
    <x v="0"/>
    <m/>
    <m/>
    <m/>
    <s v="Juan Alberto Villegas Gonzalez"/>
    <s v="Tipo C:  Supervisión"/>
    <s v="Técnica_x000a_Jurídica_x000a_Administrativa_x000a_Contable y/o Financiera_x000a_"/>
  </r>
  <r>
    <x v="7"/>
    <n v="43233200"/>
    <s v="Contratar  la Adquisición herramienta de seguridad de la información"/>
    <s v="Enero"/>
    <s v="6 meses"/>
    <s v="Selección Abreviada - Menor Cuantía"/>
    <s v="Recursos Propios"/>
    <n v="120000000"/>
    <n v="12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7"/>
    <n v="43211500"/>
    <s v="Contratar  la Renovación Herramienta filtrado de contenido- Herramienta de seguridad perimetral y filtrado de contenido USD$ 5500 ASA con firepower.  ASA 50515 o Optenet (9660)"/>
    <s v="Marzo"/>
    <s v="5 meses"/>
    <s v="Mínima Cuantía"/>
    <s v="Recursos Propios"/>
    <n v="35000000"/>
    <n v="3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7"/>
    <n v="81111811"/>
    <s v="Contratar  la  Renovación Hosting pagina institucional FLA.COM.CO"/>
    <s v="Enero"/>
    <s v="6 meses"/>
    <s v="Mínima Cuantía"/>
    <s v="Recursos Propios"/>
    <n v="12000000"/>
    <n v="12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7"/>
    <n v="43211500"/>
    <s v="Contratar  el Soporte y  mantenimiento de 4 licencias de  Vmware y 1 licencia de Vcenter a partir de julio de 2016 -Suscripción de soporte y mantenimiento del licenciamiento de Software de virtualización por 1 año  (de julio de 2016  a julio 2017), (SOSTENIBILIDAD)"/>
    <s v="Enero"/>
    <s v="6 meses"/>
    <s v="Contratación Directa"/>
    <s v="Recursos Propios"/>
    <n v="35000000"/>
    <n v="3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7"/>
    <n v="43211500"/>
    <s v="Contratar  la Actualización  soporte y mantenimiento herramienta monitoreo infraestructura tecnológica- Actualización del software (3 módulos), Soporte y mantenimiento de herramienta de monitoreo de infraestructura tecnológica (Solar Winds) a 1 año -(SOSTENIBILIDAD)"/>
    <s v="Abril"/>
    <s v="6 meses"/>
    <s v="Contratación Directa"/>
    <s v="Recursos Propios"/>
    <n v="30000000"/>
    <n v="3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7"/>
    <n v="81112200"/>
    <s v="Contratar  la  Actualización, soporte técnico, mantenimiento preventivo y correctivo, y garantía de fabricación para dispositivos de red cisco - Contrato mantenimiento y soporte de los equipos CISCO, (SOSTENIBILIDAD)"/>
    <s v="Enero"/>
    <s v="1 mes"/>
    <s v="Contratación Directa"/>
    <s v="Recursos Propios"/>
    <n v="15000000"/>
    <n v="1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7"/>
    <n v="81112200"/>
    <s v="Contratar  la  Suscripción licenciamiento de correo en la nube (renovación por un año) - Suscripción por un año de 197 licencias de correo en la nube a razón de USD  7 mes  por licencia a un tipo de cambio $3000 -(SOSTENIBILIDAD)"/>
    <s v="Enero"/>
    <s v="6 meses"/>
    <s v="Contratación Directa"/>
    <s v="Recursos Propios"/>
    <n v="65000000"/>
    <n v="6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7"/>
    <n v="81112200"/>
    <s v="Contratar  la Renovación licencias de antivirus - Actualización 280 licencias de antivirus ($58.000 c/u) mas Servicios de ingeniería  para actualización de maquinas virtuales.  Incluye la   administración de consola  8 x 5- x 12 meses. (SOSTENIBILIDAD)"/>
    <s v="Febrero"/>
    <s v="3 meses"/>
    <s v="Contratación Directa"/>
    <s v="Recursos Propios"/>
    <n v="22000000"/>
    <n v="22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7"/>
    <n v="81112200"/>
    <s v="Contratar  la  Renovación Licencia Auto CAD"/>
    <s v="Enero"/>
    <s v="6 meses"/>
    <s v="Contratación Directa"/>
    <s v="Recursos Propios"/>
    <n v="15000000"/>
    <n v="1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7"/>
    <s v="44111515"/>
    <s v="Contratar un  Sistema de almacenamiento, cintas de respaldo, discos duros SAN"/>
    <s v="Abril"/>
    <s v="11 meses"/>
    <s v="Mínima Cuantía"/>
    <s v="Recursos Propios"/>
    <n v="50000000"/>
    <n v="5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0"/>
    <m/>
    <m/>
    <m/>
    <s v="Jorge Andres Fernandez Castrillón"/>
    <s v="Tipo C:  Supervisión"/>
    <s v="Técnica_x000a_Jurídica_x000a_Administrativa_x000a_Contable y/o Financiera_x000a_"/>
  </r>
  <r>
    <x v="7"/>
    <n v="80111700"/>
    <s v="Prestar  el Servicio de Asesoria tributaria"/>
    <s v="Enero"/>
    <s v="1 mes"/>
    <s v="Contratación Directa"/>
    <s v="Recursos Propios"/>
    <n v="52800000"/>
    <n v="52800000"/>
    <s v="No"/>
    <s v="N/A"/>
    <s v="Natalia Ruiz Lozano"/>
    <s v="Líder Gestora Contratación"/>
    <n v="3837020"/>
    <s v="natalia.ruiz@fla.com.co"/>
    <m/>
    <m/>
    <m/>
    <m/>
    <m/>
    <m/>
    <m/>
    <m/>
    <m/>
    <m/>
    <m/>
    <x v="0"/>
    <m/>
    <m/>
    <m/>
    <s v="Jorge Armando Hincapié Correa"/>
    <s v="Tipo C:  Supervisión"/>
    <s v="Técnica_x000a_Jurídica_x000a_Administrativa_x000a_Contable y/o Financiera_x000a_"/>
  </r>
  <r>
    <x v="7"/>
    <n v="41113635"/>
    <s v="Prestar el Servicio de calibracion de bascula camionera"/>
    <s v="Octubre"/>
    <s v="13 meses"/>
    <s v="Mínima Cuantía"/>
    <s v="Recursos Propios"/>
    <n v="4500000"/>
    <n v="4500000"/>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7"/>
    <n v="80111700"/>
    <s v="Contratar el Manejo integral de gatos ferales"/>
    <s v="Enero"/>
    <s v="11 meses"/>
    <s v="Mínima Cuantía"/>
    <s v="Recursos Propios"/>
    <n v="35206983"/>
    <n v="25000000"/>
    <s v="Si"/>
    <s v="Aprobadas"/>
    <s v="Natalia Ruiz Lozano"/>
    <s v="Líder Gestora Contratación"/>
    <n v="3837020"/>
    <s v="natalia.ruiz@fla.com.co"/>
    <m/>
    <m/>
    <m/>
    <m/>
    <m/>
    <m/>
    <m/>
    <m/>
    <m/>
    <m/>
    <m/>
    <x v="0"/>
    <m/>
    <m/>
    <m/>
    <s v="Juan Alberto Villegas Gonzalez"/>
    <s v="Tipo C:  Supervisión"/>
    <s v="Técnica_x000a_Jurídica_x000a_Administrativa_x000a_Contable y/o Financiera_x000a_"/>
  </r>
  <r>
    <x v="7"/>
    <n v="80121706"/>
    <s v="Contratar el servicio de Reg. de marcas en Colombia y el exterior, Resptas y presentación a oposiciones, Contrato de abogado Tributarista, Abogados para revisión de procesos fuera del Dpto"/>
    <s v="Enero"/>
    <s v="13 meses"/>
    <s v="Contratación Directa"/>
    <s v="Recursos Propios"/>
    <n v="237992832"/>
    <n v="237992832"/>
    <s v="No"/>
    <s v="N/A"/>
    <s v="Natalia Ruiz Lozano"/>
    <s v="Líder Gestora Contratación"/>
    <n v="3837020"/>
    <s v="natalia.ruiz@fla.com.co"/>
    <m/>
    <m/>
    <m/>
    <m/>
    <m/>
    <m/>
    <m/>
    <m/>
    <m/>
    <m/>
    <m/>
    <x v="0"/>
    <m/>
    <m/>
    <m/>
    <s v="Santiago Arango Rios"/>
    <s v="Tipo C:  Supervisión"/>
    <s v="Técnica_x000a_Jurídica_x000a_Administrativa_x000a_Contable y/o Financiera_x000a_"/>
  </r>
  <r>
    <x v="7"/>
    <n v="92121704"/>
    <s v="Contratar el servicio de Monitoreo de camaras del CCTV"/>
    <s v="Enero"/>
    <s v="4 meses"/>
    <s v="Contratación Directa"/>
    <s v="Recursos Propios"/>
    <n v="329352916"/>
    <n v="213149769"/>
    <s v="Si"/>
    <s v="Aprobadas"/>
    <s v="Natalia Ruiz Lozano"/>
    <s v="Líder Gestora Contratación"/>
    <n v="3837020"/>
    <s v="natalia.ruiz@fla.com.co"/>
    <m/>
    <m/>
    <m/>
    <m/>
    <m/>
    <m/>
    <m/>
    <m/>
    <m/>
    <m/>
    <m/>
    <x v="0"/>
    <m/>
    <m/>
    <m/>
    <s v="Tiberio de Jesus Orrego Cortes"/>
    <s v="Tipo C:  Supervisión"/>
    <s v="Técnica_x000a_Jurídica_x000a_Administrativa_x000a_Contable y/o Financiera_x000a_"/>
  </r>
  <r>
    <x v="7"/>
    <n v="43232100"/>
    <s v="Contratar el servico de Producción de videos institucionales."/>
    <s v="Febrero"/>
    <s v="11 meses"/>
    <s v="Selección Abreviada - Menor Cuantía"/>
    <s v="Recursos Propios"/>
    <n v="90000000"/>
    <n v="90000000"/>
    <s v="No"/>
    <s v="N/A"/>
    <s v="Natalia Ruiz Lozano"/>
    <s v="Líder Gestora Contratación"/>
    <n v="3837020"/>
    <s v="natalia.ruiz@fla.com.co"/>
    <m/>
    <m/>
    <m/>
    <m/>
    <m/>
    <m/>
    <m/>
    <m/>
    <m/>
    <m/>
    <m/>
    <x v="0"/>
    <m/>
    <m/>
    <m/>
    <s v="Raúl Guillermo Rendón Arango  "/>
    <s v="Tipo C:  Supervisión"/>
    <s v="Técnica_x000a_Jurídica_x000a_Administrativa_x000a_Contable y/o Financiera_x000a_"/>
  </r>
  <r>
    <x v="7"/>
    <n v="72151603"/>
    <s v="Contratar el servicio de manejo y manteniento de sonido propios de la Fabrica de Licores y Alcoholes de Antioquia."/>
    <s v="Enero"/>
    <s v="11 meses"/>
    <s v="Mínima Cuantía"/>
    <s v="Recursos Propios"/>
    <n v="26000000"/>
    <n v="26000000"/>
    <s v="No"/>
    <s v="N/A"/>
    <s v="Natalia Ruiz Lozano"/>
    <s v="Líder Gestora Contratación"/>
    <n v="3837020"/>
    <s v="natalia.ruiz@fla.com.co"/>
    <m/>
    <m/>
    <m/>
    <m/>
    <m/>
    <m/>
    <m/>
    <m/>
    <m/>
    <m/>
    <m/>
    <x v="0"/>
    <m/>
    <m/>
    <m/>
    <s v="Raúl Guillermo Rendón Arango  "/>
    <s v="Tipo C:  Supervisión"/>
    <s v="Técnica_x000a_Jurídica_x000a_Administrativa_x000a_Contable y/o Financiera_x000a_"/>
  </r>
  <r>
    <x v="7"/>
    <n v="42203602"/>
    <s v="Contratar el servicio de Monitoreo de Medios tradicionales y redes sociales"/>
    <s v="Enero"/>
    <s v="10 meses"/>
    <s v="Mínima Cuantía"/>
    <s v="Recursos Propios"/>
    <n v="29842500"/>
    <n v="29842500"/>
    <s v="No"/>
    <s v="N/A"/>
    <s v="Natalia Ruiz Lozano"/>
    <s v="Líder Gestora Contratación"/>
    <n v="3837020"/>
    <s v="natalia.ruiz@fla.com.co"/>
    <m/>
    <m/>
    <m/>
    <m/>
    <m/>
    <m/>
    <m/>
    <m/>
    <m/>
    <m/>
    <m/>
    <x v="0"/>
    <m/>
    <m/>
    <m/>
    <s v="Natalia María Garcés Hurtado"/>
    <s v="Tipo C:  Supervisión"/>
    <s v="Técnica_x000a_Jurídica_x000a_Administrativa_x000a_Contable y/o Financiera_x000a_"/>
  </r>
  <r>
    <x v="7"/>
    <n v="82101600"/>
    <s v="Prestación de servicios para el apoyo logístico de las campañas internas comunicacionales de la fla."/>
    <s v="Febrero"/>
    <s v="5 meses"/>
    <s v="Selección Abreviada - Menor Cuantía"/>
    <s v="Recursos Propios"/>
    <n v="120000000"/>
    <n v="120000000"/>
    <s v="No"/>
    <s v="N/A"/>
    <s v="Natalia Ruiz Lozano"/>
    <s v="Líder Gestora Contratación"/>
    <n v="3837020"/>
    <s v="natalia.ruiz@fla.com.co"/>
    <m/>
    <m/>
    <m/>
    <m/>
    <m/>
    <m/>
    <m/>
    <m/>
    <m/>
    <m/>
    <m/>
    <x v="0"/>
    <m/>
    <m/>
    <m/>
    <s v="Diana Alexandra Perez Bustamante"/>
    <s v="Tipo C:  Supervisión"/>
    <s v="Técnica_x000a_Jurídica_x000a_Administrativa_x000a_Contable y/o Financiera_x000a_"/>
  </r>
  <r>
    <x v="7"/>
    <n v="82101600"/>
    <s v="Prestación de servicios para el apoyo logístico para campañas licor adulterado, responsabilidad social y capacitación fortalecimietno de rentas."/>
    <s v="Julio"/>
    <s v="8 meses"/>
    <s v="Selección Abreviada - Menor Cuantía"/>
    <s v="Recursos Propios"/>
    <n v="200000000"/>
    <n v="200000000"/>
    <s v="No"/>
    <s v="N/A"/>
    <s v="Natalia Ruiz Lozano"/>
    <s v="Líder Gestora Contratación"/>
    <n v="3837020"/>
    <s v="natalia.ruiz@fla.com.co"/>
    <m/>
    <m/>
    <m/>
    <m/>
    <m/>
    <m/>
    <m/>
    <m/>
    <m/>
    <m/>
    <m/>
    <x v="0"/>
    <m/>
    <m/>
    <m/>
    <s v="Luisa María Pérez Zuluaga "/>
    <s v="Tipo C:  Supervisión"/>
    <s v="Técnica_x000a_Jurídica_x000a_Administrativa_x000a_Contable y/o Financiera_x000a_"/>
  </r>
  <r>
    <x v="7"/>
    <s v="90101500; 95121500"/>
    <s v="Contratatar el servico de Restaurante"/>
    <s v="Enero"/>
    <s v="9 meses"/>
    <s v="Licitación Pública"/>
    <s v="Recursos Propios"/>
    <n v="2172000000"/>
    <n v="2172000000"/>
    <s v="No"/>
    <s v="N/A"/>
    <s v="Natalia Ruiz Lozano"/>
    <s v="Líder Gestora Contratación"/>
    <n v="3837020"/>
    <s v="natalia.ruiz@fla.com.co"/>
    <m/>
    <m/>
    <m/>
    <m/>
    <m/>
    <m/>
    <m/>
    <m/>
    <m/>
    <m/>
    <m/>
    <x v="0"/>
    <m/>
    <m/>
    <m/>
    <s v="Juan Alberto Villegas Gonzalez"/>
    <s v="Tipo C:  Supervisión"/>
    <s v="Técnica_x000a_Jurídica_x000a_Administrativa_x000a_Contable y/o Financiera_x000a_"/>
  </r>
  <r>
    <x v="7"/>
    <s v="90101500; 95121500"/>
    <s v="Contratatar el  de Aseo y Cafeteria y Mantenimiento de Zonas Verdes"/>
    <s v="Enero"/>
    <s v="9 meses"/>
    <s v="Licitación Pública"/>
    <s v="Recursos Propios"/>
    <n v="1212000000"/>
    <n v="1212000000"/>
    <s v="No"/>
    <s v="N/A"/>
    <s v="Natalia Ruiz Lozano"/>
    <s v="Líder Gestora Contratación"/>
    <n v="3837020"/>
    <s v="natalia.ruiz@fla.com.co"/>
    <m/>
    <m/>
    <m/>
    <m/>
    <m/>
    <m/>
    <m/>
    <m/>
    <m/>
    <m/>
    <m/>
    <x v="0"/>
    <m/>
    <m/>
    <m/>
    <s v="Juan Alberto Villegas Gonzalez"/>
    <s v="Tipo C:  Supervisión"/>
    <s v="Técnica_x000a_Jurídica_x000a_Administrativa_x000a_Contable y/o Financiera_x000a_"/>
  </r>
  <r>
    <x v="7"/>
    <n v="49101602"/>
    <s v="Contratar el Suministro de souvenires"/>
    <s v="Marzo"/>
    <s v="2 meses"/>
    <s v="Mínima Cuantía"/>
    <s v="Recursos Propios"/>
    <n v="75000000"/>
    <n v="75000000"/>
    <s v="No"/>
    <s v="N/A"/>
    <s v="Natalia Ruiz Lozano"/>
    <s v="Líder Gestora Contratación"/>
    <n v="3837020"/>
    <s v="natalia.ruiz@fla.com.co"/>
    <m/>
    <m/>
    <m/>
    <m/>
    <m/>
    <m/>
    <m/>
    <m/>
    <m/>
    <m/>
    <m/>
    <x v="0"/>
    <m/>
    <m/>
    <m/>
    <s v="Raúl Guillermo Rendón Arango  "/>
    <s v="Tipo C:  Supervisión"/>
    <s v="Técnica_x000a_Jurídica_x000a_Administrativa_x000a_Contable y/o Financiera_x000a_"/>
  </r>
  <r>
    <x v="7"/>
    <s v="83121702"/>
    <s v="Contratar el Mantenimiento de radios de comunicación"/>
    <s v="Marzo"/>
    <s v="1 mes"/>
    <s v="Mínima Cuantía"/>
    <s v="Recursos Propios"/>
    <n v="15000000"/>
    <n v="1500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7"/>
    <n v="80101703"/>
    <s v="Contratar el servicio de Afiliación al Consejo Colombiano de Seguridad"/>
    <s v="Enero"/>
    <s v="2 meses"/>
    <s v="Contratación Directa"/>
    <s v="Recursos Propios"/>
    <n v="4000000"/>
    <n v="400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7"/>
    <s v="72101516; 46191600"/>
    <s v="Contratar el Mantenimiento y recarga de extintores, Prueba hidrostatica"/>
    <s v="Septiembre"/>
    <s v="13 meses"/>
    <s v="Mínima Cuantía"/>
    <s v="Recursos Propios"/>
    <n v="15840000"/>
    <n v="1584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7"/>
    <n v="72101509"/>
    <s v="Contratar el Mantenimiento correctivo y preventivo incuidos repuestos y ACPM de la Red Contraincendio de la FLA. (comprende la red de hidrantes y caseta de bombeo)"/>
    <s v="Enero"/>
    <s v="1 mes"/>
    <s v="Selección Abreviada - Menor Cuantía"/>
    <s v="Recursos Propios"/>
    <n v="179473460"/>
    <n v="81376633"/>
    <s v="Si"/>
    <s v="Aprobadas"/>
    <s v="Natalia Ruiz Lozano"/>
    <s v="Líder Gestora Contratación"/>
    <n v="3837020"/>
    <s v="natalia.ruiz@fla.com.co"/>
    <m/>
    <m/>
    <m/>
    <m/>
    <m/>
    <m/>
    <m/>
    <m/>
    <m/>
    <m/>
    <m/>
    <x v="0"/>
    <m/>
    <m/>
    <m/>
    <s v="Lixyibel Muñoz Montes"/>
    <s v="Tipo C:  Supervisión"/>
    <s v="Técnica_x000a_Jurídica_x000a_Administrativa_x000a_Contable y/o Financiera_x000a_"/>
  </r>
  <r>
    <x v="7"/>
    <n v="41113635"/>
    <s v="Contratar el Mantenimiento y calibración de los 4 alcoholimetros "/>
    <s v="Febrero"/>
    <s v="9 meses"/>
    <s v="Mínima Cuantía"/>
    <s v="Recursos Propios"/>
    <n v="7000000"/>
    <n v="700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7"/>
    <n v="41113635"/>
    <s v="Contratar el Matenimiento de  Bascula camionera"/>
    <s v="Marzo"/>
    <s v="9 meses"/>
    <s v="Mínima Cuantía"/>
    <s v="Recursos Propios"/>
    <n v="51600000"/>
    <n v="51600000"/>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7"/>
    <n v="72154043"/>
    <s v="Contratar el Servicio de Fumigación"/>
    <s v="Marzo"/>
    <s v="9 meses"/>
    <s v="Selección Abreviada - Menor Cuantía"/>
    <s v="Recursos Propios"/>
    <n v="88800000"/>
    <n v="88800000"/>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7"/>
    <n v="72101511"/>
    <s v="Contratar el Mantenimiento de Aire acondicionado "/>
    <s v="Marzo"/>
    <s v="9 meses"/>
    <s v="Selección Abreviada - Menor Cuantía"/>
    <s v="Recursos Propios"/>
    <n v="84000000"/>
    <n v="84000000"/>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7"/>
    <n v="72101500"/>
    <s v="Contratar el el servicio de Plomeria"/>
    <s v="Enero"/>
    <s v="13 meses"/>
    <s v="Selección Abreviada - Menor Cuantía"/>
    <s v="Recursos Propios"/>
    <n v="153468000"/>
    <n v="153468000"/>
    <s v="No"/>
    <s v="N/A"/>
    <s v="Natalia Ruiz Lozano"/>
    <s v="Líder Gestora Contratación"/>
    <n v="3837020"/>
    <s v="natalia.ruiz@fla.com.co"/>
    <m/>
    <m/>
    <m/>
    <m/>
    <m/>
    <m/>
    <m/>
    <m/>
    <m/>
    <m/>
    <m/>
    <x v="0"/>
    <m/>
    <m/>
    <m/>
    <s v="Diana Hincapié Osorno"/>
    <s v="Tipo C:  Supervisión"/>
    <s v="Técnica_x000a_Jurídica_x000a_Administrativa_x000a_Contable y/o Financiera_x000a_"/>
  </r>
  <r>
    <x v="7"/>
    <n v="49101602"/>
    <s v="Contratar el Mantenimiento Preventivo y Correctivo de Camaras de Seguridad"/>
    <s v="Enero"/>
    <s v="10 meses"/>
    <s v="Contratación Directa"/>
    <s v="Recursos Propios"/>
    <n v="483920284"/>
    <n v="313182283"/>
    <s v="Si"/>
    <s v="Aprobadas"/>
    <s v="Natalia Ruiz Lozano"/>
    <s v="Líder Gestora Contratación"/>
    <n v="3837020"/>
    <s v="natalia.ruiz@fla.com.co"/>
    <m/>
    <m/>
    <m/>
    <m/>
    <m/>
    <m/>
    <m/>
    <m/>
    <m/>
    <m/>
    <m/>
    <x v="0"/>
    <m/>
    <m/>
    <m/>
    <s v="Tiberio de Jesus Orrego Cortes"/>
    <s v="Tipo C:  Supervisión"/>
    <s v="Técnica_x000a_Jurídica_x000a_Administrativa_x000a_Contable y/o Financiera_x000a_"/>
  </r>
  <r>
    <x v="7"/>
    <n v="82101600"/>
    <s v="Contratar la Impresión de piezas comunicacionales, incluye el diseño, instalación y diagramación de carteleras institucionales para la FLA"/>
    <s v="Febrero"/>
    <s v="14 meses"/>
    <s v="Mínima Cuantía"/>
    <s v="Recursos Propios"/>
    <n v="75000000"/>
    <n v="75000000"/>
    <s v="No"/>
    <s v="N/A"/>
    <s v="Natalia Ruiz Lozano"/>
    <s v="Líder Gestora Contratación"/>
    <n v="3837020"/>
    <s v="natalia.ruiz@fla.com.co"/>
    <m/>
    <m/>
    <m/>
    <m/>
    <m/>
    <m/>
    <m/>
    <m/>
    <m/>
    <m/>
    <m/>
    <x v="0"/>
    <m/>
    <m/>
    <m/>
    <s v="Natalia María Garcés Hurtado"/>
    <s v="Tipo C:  Supervisión"/>
    <s v="Técnica_x000a_Jurídica_x000a_Administrativa_x000a_Contable y/o Financiera_x000a_"/>
  </r>
  <r>
    <x v="7"/>
    <n v="78111602"/>
    <s v="Contratar el suministro de Tiquetes  Metro"/>
    <s v="Enero"/>
    <s v="11 meses"/>
    <s v="Contratación Directa"/>
    <s v="Recursos Propios"/>
    <n v="306421990"/>
    <n v="238741990"/>
    <s v="Si"/>
    <s v="Aprobadas"/>
    <s v="Natalia Ruiz Lozano"/>
    <s v="Líder Gestora Contratación"/>
    <n v="3837020"/>
    <s v="natalia.ruiz@fla.com.co"/>
    <m/>
    <m/>
    <m/>
    <m/>
    <m/>
    <m/>
    <m/>
    <m/>
    <m/>
    <m/>
    <m/>
    <x v="0"/>
    <m/>
    <m/>
    <m/>
    <s v="Yamileidy Osorio Montoya"/>
    <s v="Tipo C:  Supervisión"/>
    <s v="Técnica_x000a_Jurídica_x000a_Administrativa_x000a_Contable y/o Financiera_x000a_"/>
  </r>
  <r>
    <x v="7"/>
    <s v="85121600"/>
    <s v="Contratar el servicio  de examenes médicos para los servidores públicos de la FLA, que realizan manipulación de alimentos "/>
    <s v="Febrero"/>
    <s v="11 meses"/>
    <s v="Mínima Cuantía"/>
    <s v="Recursos Propios"/>
    <n v="10000000"/>
    <n v="1000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7"/>
    <n v="20102301"/>
    <s v="Contratar el servicio de transporte de personal FLA"/>
    <s v="Febrero"/>
    <s v="10 meses"/>
    <s v="Mínima Cuantía"/>
    <s v="Recursos Propios"/>
    <n v="50400000"/>
    <n v="50400000"/>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7"/>
    <n v="80111700"/>
    <s v="Contratar la Atención de catas para fortalecer las relaciones públicas de la FLA"/>
    <s v="Marzo"/>
    <s v="9 meses"/>
    <s v="Selección Abreviada - Menor Cuantía"/>
    <s v="Recursos Propios"/>
    <n v="240000000"/>
    <n v="240000000"/>
    <s v="No"/>
    <s v="N/A"/>
    <s v="Natalia Ruiz Lozano"/>
    <s v="Líder Gestora Contratación"/>
    <n v="3837020"/>
    <s v="natalia.ruiz@fla.com.co"/>
    <m/>
    <m/>
    <m/>
    <m/>
    <m/>
    <m/>
    <m/>
    <m/>
    <m/>
    <m/>
    <m/>
    <x v="0"/>
    <m/>
    <m/>
    <m/>
    <s v="Diana Alexandra Perez Bustamante"/>
    <s v="Tipo C:  Supervisión"/>
    <s v="Técnica_x000a_Jurídica_x000a_Administrativa_x000a_Contable y/o Financiera_x000a_"/>
  </r>
  <r>
    <x v="7"/>
    <n v="49101602"/>
    <s v="Contratar el suministro de Refrigerios para atención de eventos internos y externos"/>
    <s v="Marzo"/>
    <s v="2 meses"/>
    <s v="Mínima Cuantía"/>
    <s v="Recursos Propios"/>
    <n v="20000000"/>
    <n v="20000000"/>
    <s v="No"/>
    <s v="N/A"/>
    <s v="Natalia Ruiz Lozano"/>
    <s v="Líder Gestora Contratación"/>
    <n v="3837020"/>
    <s v="natalia.ruiz@fla.com.co"/>
    <m/>
    <m/>
    <m/>
    <m/>
    <m/>
    <m/>
    <m/>
    <m/>
    <m/>
    <m/>
    <m/>
    <x v="0"/>
    <m/>
    <m/>
    <m/>
    <s v="Natalia María Garcés Hurtado"/>
    <s v="Tipo C:  Supervisión"/>
    <s v="Técnica_x000a_Jurídica_x000a_Administrativa_x000a_Contable y/o Financiera_x000a_"/>
  </r>
  <r>
    <x v="7"/>
    <s v="42161622"/>
    <s v="Compra de desinfectante y desengrasante de manos."/>
    <s v="Abril"/>
    <s v="5 meses"/>
    <s v="Mínima Cuantía"/>
    <s v="Recursos Propios"/>
    <n v="8448000"/>
    <n v="8448000"/>
    <s v="No"/>
    <s v="N/A"/>
    <s v="Natalia Ruiz Lozano"/>
    <s v="Líder Gestora Contratación"/>
    <n v="3837020"/>
    <s v="natalia.ruiz@fla.com.co"/>
    <m/>
    <m/>
    <m/>
    <m/>
    <m/>
    <m/>
    <m/>
    <m/>
    <m/>
    <m/>
    <m/>
    <x v="0"/>
    <m/>
    <m/>
    <m/>
    <s v="Lixyibel Muñoz Montes"/>
    <s v="Tipo C:  Supervisión"/>
    <s v="Técnica_x000a_Jurídica_x000a_Administrativa_x000a_Contable y/o Financiera_x000a_"/>
  </r>
  <r>
    <x v="7"/>
    <n v="80121604"/>
    <s v="Contratar  el servicio de Registros INVIMA"/>
    <s v="Julio"/>
    <s v="3 meses"/>
    <s v="Contratación Directa"/>
    <s v="Recursos Propios"/>
    <n v="36960000"/>
    <n v="3696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7"/>
    <n v="53102710"/>
    <s v="Contratar la Dotación a los servidores públicos de la FLA."/>
    <s v="Abril"/>
    <s v="4 meses"/>
    <s v="Selección Abreviada - Subasta Inversa"/>
    <s v="Recursos Propios"/>
    <n v="137280000"/>
    <n v="13728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7"/>
    <n v="84111603"/>
    <s v="Prestar el servicio de Auditoría externa de renovación de certificación de los Sellos de Calidad de Producto"/>
    <s v="Enero"/>
    <s v="1 mes"/>
    <s v="Contratación Directa"/>
    <s v="Recursos Propios"/>
    <n v="11000000"/>
    <n v="11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7"/>
    <n v="84111603"/>
    <s v="Prestar el servicio de  Auditoría interna ISO 14001 y BASC"/>
    <s v="Mayo"/>
    <s v="1 mes"/>
    <s v="Mínima Cuantía"/>
    <s v="Recursos Propios"/>
    <n v="17000000"/>
    <n v="17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7"/>
    <n v="84111603"/>
    <s v="Prestar el servicio de Auditoría externa de Certificación ISO 9001"/>
    <s v="Julio"/>
    <s v="10 meses"/>
    <s v="Mínima Cuantía"/>
    <s v="Recursos Propios"/>
    <n v="12000000"/>
    <n v="12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7"/>
    <n v="80111700"/>
    <s v="Prestar el servicio de estudios y determinción de la vida útil de los productos FLA"/>
    <s v="Febrero"/>
    <s v="1 mes"/>
    <s v="Mínima Cuantía"/>
    <s v="Recursos Propios"/>
    <n v="10000000"/>
    <n v="10000000"/>
    <s v="No"/>
    <s v="N/A"/>
    <s v="Natalia Ruiz Lozano"/>
    <s v="Líder Gestora Contratación"/>
    <n v="3837020"/>
    <s v="natalia.ruiz@fla.com.co"/>
    <m/>
    <m/>
    <m/>
    <m/>
    <m/>
    <m/>
    <m/>
    <m/>
    <m/>
    <m/>
    <m/>
    <x v="0"/>
    <m/>
    <m/>
    <m/>
    <s v="Hernán Darío Jaramillo Ciro"/>
    <s v="Tipo C:  Supervisión"/>
    <s v="Técnica_x000a_Jurídica_x000a_Administrativa_x000a_Contable y/o Financiera_x000a_"/>
  </r>
  <r>
    <x v="7"/>
    <n v="84111603"/>
    <s v="Prestar el servicio de Auditoría externa de renovación BASC"/>
    <s v="Enero"/>
    <s v="3 meses"/>
    <s v="Contratación Directa"/>
    <s v="Recursos Propios"/>
    <n v="7000000"/>
    <n v="7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7"/>
    <n v="84111603"/>
    <s v="Prestar el servicio de Auditoria Interna Sistema de Gestión 17025"/>
    <s v="Mayo"/>
    <s v="1 mes"/>
    <s v="Mínima Cuantía"/>
    <s v="Recursos Propios"/>
    <n v="6000000"/>
    <n v="6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7"/>
    <n v="84111603"/>
    <s v="Prestar el servicio de Auditoría externa y ampliación del alcance  NTC:ISO/IEC 17025"/>
    <s v="Enero"/>
    <s v="2 meses"/>
    <s v="Contratación Directa"/>
    <s v="Recursos Propios"/>
    <n v="19000000"/>
    <n v="19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7"/>
    <n v="41104207"/>
    <s v="Prestar el servicio de Caracterizaciones Vertimientos-Emisiones-Residuos Sólidos"/>
    <s v="Mayo"/>
    <s v="11 meses"/>
    <s v="Mínima Cuantía"/>
    <s v="Recursos Propios"/>
    <n v="10000000"/>
    <n v="10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7"/>
    <n v="80101500"/>
    <s v="Prestar el servicio de Servicios profesionales para apoyar la supervisión a los contratos que sean asignados de la subgerencia de producción."/>
    <s v="Enero"/>
    <s v="11 meses"/>
    <s v="Contratación Directa"/>
    <s v="Recursos Propios"/>
    <n v="90000000"/>
    <n v="90000000"/>
    <s v="No"/>
    <s v="N/A"/>
    <s v="Natalia Ruiz Lozano"/>
    <s v="Líder Gestora Contratación"/>
    <n v="3837020"/>
    <s v="natalia.ruiz@fla.com.co"/>
    <m/>
    <m/>
    <m/>
    <m/>
    <m/>
    <m/>
    <m/>
    <m/>
    <m/>
    <m/>
    <m/>
    <x v="0"/>
    <m/>
    <m/>
    <m/>
    <s v="Erika Rothstein Gutierrez"/>
    <s v="Tipo C:  Supervisión"/>
    <s v="Técnica_x000a_Jurídica_x000a_Administrativa_x000a_Contable y/o Financiera_x000a_"/>
  </r>
  <r>
    <x v="7"/>
    <n v="80111700"/>
    <s v="Contratar la prestacion de servicios para un Ingeniero Ambiental"/>
    <s v="Enero"/>
    <s v="9 meses"/>
    <s v="Contratación Directa"/>
    <s v="Recursos Propios"/>
    <n v="90000000"/>
    <n v="90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7"/>
    <s v=" 80111600"/>
    <s v="Suministro de personal temporal necesario para el cumplimiento de las diferentes actividades del área de producción y de la FLA."/>
    <s v="Febrero"/>
    <s v="14 meses"/>
    <s v="Selección Abreviada - Subasta Inversa"/>
    <s v="Recursos Propios"/>
    <n v="1968509236"/>
    <n v="1968509236"/>
    <s v="No"/>
    <s v="N/A"/>
    <s v="Natalia Ruiz Lozano"/>
    <s v="Líder Gestora Contratación"/>
    <n v="3837020"/>
    <s v="natalia.ruiz@fla.com.co"/>
    <m/>
    <m/>
    <m/>
    <m/>
    <m/>
    <m/>
    <m/>
    <m/>
    <m/>
    <m/>
    <m/>
    <x v="0"/>
    <m/>
    <m/>
    <m/>
    <s v="Jorge Mario Rendón Vélez"/>
    <s v="Tipo C:  Supervisión"/>
    <s v="Técnica_x000a_Jurídica_x000a_Administrativa_x000a_Contable y/o Financiera_x000a_"/>
  </r>
  <r>
    <x v="7"/>
    <n v="95141706"/>
    <s v="Contratar el servicio de Recepcion, admon, manejo  y almacenamiento de materias primas y producto terminado, despacho y transporte de productos terminados FLA a almacenadoras externas, alquiler de estibas y montacargas."/>
    <s v="Enero"/>
    <s v="10 meses"/>
    <s v="Licitación Pública"/>
    <s v="Recursos Propios"/>
    <n v="13521757926"/>
    <n v="11219395503"/>
    <s v="Si"/>
    <s v="Aprobadas"/>
    <s v="Natalia Ruiz Lozano"/>
    <s v="Líder Gestora Contratación"/>
    <n v="3837020"/>
    <s v="natalia.ruiz@fla.com.co"/>
    <m/>
    <m/>
    <m/>
    <m/>
    <m/>
    <m/>
    <m/>
    <m/>
    <m/>
    <m/>
    <m/>
    <x v="0"/>
    <m/>
    <m/>
    <m/>
    <s v="Henry Vasquez Vasquez"/>
    <s v="Tipo C:  Supervisión"/>
    <s v="Técnica_x000a_Jurídica_x000a_Administrativa_x000a_Contable y/o Financiera_x000a_"/>
  </r>
  <r>
    <x v="7"/>
    <n v="50161814"/>
    <s v="Suministrar Aceite Esencial de Anís y Anetol"/>
    <s v="Febrero"/>
    <s v="9 meses"/>
    <s v="Selección Abreviada - Subasta Inversa"/>
    <s v="Recursos Propios"/>
    <n v="532405104.87583202"/>
    <n v="532405104.87583202"/>
    <s v="No"/>
    <s v="N/A"/>
    <s v="Natalia Ruiz Lozano"/>
    <s v="Líder Gestora Contratación"/>
    <n v="3837020"/>
    <s v="natalia.ruiz@fla.com.co"/>
    <m/>
    <m/>
    <m/>
    <m/>
    <m/>
    <m/>
    <m/>
    <m/>
    <m/>
    <m/>
    <m/>
    <x v="0"/>
    <m/>
    <m/>
    <m/>
    <s v="Hugo Álvarez Builes"/>
    <s v="Tipo C:  Supervisión"/>
    <s v="Técnica_x000a_Jurídica_x000a_Administrativa_x000a_Contable y/o Financiera_x000a_"/>
  </r>
  <r>
    <x v="7"/>
    <n v="50161814"/>
    <s v="Suministrar Azúcar Refinada"/>
    <s v="Marzo"/>
    <s v="9 meses"/>
    <s v="Selección Abreviada - Subasta Inversa"/>
    <s v="Recursos Propios"/>
    <n v="260111529.49009866"/>
    <n v="260111529.49009866"/>
    <s v="No"/>
    <s v="N/A"/>
    <s v="Natalia Ruiz Lozano"/>
    <s v="Líder Gestora Contratación"/>
    <n v="3837020"/>
    <s v="natalia.ruiz@fla.com.co"/>
    <m/>
    <m/>
    <m/>
    <m/>
    <m/>
    <m/>
    <m/>
    <m/>
    <m/>
    <m/>
    <m/>
    <x v="0"/>
    <m/>
    <m/>
    <m/>
    <s v="Hugo Álvarez Builes"/>
    <s v="Tipo C:  Supervisión"/>
    <s v="Técnica_x000a_Jurídica_x000a_Administrativa_x000a_Contable y/o Financiera_x000a_"/>
  </r>
  <r>
    <x v="7"/>
    <n v="73131903"/>
    <s v="Suministrar Caramelo para Bebidas"/>
    <s v="Marzo"/>
    <s v="11 meses"/>
    <s v="Mínima Cuantía"/>
    <s v="Recursos Propios"/>
    <n v="39276472.805230118"/>
    <n v="39276472.805230118"/>
    <s v="No"/>
    <s v="N/A"/>
    <s v="Natalia Ruiz Lozano"/>
    <s v="Líder Gestora Contratación"/>
    <n v="3837020"/>
    <s v="natalia.ruiz@fla.com.co"/>
    <m/>
    <m/>
    <m/>
    <m/>
    <m/>
    <m/>
    <m/>
    <m/>
    <m/>
    <m/>
    <m/>
    <x v="0"/>
    <m/>
    <m/>
    <m/>
    <s v="Hugo Álvarez Builes"/>
    <s v="Tipo C:  Supervisión"/>
    <s v="Técnica_x000a_Jurídica_x000a_Administrativa_x000a_Contable y/o Financiera_x000a_"/>
  </r>
  <r>
    <x v="7"/>
    <n v="12352104"/>
    <s v="Suministrar Alcohol sin Añejamiento para Ron (Tafia para siembra)"/>
    <s v="Enero"/>
    <s v="11 meses"/>
    <s v="Selección Abreviada - Subasta Inversa"/>
    <s v="Recursos Propios"/>
    <n v="12484008598"/>
    <n v="12484008598"/>
    <s v="No"/>
    <s v="N/A"/>
    <s v="Natalia Ruiz Lozano"/>
    <s v="Líder Gestora Contratación"/>
    <n v="3837020"/>
    <s v="natalia.ruiz@fla.com.co"/>
    <m/>
    <m/>
    <m/>
    <m/>
    <m/>
    <m/>
    <m/>
    <m/>
    <m/>
    <m/>
    <m/>
    <x v="0"/>
    <m/>
    <m/>
    <m/>
    <s v="Marcela Vasquez Cuellar"/>
    <s v="Tipo C:  Supervisión"/>
    <s v="Técnica_x000a_Jurídica_x000a_Administrativa_x000a_Contable y/o Financiera_x000a_"/>
  </r>
  <r>
    <x v="7"/>
    <n v="12352104"/>
    <s v="Suministrar Alcohol Extraneutro al 96% vv"/>
    <s v="Enero"/>
    <s v="5 meses"/>
    <s v="Selección Abreviada - Subasta Inversa"/>
    <s v="Recursos Propios"/>
    <n v="41492774826.336235"/>
    <n v="41492774826.336235"/>
    <s v="No"/>
    <s v="N/A"/>
    <s v="Natalia Ruiz Lozano"/>
    <s v="Líder Gestora Contratación"/>
    <n v="3837020"/>
    <s v="natalia.ruiz@fla.com.co"/>
    <m/>
    <m/>
    <m/>
    <m/>
    <m/>
    <m/>
    <m/>
    <m/>
    <m/>
    <m/>
    <m/>
    <x v="0"/>
    <m/>
    <m/>
    <m/>
    <s v="Erika Rothstein Gutierrez - Marcela Vasquez"/>
    <s v="Tipo B2: Supervisión Colegiada"/>
    <s v="Técnica_x000a_Jurídica_x000a_Administrativa_x000a_Contable y/o Financiera_x000a_"/>
  </r>
  <r>
    <x v="7"/>
    <n v="50202200"/>
    <s v="Suministrar Crema de ron a granel 11% vol. (Base Láctea)"/>
    <s v="Julio"/>
    <s v="9 meses"/>
    <s v="Contratación Directa"/>
    <s v="Recursos Propios"/>
    <n v="1033471343.8407354"/>
    <n v="1033471343.8407354"/>
    <s v="No"/>
    <s v="N/A"/>
    <s v="Natalia Ruiz Lozano"/>
    <s v="Líder Gestora Contratación"/>
    <n v="3837020"/>
    <s v="natalia.ruiz@fla.com.co"/>
    <m/>
    <m/>
    <m/>
    <m/>
    <m/>
    <m/>
    <m/>
    <m/>
    <m/>
    <m/>
    <m/>
    <x v="0"/>
    <m/>
    <m/>
    <m/>
    <s v="Hugo Álvarez Builes"/>
    <s v="Tipo C:  Supervisión"/>
    <s v="Técnica_x000a_Jurídica_x000a_Administrativa_x000a_Contable y/o Financiera_x000a_"/>
  </r>
  <r>
    <x v="7"/>
    <n v="50221300"/>
    <s v="Suministrar Maltodextrina 1920"/>
    <s v="Marzo"/>
    <s v="5 meses"/>
    <s v="Mínima Cuantía"/>
    <s v="Recursos Propios"/>
    <n v="6546150.9820670784"/>
    <n v="6546150.9820670784"/>
    <s v="No"/>
    <s v="N/A"/>
    <s v="Natalia Ruiz Lozano"/>
    <s v="Líder Gestora Contratación"/>
    <n v="3837020"/>
    <s v="natalia.ruiz@fla.com.co"/>
    <m/>
    <m/>
    <m/>
    <m/>
    <m/>
    <m/>
    <m/>
    <m/>
    <m/>
    <m/>
    <m/>
    <x v="0"/>
    <m/>
    <m/>
    <m/>
    <s v="Hugo Álvarez Builes"/>
    <s v="Tipo C:  Supervisión"/>
    <s v="Técnica_x000a_Jurídica_x000a_Administrativa_x000a_Contable y/o Financiera_x000a_"/>
  </r>
  <r>
    <x v="7"/>
    <n v="12164502"/>
    <s v="Suministrar Esencia de Ron y Esencia de Fudge"/>
    <s v="Julio"/>
    <s v="11 meses"/>
    <s v="Mínima Cuantía"/>
    <s v="Recursos Propios"/>
    <n v="17402814.449139111"/>
    <n v="17402814.449139111"/>
    <s v="No"/>
    <s v="N/A"/>
    <s v="Natalia Ruiz Lozano"/>
    <s v="Líder Gestora Contratación"/>
    <n v="3837020"/>
    <s v="natalia.ruiz@fla.com.co"/>
    <m/>
    <m/>
    <m/>
    <m/>
    <m/>
    <m/>
    <m/>
    <m/>
    <m/>
    <m/>
    <m/>
    <x v="0"/>
    <m/>
    <m/>
    <m/>
    <s v="Hugo Álvarez Builes"/>
    <s v="Tipo C:  Supervisión"/>
    <s v="Técnica_x000a_Jurídica_x000a_Administrativa_x000a_Contable y/o Financiera_x000a_"/>
  </r>
  <r>
    <x v="7"/>
    <n v="31201610"/>
    <s v="Suministrar Pegante tipo Hot Melt"/>
    <s v="Febrero"/>
    <s v="11 meses"/>
    <s v="Selección Abreviada - Subasta Inversa"/>
    <s v="Recursos Propios"/>
    <n v="298150570.75762045"/>
    <n v="298150570.75762045"/>
    <s v="No"/>
    <s v="N/A"/>
    <s v="Natalia Ruiz Lozano"/>
    <s v="Líder Gestora Contratación"/>
    <n v="3837020"/>
    <s v="natalia.ruiz@fla.com.co"/>
    <m/>
    <m/>
    <m/>
    <m/>
    <m/>
    <m/>
    <m/>
    <m/>
    <m/>
    <m/>
    <m/>
    <x v="0"/>
    <m/>
    <m/>
    <m/>
    <s v="Jorge Mario Rendón Vélez"/>
    <s v="Tipo C:  Supervisión"/>
    <s v="Técnica_x000a_Jurídica_x000a_Administrativa_x000a_Contable y/o Financiera_x000a_"/>
  </r>
  <r>
    <x v="7"/>
    <s v="12171700; 47131800"/>
    <s v="Suministrar Tintas y Repuestos para equipos de impresión videjet"/>
    <s v="Enero"/>
    <s v="10 meses"/>
    <s v="Contratación Directa"/>
    <s v="Recursos Propios"/>
    <n v="220890333"/>
    <n v="220890333"/>
    <s v="Si"/>
    <s v="Aprobadas"/>
    <s v="Natalia Ruiz Lozano"/>
    <s v="Líder Gestora Contratación"/>
    <n v="3837020"/>
    <s v="natalia.ruiz@fla.com.co"/>
    <m/>
    <m/>
    <m/>
    <m/>
    <m/>
    <m/>
    <m/>
    <m/>
    <m/>
    <m/>
    <m/>
    <x v="0"/>
    <m/>
    <m/>
    <m/>
    <s v="Sergio Iván Arboleda Betancur"/>
    <s v="Tipo C:  Supervisión"/>
    <s v="Técnica_x000a_Jurídica_x000a_Administrativa_x000a_Contable y/o Financiera_x000a_"/>
  </r>
  <r>
    <x v="7"/>
    <n v="14111537"/>
    <s v="Suministrar Envase de Vidrio"/>
    <s v="Febrero"/>
    <s v="15 meses"/>
    <s v="Selección Abreviada - Subasta Inversa"/>
    <s v="Recursos Propios"/>
    <n v="54795901703.405731"/>
    <n v="54795901703.405731"/>
    <s v="No"/>
    <s v="N/A"/>
    <s v="Natalia Ruiz Lozano"/>
    <s v="Líder Gestora Contratación"/>
    <n v="3837020"/>
    <s v="natalia.ruiz@fla.com.co"/>
    <m/>
    <m/>
    <m/>
    <m/>
    <m/>
    <m/>
    <m/>
    <m/>
    <m/>
    <m/>
    <m/>
    <x v="0"/>
    <m/>
    <m/>
    <m/>
    <s v="Erika Rothstein Gutierrez"/>
    <s v="Tipo C:  Supervisión"/>
    <s v="Técnica_x000a_Jurídica_x000a_Administrativa_x000a_Contable y/o Financiera_x000a_"/>
  </r>
  <r>
    <x v="7"/>
    <n v="24121500"/>
    <s v="Suministrar Envases Tetra"/>
    <s v="Enero"/>
    <s v="8 meses"/>
    <s v="Selección Abreviada - Subasta Inversa"/>
    <s v="Recursos Propios"/>
    <n v="15889000000"/>
    <n v="10800000000.000002"/>
    <s v="Si"/>
    <s v="Aprobadas"/>
    <s v="Natalia Ruiz Lozano"/>
    <s v="Líder Gestora Contratación"/>
    <n v="3837020"/>
    <s v="natalia.ruiz@fla.com.co"/>
    <m/>
    <m/>
    <m/>
    <m/>
    <m/>
    <m/>
    <m/>
    <m/>
    <m/>
    <m/>
    <m/>
    <x v="0"/>
    <m/>
    <m/>
    <m/>
    <s v="Erika Rothstein Gutierrez"/>
    <s v="Tipo C:  Supervisión"/>
    <s v="Técnica_x000a_Jurídica_x000a_Administrativa_x000a_Contable y/o Financiera_x000a_"/>
  </r>
  <r>
    <x v="7"/>
    <n v="24122002"/>
    <s v="Suministrar Envase PET"/>
    <s v="Abril"/>
    <s v="11 meses"/>
    <s v="Selección Abreviada - Subasta Inversa"/>
    <s v="Recursos Propios"/>
    <n v="142758173.80651021"/>
    <n v="142758173.80651021"/>
    <s v="No"/>
    <s v="N/A"/>
    <s v="Natalia Ruiz Lozano"/>
    <s v="Líder Gestora Contratación"/>
    <n v="3837020"/>
    <s v="natalia.ruiz@fla.com.co"/>
    <m/>
    <m/>
    <m/>
    <m/>
    <m/>
    <m/>
    <m/>
    <m/>
    <m/>
    <m/>
    <m/>
    <x v="0"/>
    <m/>
    <m/>
    <m/>
    <s v="Henry Vasquez Vasquez"/>
    <s v="Tipo C:  Supervisión"/>
    <s v="Técnica_x000a_Jurídica_x000a_Administrativa_x000a_Contable y/o Financiera_x000a_"/>
  </r>
  <r>
    <x v="7"/>
    <n v="24121500"/>
    <s v="Suministrar Cajas de Cartón"/>
    <s v="Febrero"/>
    <s v="11 meses"/>
    <s v="Selección Abreviada - Subasta Inversa"/>
    <s v="Recursos Propios"/>
    <n v="6629998700.287921"/>
    <n v="6629998700.287921"/>
    <s v="No"/>
    <s v="N/A"/>
    <s v="Natalia Ruiz Lozano"/>
    <s v="Líder Gestora Contratación"/>
    <n v="3837020"/>
    <s v="natalia.ruiz@fla.com.co"/>
    <m/>
    <m/>
    <m/>
    <m/>
    <m/>
    <m/>
    <m/>
    <m/>
    <m/>
    <m/>
    <m/>
    <x v="0"/>
    <m/>
    <m/>
    <m/>
    <s v="Erika Rothstein Gutierrez - Giovanny López"/>
    <s v="Tipo B2: Supervisión Colegiada"/>
    <s v="Técnica_x000a_Jurídica_x000a_Administrativa_x000a_Contable y/o Financiera_x000a_"/>
  </r>
  <r>
    <x v="7"/>
    <s v="55121502; 55125604"/>
    <s v="Suministrar Etiquetas, Contraetiquetas, Collarines"/>
    <s v="Enero"/>
    <s v="11 meses"/>
    <s v="Selección Abreviada - Subasta Inversa"/>
    <s v="Recursos Propios"/>
    <n v="3385131547.1183023"/>
    <n v="3385131547.1183023"/>
    <s v="No"/>
    <s v="N/A"/>
    <s v="Natalia Ruiz Lozano"/>
    <s v="Líder Gestora Contratación"/>
    <n v="3837020"/>
    <s v="natalia.ruiz@fla.com.co"/>
    <m/>
    <m/>
    <m/>
    <m/>
    <m/>
    <m/>
    <m/>
    <m/>
    <m/>
    <m/>
    <m/>
    <x v="0"/>
    <m/>
    <m/>
    <m/>
    <s v="Erika Rothstein Gutierrez - Giovanny López"/>
    <s v="Tipo B2: Supervisión Colegiada"/>
    <s v="Técnica_x000a_Jurídica_x000a_Administrativa_x000a_Contable y/o Financiera_x000a_"/>
  </r>
  <r>
    <x v="7"/>
    <n v="24122004"/>
    <s v="Suministro Tafia Ron un año"/>
    <s v="Marzo"/>
    <s v="10 meses"/>
    <s v="Selección Abreviada - Subasta Inversa"/>
    <s v="Recursos Propios"/>
    <n v="19515543761"/>
    <n v="19515543761"/>
    <s v="No"/>
    <s v="N/A"/>
    <s v="Natalia Ruiz Lozano"/>
    <s v="Líder Gestora Contratación"/>
    <n v="3837020"/>
    <s v="natalia.ruiz@fla.com.co"/>
    <s v="Fortalecimiento de los ingresos departamentales"/>
    <s v="Modernizacion y optimizacion dels sistema Productivo de la FLA"/>
    <s v="Desarrollo y uso eficiente del proceso de añejamiento del Ron en la Fabrica de Licores de Antioquia"/>
    <n v="220225001"/>
    <s v="Modernizacion y optimizacion dels sistema Productivo de la FLA"/>
    <s v="Siembra de Ron"/>
    <m/>
    <m/>
    <m/>
    <m/>
    <m/>
    <x v="0"/>
    <m/>
    <m/>
    <m/>
    <s v="Erika Rothstein Gutierrez - Juan Francisco Acevedo"/>
    <s v="Tipo B2: Supervisión Colegiada"/>
    <s v="Técnica_x000a_Jurídica_x000a_Administrativa_x000a_Contable y/o Financiera_x000a_"/>
  </r>
  <r>
    <x v="7"/>
    <n v="24121513"/>
    <s v="Suministrar Estuches "/>
    <s v="Febrero"/>
    <s v="2 meses"/>
    <s v="Selección Abreviada - Subasta Inversa"/>
    <s v="Recursos Propios"/>
    <n v="2700989182.4987144"/>
    <n v="2700989182.4987144"/>
    <s v="No"/>
    <s v="N/A"/>
    <s v="Natalia Ruiz Lozano"/>
    <s v="Líder Gestora Contratación"/>
    <n v="3837020"/>
    <s v="natalia.ruiz@fla.com.co"/>
    <m/>
    <m/>
    <m/>
    <m/>
    <m/>
    <m/>
    <m/>
    <m/>
    <m/>
    <m/>
    <m/>
    <x v="0"/>
    <m/>
    <m/>
    <m/>
    <s v="Erika Rothstein Gutierrez"/>
    <s v="Tipo C:  Supervisión"/>
    <s v="Técnica_x000a_Jurídica_x000a_Administrativa_x000a_Contable y/o Financiera_x000a_"/>
  </r>
  <r>
    <x v="7"/>
    <s v="78181507"/>
    <s v="Contratar el servicio de Mantenimiento del carro de golf de la brigada"/>
    <s v="Febrero"/>
    <s v="12 meses"/>
    <s v="Mínima Cuantía"/>
    <s v="Recursos Propios"/>
    <n v="2640000"/>
    <n v="264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7"/>
    <n v="73152101"/>
    <s v="Contratar el servicio de Mantenimientos correctivos y preventivo incluye repuestos Tetrapak"/>
    <s v="Enero"/>
    <s v="15 meses"/>
    <s v="Contratación Directa"/>
    <s v="Recursos Propios"/>
    <n v="941760000.00000012"/>
    <n v="641760000"/>
    <s v="Si"/>
    <s v="Aprobadas"/>
    <s v="Natalia Ruiz Lozano"/>
    <s v="Líder Gestora Contratación"/>
    <n v="3837020"/>
    <s v="natalia.ruiz@fla.com.co"/>
    <m/>
    <m/>
    <m/>
    <m/>
    <m/>
    <m/>
    <m/>
    <m/>
    <m/>
    <m/>
    <m/>
    <x v="0"/>
    <m/>
    <m/>
    <m/>
    <s v="Fernando Gómez Ochoa"/>
    <s v="Tipo C:  Supervisión"/>
    <s v="Técnica_x000a_Jurídica_x000a_Administrativa_x000a_Contable y/o Financiera_x000a_"/>
  </r>
  <r>
    <x v="7"/>
    <s v="81101600; 81101700"/>
    <s v="Contratar la compra de Repuestos para mantenimientos correctivos y preventivo lineas de envasado (contratos directos) - krones"/>
    <s v="Enero"/>
    <s v="4 meses"/>
    <s v="Contratación Directa"/>
    <s v="Recursos Propios"/>
    <n v="2445984082"/>
    <n v="1555200000"/>
    <s v="Si"/>
    <s v="Aprobadas"/>
    <s v="Natalia Ruiz Lozano"/>
    <s v="Líder Gestora Contratación"/>
    <n v="3837020"/>
    <s v="natalia.ruiz@fla.com.co"/>
    <m/>
    <m/>
    <m/>
    <m/>
    <m/>
    <m/>
    <m/>
    <m/>
    <m/>
    <m/>
    <m/>
    <x v="0"/>
    <m/>
    <m/>
    <m/>
    <s v="Jorge Humberto Baena Davila"/>
    <s v="Tipo C:  Supervisión"/>
    <s v="Técnica_x000a_Jurídica_x000a_Administrativa_x000a_Contable y/o Financiera_x000a_"/>
  </r>
  <r>
    <x v="7"/>
    <s v="40141600; 40171500"/>
    <s v="Contratar la compra de Repuestos Tuberías, Válvulas, trasiego de alcoholes"/>
    <s v="Marzo"/>
    <s v="4 meses"/>
    <s v="Mínima Cuantía"/>
    <s v="Recursos Propios"/>
    <n v="75000000"/>
    <n v="75000000"/>
    <s v="No"/>
    <s v="N/A"/>
    <s v="Natalia Ruiz Lozano"/>
    <s v="Líder Gestora Contratación"/>
    <n v="3837020"/>
    <s v="natalia.ruiz@fla.com.co"/>
    <m/>
    <m/>
    <m/>
    <m/>
    <m/>
    <m/>
    <m/>
    <m/>
    <m/>
    <m/>
    <m/>
    <x v="0"/>
    <m/>
    <m/>
    <m/>
    <s v="Uriel Laverde Aguilar"/>
    <s v="Tipo C:  Supervisión"/>
    <s v="Técnica_x000a_Jurídica_x000a_Administrativa_x000a_Contable y/o Financiera_x000a_"/>
  </r>
  <r>
    <x v="7"/>
    <n v="41115700"/>
    <s v="Contratar el servicio de mantenimientos preventivos y/o correctivos de equipos y red de gases de los laboratorios de la FLA"/>
    <s v="Agosto"/>
    <s v="11 meses"/>
    <s v="Mínima Cuantía"/>
    <s v="Recursos Propios"/>
    <n v="55000000"/>
    <n v="55000000"/>
    <s v="No"/>
    <s v="N/A"/>
    <s v="Natalia Ruiz Lozano"/>
    <s v="Líder Gestora Contratación"/>
    <n v="3837020"/>
    <s v="natalia.ruiz@fla.com.co"/>
    <m/>
    <m/>
    <m/>
    <m/>
    <m/>
    <m/>
    <m/>
    <m/>
    <m/>
    <m/>
    <m/>
    <x v="0"/>
    <m/>
    <m/>
    <m/>
    <s v="Andrés Felipe Restrepo Alvarez"/>
    <s v="Tipo C:  Supervisión"/>
    <s v="Técnica_x000a_Jurídica_x000a_Administrativa_x000a_Contable y/o Financiera_x000a_"/>
  </r>
  <r>
    <x v="7"/>
    <n v="72154300"/>
    <s v="Contratar el servicio de Mantenimiento y bobinado de motores electricos"/>
    <s v="Febrero"/>
    <s v="11 meses"/>
    <s v="Mínima Cuantía"/>
    <s v="Recursos Propios"/>
    <n v="15000000"/>
    <n v="15000000"/>
    <s v="No"/>
    <s v="N/A"/>
    <s v="Natalia Ruiz Lozano"/>
    <s v="Líder Gestora Contratación"/>
    <n v="3837020"/>
    <s v="natalia.ruiz@fla.com.co"/>
    <m/>
    <m/>
    <m/>
    <m/>
    <m/>
    <m/>
    <m/>
    <m/>
    <m/>
    <m/>
    <m/>
    <x v="0"/>
    <m/>
    <m/>
    <m/>
    <s v="Fernando Gómez Ochoa"/>
    <s v="Tipo C:  Supervisión"/>
    <s v="Técnica_x000a_Jurídica_x000a_Administrativa_x000a_Contable y/o Financiera_x000a_"/>
  </r>
  <r>
    <x v="7"/>
    <n v="73152101"/>
    <s v="Contratar el servicio de Mantenimiento compresor Atlas Copco"/>
    <s v="Enero"/>
    <s v="16 meses"/>
    <s v="Contratación Directa"/>
    <s v="Recursos Propios"/>
    <n v="55000000"/>
    <n v="55000000"/>
    <s v="No"/>
    <s v="N/A"/>
    <s v="Natalia Ruiz Lozano"/>
    <s v="Líder Gestora Contratación"/>
    <n v="3837020"/>
    <s v="natalia.ruiz@fla.com.co"/>
    <m/>
    <m/>
    <m/>
    <m/>
    <m/>
    <m/>
    <m/>
    <m/>
    <m/>
    <m/>
    <m/>
    <x v="0"/>
    <m/>
    <m/>
    <m/>
    <s v="Uriel Laverde Aguilar"/>
    <s v="Tipo C:  Supervisión"/>
    <s v="Técnica_x000a_Jurídica_x000a_Administrativa_x000a_Contable y/o Financiera_x000a_"/>
  </r>
  <r>
    <x v="7"/>
    <n v="73152101"/>
    <s v="Contratar el servicio de Mantenimiento compresor Kaeser"/>
    <s v="Enero"/>
    <s v="5 meses"/>
    <s v="Contratación Directa"/>
    <s v="Recursos Propios"/>
    <n v="61412780"/>
    <n v="40457340"/>
    <s v="Si"/>
    <s v="Aprobadas"/>
    <s v="Natalia Ruiz Lozano"/>
    <s v="Líder Gestora Contratación"/>
    <n v="3837020"/>
    <s v="natalia.ruiz@fla.com.co"/>
    <m/>
    <m/>
    <m/>
    <m/>
    <m/>
    <m/>
    <m/>
    <m/>
    <m/>
    <m/>
    <m/>
    <x v="0"/>
    <m/>
    <m/>
    <m/>
    <s v="Uriel Laverde Aguilar"/>
    <s v="Tipo C:  Supervisión"/>
    <s v="Técnica_x000a_Jurídica_x000a_Administrativa_x000a_Contable y/o Financiera_x000a_"/>
  </r>
  <r>
    <x v="7"/>
    <n v="81141500"/>
    <s v="Contratar el servicio de Mantenimiento preventivo y calibración de equipos mettler toledo de la oficina de laboratorio"/>
    <s v="Julio"/>
    <s v="3 meses"/>
    <s v="Contratación Directa"/>
    <s v="Recursos Propios"/>
    <n v="25000000"/>
    <n v="25000000"/>
    <s v="No"/>
    <s v="N/A"/>
    <s v="Natalia Ruiz Lozano"/>
    <s v="Líder Gestora Contratación"/>
    <n v="3837020"/>
    <s v="natalia.ruiz@fla.com.co"/>
    <m/>
    <m/>
    <m/>
    <m/>
    <m/>
    <m/>
    <m/>
    <m/>
    <m/>
    <m/>
    <m/>
    <x v="0"/>
    <m/>
    <m/>
    <m/>
    <s v="Andrés Felipe Restrepo Alvarez"/>
    <s v="Tipo C:  Supervisión"/>
    <s v="Técnica_x000a_Jurídica_x000a_Administrativa_x000a_Contable y/o Financiera_x000a_"/>
  </r>
  <r>
    <x v="7"/>
    <n v="81141500"/>
    <s v="Contratar el servicio de Mantenimiento preventivo y calibración de equipos agilent de la oficina de laboratorio"/>
    <s v="Septiembre"/>
    <s v="3 meses"/>
    <s v="Contratación Directa"/>
    <s v="Recursos Propios"/>
    <n v="60000000"/>
    <n v="60000000"/>
    <s v="No"/>
    <s v="N/A"/>
    <s v="Natalia Ruiz Lozano"/>
    <s v="Líder Gestora Contratación"/>
    <n v="3837020"/>
    <s v="natalia.ruiz@fla.com.co"/>
    <m/>
    <m/>
    <m/>
    <m/>
    <m/>
    <m/>
    <m/>
    <m/>
    <m/>
    <m/>
    <m/>
    <x v="0"/>
    <m/>
    <m/>
    <m/>
    <s v="Andrés Felipe Restrepo Alvarez"/>
    <s v="Tipo C:  Supervisión"/>
    <s v="Técnica_x000a_Jurídica_x000a_Administrativa_x000a_Contable y/o Financiera_x000a_"/>
  </r>
  <r>
    <x v="7"/>
    <n v="81141500"/>
    <s v="Contratar el servicio de mantenimiento preventivo y calibración de los equipos de desionización de agua cascada ix y ro marca pall de la oficina de laboratorio de la Fábrica de Licores y Alcoholes de Antioquia lab - FLA."/>
    <s v="Septiembre"/>
    <s v="9 meses"/>
    <s v="Contratación Directa"/>
    <s v="Recursos Propios"/>
    <n v="15000000"/>
    <n v="15000000"/>
    <s v="No"/>
    <s v="N/A"/>
    <s v="Natalia Ruiz Lozano"/>
    <s v="Líder Gestora Contratación"/>
    <n v="3837020"/>
    <s v="natalia.ruiz@fla.com.co"/>
    <m/>
    <m/>
    <m/>
    <m/>
    <m/>
    <m/>
    <m/>
    <m/>
    <m/>
    <m/>
    <m/>
    <x v="0"/>
    <m/>
    <m/>
    <m/>
    <s v="Andrés Felipe Restrepo Alvarez"/>
    <s v="Tipo C:  Supervisión"/>
    <s v="Técnica_x000a_Jurídica_x000a_Administrativa_x000a_Contable y/o Financiera_x000a_"/>
  </r>
  <r>
    <x v="7"/>
    <n v="81141504"/>
    <s v="Contratar el servicio de Calibraciones equipos (Metrología)"/>
    <s v="Marzo"/>
    <s v="7 meses"/>
    <s v="Mínima Cuantía"/>
    <s v="Recursos Propios"/>
    <n v="63854942"/>
    <n v="63854942"/>
    <s v="No"/>
    <s v="N/A"/>
    <s v="Natalia Ruiz Lozano"/>
    <s v="Líder Gestora Contratación"/>
    <n v="3837020"/>
    <s v="natalia.ruiz@fla.com.co"/>
    <m/>
    <m/>
    <m/>
    <m/>
    <m/>
    <m/>
    <m/>
    <m/>
    <m/>
    <m/>
    <m/>
    <x v="0"/>
    <m/>
    <m/>
    <m/>
    <s v="Hernán Darío Jaramillo Ciro"/>
    <s v="Tipo C:  Supervisión"/>
    <s v="Técnica_x000a_Jurídica_x000a_Administrativa_x000a_Contable y/o Financiera_x000a_"/>
  </r>
  <r>
    <x v="7"/>
    <s v="12152300; 13101500"/>
    <s v="Contratar la compra de rodamientos y retenedores y seelos metalicos"/>
    <s v="Mayo"/>
    <s v="11 meses"/>
    <s v="Mínima Cuantía"/>
    <s v="Recursos Propios"/>
    <n v="40000000"/>
    <n v="40000000"/>
    <s v="No"/>
    <s v="N/A"/>
    <s v="Natalia Ruiz Lozano"/>
    <s v="Líder Gestora Contratación"/>
    <n v="3837020"/>
    <s v="natalia.ruiz@fla.com.co"/>
    <m/>
    <m/>
    <m/>
    <m/>
    <m/>
    <m/>
    <m/>
    <m/>
    <m/>
    <m/>
    <m/>
    <x v="0"/>
    <m/>
    <m/>
    <m/>
    <s v="Uriel Laverde Aguilar"/>
    <s v="Tipo C:  Supervisión"/>
    <s v="Técnica_x000a_Jurídica_x000a_Administrativa_x000a_Contable y/o Financiera_x000a_"/>
  </r>
  <r>
    <x v="7"/>
    <n v="80005600"/>
    <s v="Contratar la compra de cauchos y plásticos"/>
    <s v="Febrero"/>
    <s v="9 meses"/>
    <s v="Mínima Cuantía"/>
    <s v="Recursos Propios"/>
    <n v="72080000"/>
    <n v="72080000"/>
    <s v="No"/>
    <s v="N/A"/>
    <s v="Natalia Ruiz Lozano"/>
    <s v="Líder Gestora Contratación"/>
    <n v="3837020"/>
    <s v="natalia.ruiz@fla.com.co"/>
    <m/>
    <m/>
    <m/>
    <m/>
    <m/>
    <m/>
    <m/>
    <m/>
    <m/>
    <m/>
    <m/>
    <x v="0"/>
    <m/>
    <m/>
    <m/>
    <s v="Jorge Humberto Baena Davila"/>
    <s v="Tipo C:  Supervisión"/>
    <s v="Técnica_x000a_Jurídica_x000a_Administrativa_x000a_Contable y/o Financiera_x000a_"/>
  </r>
  <r>
    <x v="7"/>
    <s v="39131700; 39121529; 39121528"/>
    <s v="Contratar la compra de Repuestos para iluminación y potencia"/>
    <s v="Abril"/>
    <s v="7 meses"/>
    <s v="Selección Abreviada - Subasta Inversa"/>
    <s v="Recursos Propios"/>
    <n v="160000000"/>
    <n v="160000000"/>
    <s v="No"/>
    <s v="N/A"/>
    <s v="Natalia Ruiz Lozano"/>
    <s v="Líder Gestora Contratación"/>
    <n v="3837020"/>
    <s v="natalia.ruiz@fla.com.co"/>
    <m/>
    <m/>
    <m/>
    <m/>
    <m/>
    <m/>
    <m/>
    <m/>
    <m/>
    <m/>
    <m/>
    <x v="0"/>
    <m/>
    <m/>
    <m/>
    <s v="Fernando Gómez Ochoa"/>
    <s v="Tipo C:  Supervisión"/>
    <s v="Técnica_x000a_Jurídica_x000a_Administrativa_x000a_Contable y/o Financiera_x000a_"/>
  </r>
  <r>
    <x v="7"/>
    <n v="26121600"/>
    <s v="Contratar la compra de Repuestos para partes neumaticas lineas de envasado"/>
    <s v="Mayo"/>
    <s v="10 meses"/>
    <s v="Mínima Cuantía"/>
    <s v="Recursos Propios"/>
    <n v="50000000"/>
    <n v="50000000"/>
    <s v="No"/>
    <s v="N/A"/>
    <s v="Natalia Ruiz Lozano"/>
    <s v="Líder Gestora Contratación"/>
    <n v="3837020"/>
    <s v="natalia.ruiz@fla.com.co"/>
    <m/>
    <m/>
    <m/>
    <m/>
    <m/>
    <m/>
    <m/>
    <m/>
    <m/>
    <m/>
    <m/>
    <x v="0"/>
    <m/>
    <m/>
    <m/>
    <s v="Sergio Iván Arboleda Betancur"/>
    <s v="Tipo C:  Supervisión"/>
    <s v="Técnica_x000a_Jurídica_x000a_Administrativa_x000a_Contable y/o Financiera_x000a_"/>
  </r>
  <r>
    <x v="7"/>
    <n v="12352310"/>
    <s v="Contratar la compra de  Insumos y materiales consumibles para mantenimiento (soldadura, lubricantes en aerosol, silicona, pegantes entre otros)"/>
    <s v="Febrero"/>
    <s v="6 meses"/>
    <s v="Mínima Cuantía"/>
    <s v="Recursos Propios"/>
    <n v="42400000"/>
    <n v="42400000"/>
    <s v="No"/>
    <s v="N/A"/>
    <s v="Natalia Ruiz Lozano"/>
    <s v="Líder Gestora Contratación"/>
    <n v="3837020"/>
    <s v="natalia.ruiz@fla.com.co"/>
    <m/>
    <m/>
    <m/>
    <m/>
    <m/>
    <m/>
    <m/>
    <m/>
    <m/>
    <m/>
    <m/>
    <x v="0"/>
    <m/>
    <m/>
    <m/>
    <s v="Uriel Laverde Aguilar"/>
    <s v="Tipo C:  Supervisión"/>
    <s v="Técnica_x000a_Jurídica_x000a_Administrativa_x000a_Contable y/o Financiera_x000a_"/>
  </r>
  <r>
    <x v="7"/>
    <n v="15121517"/>
    <s v="Contratar la compra de Aceites, grasas y Lubricantes"/>
    <s v="Abril"/>
    <s v="8 meses"/>
    <s v="Mínima Cuantía"/>
    <s v="Recursos Propios"/>
    <n v="15000000"/>
    <n v="15000000"/>
    <s v="No"/>
    <s v="N/A"/>
    <s v="Natalia Ruiz Lozano"/>
    <s v="Líder Gestora Contratación"/>
    <n v="3837020"/>
    <s v="natalia.ruiz@fla.com.co"/>
    <m/>
    <m/>
    <m/>
    <m/>
    <m/>
    <m/>
    <m/>
    <m/>
    <m/>
    <m/>
    <m/>
    <x v="0"/>
    <m/>
    <m/>
    <m/>
    <s v="Jorge Humberto Baena Davila"/>
    <s v="Tipo C:  Supervisión"/>
    <s v="Técnica_x000a_Jurídica_x000a_Administrativa_x000a_Contable y/o Financiera_x000a_"/>
  </r>
  <r>
    <x v="7"/>
    <n v="15121517"/>
    <s v="Contratar la compra de  Jabón Lubricantes cadenas"/>
    <s v="Marzo"/>
    <s v="4 meses"/>
    <s v="Mínima Cuantía"/>
    <s v="Recursos Propios"/>
    <n v="30000000"/>
    <n v="30000000"/>
    <s v="No"/>
    <s v="N/A"/>
    <s v="Natalia Ruiz Lozano"/>
    <s v="Líder Gestora Contratación"/>
    <n v="3837020"/>
    <s v="natalia.ruiz@fla.com.co"/>
    <m/>
    <m/>
    <m/>
    <m/>
    <m/>
    <m/>
    <m/>
    <m/>
    <m/>
    <m/>
    <m/>
    <x v="0"/>
    <m/>
    <m/>
    <m/>
    <s v="Jorge Humberto Baena Davila"/>
    <s v="Tipo C:  Supervisión"/>
    <s v="Técnica_x000a_Jurídica_x000a_Administrativa_x000a_Contable y/o Financiera_x000a_"/>
  </r>
  <r>
    <x v="7"/>
    <n v="40142500"/>
    <s v="Contratar la compra de Filtros (talego, cartuchos, entre otros)"/>
    <s v="Mayo"/>
    <s v="11 meses"/>
    <s v="Mínima Cuantía"/>
    <s v="Recursos Propios"/>
    <n v="25000000"/>
    <n v="25000000"/>
    <s v="No"/>
    <s v="N/A"/>
    <s v="Natalia Ruiz Lozano"/>
    <s v="Líder Gestora Contratación"/>
    <n v="3837020"/>
    <s v="natalia.ruiz@fla.com.co"/>
    <m/>
    <m/>
    <m/>
    <m/>
    <m/>
    <m/>
    <m/>
    <m/>
    <m/>
    <m/>
    <m/>
    <x v="0"/>
    <m/>
    <m/>
    <m/>
    <s v="Jorge Humberto Baena Davila"/>
    <s v="Tipo C:  Supervisión"/>
    <s v="Técnica_x000a_Jurídica_x000a_Administrativa_x000a_Contable y/o Financiera_x000a_"/>
  </r>
  <r>
    <x v="7"/>
    <n v="73152101"/>
    <s v="Contratar el Servicio de mantenimiento correctivo para montacargas (Incluye repuestos)"/>
    <s v="Enero"/>
    <s v="3 meses"/>
    <s v="Selección Abreviada - Menor Cuantía"/>
    <s v="Recursos Propios"/>
    <n v="304000000"/>
    <n v="304000000"/>
    <s v="No"/>
    <s v="N/A"/>
    <s v="Natalia Ruiz Lozano"/>
    <s v="Líder Gestora Contratación"/>
    <n v="3837020"/>
    <s v="natalia.ruiz@fla.com.co"/>
    <m/>
    <m/>
    <m/>
    <m/>
    <m/>
    <m/>
    <m/>
    <m/>
    <m/>
    <m/>
    <m/>
    <x v="0"/>
    <m/>
    <m/>
    <m/>
    <s v="Henry Vasquez Vasquez"/>
    <s v="Tipo C:  Supervisión"/>
    <s v="Técnica_x000a_Jurídica_x000a_Administrativa_x000a_Contable y/o Financiera_x000a_"/>
  </r>
  <r>
    <x v="7"/>
    <n v="47132101"/>
    <s v="Contratar la compra de Elementos e insumos para aseo de los equipos de planta"/>
    <s v="Mayo"/>
    <s v="3 meses"/>
    <s v="Mínima Cuantía"/>
    <s v="Recursos Propios"/>
    <n v="15900000"/>
    <n v="15900000"/>
    <s v="No"/>
    <s v="N/A"/>
    <s v="Natalia Ruiz Lozano"/>
    <s v="Líder Gestora Contratación"/>
    <n v="3837020"/>
    <s v="natalia.ruiz@fla.com.co"/>
    <m/>
    <m/>
    <m/>
    <m/>
    <m/>
    <m/>
    <m/>
    <m/>
    <m/>
    <m/>
    <m/>
    <x v="0"/>
    <m/>
    <m/>
    <m/>
    <s v="Jorge Mario Rendón Vélez"/>
    <s v="Tipo C:  Supervisión"/>
    <s v="Técnica_x000a_Jurídica_x000a_Administrativa_x000a_Contable y/o Financiera_x000a_"/>
  </r>
  <r>
    <x v="7"/>
    <n v="31161504"/>
    <s v="Contratar la compra de tornillería para los mantenimientos de la Fla"/>
    <s v="Abril"/>
    <s v="5 meses"/>
    <s v="Mínima Cuantía"/>
    <s v="Recursos Propios"/>
    <n v="10000000"/>
    <n v="10000000"/>
    <s v="No"/>
    <s v="N/A"/>
    <s v="Natalia Ruiz Lozano"/>
    <s v="Líder Gestora Contratación"/>
    <n v="3837020"/>
    <s v="natalia.ruiz@fla.com.co"/>
    <m/>
    <m/>
    <m/>
    <m/>
    <m/>
    <m/>
    <m/>
    <m/>
    <m/>
    <m/>
    <m/>
    <x v="0"/>
    <m/>
    <m/>
    <m/>
    <s v="Uriel Laverde Aguilar"/>
    <s v="Tipo C:  Supervisión"/>
    <s v="Técnica_x000a_Jurídica_x000a_Administrativa_x000a_Contable y/o Financiera_x000a_"/>
  </r>
  <r>
    <x v="7"/>
    <s v="39131700; 39121529; 39121528"/>
    <s v="Contratar el servicio de Mantenimiento iluminacion periferica"/>
    <s v="Mayo"/>
    <s v="10 meses"/>
    <s v="Mínima Cuantía"/>
    <s v="Recursos Propios"/>
    <n v="20000000"/>
    <n v="20000000"/>
    <s v="No"/>
    <s v="N/A"/>
    <s v="Natalia Ruiz Lozano"/>
    <s v="Líder Gestora Contratación"/>
    <n v="3837020"/>
    <s v="natalia.ruiz@fla.com.co"/>
    <m/>
    <m/>
    <m/>
    <m/>
    <m/>
    <m/>
    <m/>
    <m/>
    <m/>
    <m/>
    <m/>
    <x v="0"/>
    <m/>
    <m/>
    <m/>
    <s v="Fernando Gómez Ochoa"/>
    <s v="Tipo C:  Supervisión"/>
    <s v="Técnica_x000a_Jurídica_x000a_Administrativa_x000a_Contable y/o Financiera_x000a_"/>
  </r>
  <r>
    <x v="7"/>
    <n v="81101701"/>
    <s v="Contratar el servicio de Mantenimiento UPS FLA"/>
    <s v="Marzo"/>
    <s v="12 meses"/>
    <s v="Mínima Cuantía"/>
    <s v="Recursos Propios"/>
    <n v="12000000"/>
    <n v="12000000"/>
    <s v="No"/>
    <s v="N/A"/>
    <s v="Natalia Ruiz Lozano"/>
    <s v="Líder Gestora Contratación"/>
    <n v="3837020"/>
    <s v="natalia.ruiz@fla.com.co"/>
    <m/>
    <m/>
    <m/>
    <m/>
    <m/>
    <m/>
    <m/>
    <m/>
    <m/>
    <m/>
    <m/>
    <x v="0"/>
    <m/>
    <m/>
    <m/>
    <s v="Fernando Gómez Ochoa"/>
    <s v="Tipo C:  Supervisión"/>
    <s v="Técnica_x000a_Jurídica_x000a_Administrativa_x000a_Contable y/o Financiera_x000a_"/>
  </r>
  <r>
    <x v="7"/>
    <s v="81101600; 81101700"/>
    <s v="Contratar la compra de Mantenimiento linea 1 y  3 - Omega"/>
    <s v="Enero"/>
    <s v="11 meses"/>
    <s v="Contratación Directa"/>
    <s v="Recursos Propios"/>
    <n v="1663598644"/>
    <n v="1263600000"/>
    <s v="Si"/>
    <s v="Aprobadas"/>
    <s v="Natalia Ruiz Lozano"/>
    <s v="Líder Gestora Contratación"/>
    <n v="3837020"/>
    <s v="natalia.ruiz@fla.com.co"/>
    <m/>
    <m/>
    <m/>
    <m/>
    <m/>
    <m/>
    <m/>
    <m/>
    <m/>
    <m/>
    <m/>
    <x v="0"/>
    <m/>
    <m/>
    <m/>
    <s v="Jorge Humberto Baena Davila"/>
    <s v="Tipo C:  Supervisión"/>
    <s v="Técnica_x000a_Jurídica_x000a_Administrativa_x000a_Contable y/o Financiera_x000a_"/>
  </r>
  <r>
    <x v="7"/>
    <n v="40161804"/>
    <s v="Contratar la compra de Placas Filtrante de Agte y Ron"/>
    <s v="Febrero"/>
    <s v="11 meses"/>
    <s v="Mínima Cuantía"/>
    <s v="Recursos Propios"/>
    <n v="78100466"/>
    <n v="78100466"/>
    <s v="No"/>
    <s v="N/A"/>
    <s v="Natalia Ruiz Lozano"/>
    <s v="Líder Gestora Contratación"/>
    <n v="3837020"/>
    <s v="natalia.ruiz@fla.com.co"/>
    <m/>
    <m/>
    <m/>
    <m/>
    <m/>
    <m/>
    <m/>
    <m/>
    <m/>
    <m/>
    <m/>
    <x v="0"/>
    <m/>
    <m/>
    <m/>
    <s v="Hugo Álvarez Builes"/>
    <s v="Tipo C:  Supervisión"/>
    <s v="Técnica_x000a_Jurídica_x000a_Administrativa_x000a_Contable y/o Financiera_x000a_"/>
  </r>
  <r>
    <x v="7"/>
    <n v="15111510"/>
    <s v="Contratar la compra de Gas GLP  Montacargas "/>
    <s v="Enero"/>
    <s v="1 mes"/>
    <s v="Mínima Cuantía"/>
    <s v="Recursos Propios"/>
    <n v="70000000.000000015"/>
    <n v="70000000.000000015"/>
    <s v="No"/>
    <s v="N/A"/>
    <s v="Natalia Ruiz Lozano"/>
    <s v="Líder Gestora Contratación"/>
    <n v="3837020"/>
    <s v="natalia.ruiz@fla.com.co"/>
    <m/>
    <m/>
    <m/>
    <m/>
    <m/>
    <m/>
    <m/>
    <m/>
    <m/>
    <m/>
    <m/>
    <x v="0"/>
    <m/>
    <m/>
    <m/>
    <s v="Henry Vasquez Vasquez"/>
    <s v="Tipo C:  Supervisión"/>
    <s v="Técnica_x000a_Jurídica_x000a_Administrativa_x000a_Contable y/o Financiera_x000a_"/>
  </r>
  <r>
    <x v="7"/>
    <s v="85151701"/>
    <s v="Contratar la compra de normas técnicas"/>
    <s v="Enero"/>
    <s v="9 meses"/>
    <s v="Contratación Directa"/>
    <s v="Recursos Propios"/>
    <n v="2500000"/>
    <n v="25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7"/>
    <n v="41121800"/>
    <s v="Contratar la compra de Vidrieria para Laboratorio"/>
    <s v="Abril"/>
    <s v="10 meses"/>
    <s v="Mínima Cuantía"/>
    <s v="Recursos Propios"/>
    <n v="20000000"/>
    <n v="20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7"/>
    <n v="41115703"/>
    <s v="Contratar la compra de gases industriales y  especiales para la FLA"/>
    <s v="Febrero"/>
    <s v="8 meses"/>
    <s v="Mínima Cuantía"/>
    <s v="Recursos Propios"/>
    <n v="25000000"/>
    <n v="25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7"/>
    <n v="12161500"/>
    <s v="Contratar la compra de Reactivos y consumibles para laboratorio"/>
    <s v="Mayo"/>
    <s v="3 meses"/>
    <s v="Mínima Cuantía"/>
    <s v="Recursos Propios"/>
    <n v="80000000"/>
    <n v="80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7"/>
    <n v="81141501"/>
    <s v="Contratar el servicio de Ensayos de aptitud interlaboratorios"/>
    <s v="Mayo"/>
    <s v="1 mes"/>
    <s v="Mínima Cuantía"/>
    <s v="Recursos Propios"/>
    <n v="5000000"/>
    <n v="5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7"/>
    <n v="47131600"/>
    <s v="Contratar la compra de  materiales para el control ambiental"/>
    <s v="Junio"/>
    <s v="12 meses"/>
    <s v="Mínima Cuantía"/>
    <s v="Recursos Propios"/>
    <n v="15000000"/>
    <n v="15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7"/>
    <n v="80101703"/>
    <s v="Contratar el servicio de Afiliacion al ICONTEC"/>
    <s v="Enero"/>
    <s v="12 meses"/>
    <s v="Contratación Directa"/>
    <s v="Recursos Propios"/>
    <n v="3000000"/>
    <n v="3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7"/>
    <n v="80101703"/>
    <s v="Contratar el servicio de Afiliacion a la Asociación Colombiana de Industrias Licoresras - ACIL"/>
    <s v="Enero"/>
    <s v="11 meses"/>
    <s v="Contratación Directa"/>
    <s v="Recursos Propios"/>
    <n v="142952000"/>
    <n v="142952000"/>
    <s v="No"/>
    <s v="N/A"/>
    <s v="Natalia Ruiz Lozano"/>
    <s v="Líder Gestora Contratación"/>
    <n v="3837020"/>
    <s v="natalia.ruiz@fla.com.co"/>
    <m/>
    <m/>
    <m/>
    <m/>
    <m/>
    <m/>
    <m/>
    <m/>
    <m/>
    <m/>
    <m/>
    <x v="0"/>
    <m/>
    <m/>
    <m/>
    <s v="Johnairo Mena Ocampo"/>
    <s v="Tipo C:  Supervisión"/>
    <s v="Técnica_x000a_Jurídica_x000a_Administrativa_x000a_Contable y/o Financiera_x000a_"/>
  </r>
  <r>
    <x v="7"/>
    <s v="78131802; 78131702"/>
    <s v="Contratar el servicio de Transporte de producto terminado a puertos de embarque y mensajeria internal."/>
    <s v="Enero"/>
    <s v="11 meses"/>
    <s v="Licitación Pública"/>
    <s v="Recursos Propios"/>
    <n v="1575132312"/>
    <n v="1575132312"/>
    <s v="No"/>
    <s v="N/A"/>
    <s v="Natalia Ruiz Lozano"/>
    <s v="Líder Gestora Contratación"/>
    <n v="3837020"/>
    <s v="natalia.ruiz@fla.com.co"/>
    <m/>
    <m/>
    <m/>
    <m/>
    <m/>
    <m/>
    <m/>
    <m/>
    <m/>
    <m/>
    <m/>
    <x v="0"/>
    <m/>
    <m/>
    <m/>
    <s v="Jaime Andres Giraldo Montoya"/>
    <s v="Tipo C:  Supervisión"/>
    <s v="Técnica_x000a_Jurídica_x000a_Administrativa_x000a_Contable y/o Financiera_x000a_"/>
  </r>
  <r>
    <x v="7"/>
    <n v="78131800"/>
    <s v="Contratar el servicio de Mantenimiento de Bodega de Material Logístico"/>
    <s v="Enero"/>
    <s v="13 meses"/>
    <s v="Mínima Cuantía"/>
    <s v="Recursos Propios"/>
    <n v="73920000"/>
    <n v="73920000"/>
    <s v="No"/>
    <s v="N/A"/>
    <s v="Natalia Ruiz Lozano"/>
    <s v="Líder Gestora Contratación"/>
    <n v="3837020"/>
    <s v="natalia.ruiz@fla.com.co"/>
    <m/>
    <m/>
    <m/>
    <m/>
    <m/>
    <m/>
    <m/>
    <m/>
    <m/>
    <m/>
    <m/>
    <x v="0"/>
    <m/>
    <m/>
    <m/>
    <s v="Diana Marcela Carvajal Bernal"/>
    <s v="Tipo C:  Supervisión"/>
    <s v="Técnica_x000a_Jurídica_x000a_Administrativa_x000a_Contable y/o Financiera_x000a_"/>
  </r>
  <r>
    <x v="7"/>
    <n v="82101503"/>
    <s v="Contratar el servicio de  mandato para la orientacion y control en pauta publicitaria en medios de comunicacion masivos alternativos y publicidad a nivel regional y nacional."/>
    <s v="Enero"/>
    <s v="6 meses"/>
    <s v="Contratación Directa"/>
    <s v="Recursos Propios"/>
    <n v="3000000000"/>
    <n v="1849583715"/>
    <s v="Si"/>
    <s v="Aprobadas"/>
    <s v="Natalia Ruiz Lozano"/>
    <s v="Líder Gestora Contratación"/>
    <n v="3837020"/>
    <s v="natalia.ruiz@fla.com.co"/>
    <m/>
    <m/>
    <m/>
    <m/>
    <m/>
    <m/>
    <m/>
    <m/>
    <m/>
    <m/>
    <m/>
    <x v="0"/>
    <m/>
    <m/>
    <m/>
    <s v="Juliana Giraldo Macias"/>
    <s v="Tipo C:  Supervisión"/>
    <s v="Técnica_x000a_Jurídica_x000a_Administrativa_x000a_Contable y/o Financiera_x000a_"/>
  </r>
  <r>
    <x v="7"/>
    <n v="82101503"/>
    <s v="Contratar el servicio de  Plan de Medios Marcas"/>
    <s v="Junio"/>
    <s v="11 meses"/>
    <s v="Contratación Directa"/>
    <s v="Recursos Propios"/>
    <n v="6000000000"/>
    <n v="6000000000"/>
    <s v="No"/>
    <s v="N/A"/>
    <s v="Natalia Ruiz Lozano"/>
    <s v="Líder Gestora Contratación"/>
    <n v="3837020"/>
    <s v="natalia.ruiz@fla.com.co"/>
    <m/>
    <m/>
    <m/>
    <m/>
    <m/>
    <m/>
    <m/>
    <m/>
    <m/>
    <m/>
    <m/>
    <x v="0"/>
    <m/>
    <m/>
    <m/>
    <s v="Luisa María Pérez Zuluaga - Juliana Giraldo Macía"/>
    <s v="Tipo C:  Supervisión"/>
    <s v="Técnica_x000a_Jurídica_x000a_Administrativa_x000a_Contable y/o Financiera_x000a_"/>
  </r>
  <r>
    <x v="7"/>
    <n v="80111620"/>
    <s v="Contratar el servicio de  Mercaderistas en  almacenes de la ciudad de Medellin y Area Metrpolitana (40 Mercad.)"/>
    <s v="Enero"/>
    <s v="6 meses"/>
    <s v="Licitación Pública"/>
    <s v="Recursos Propios"/>
    <n v="1304201676"/>
    <n v="1304201676"/>
    <s v="No"/>
    <s v="N/A"/>
    <s v="Natalia Ruiz Lozano"/>
    <s v="Líder Gestora Contratación"/>
    <n v="3837020"/>
    <s v="natalia.ruiz@fla.com.co"/>
    <m/>
    <m/>
    <m/>
    <m/>
    <m/>
    <m/>
    <m/>
    <m/>
    <m/>
    <m/>
    <m/>
    <x v="0"/>
    <m/>
    <m/>
    <m/>
    <s v="Marco Aurelio Arias Angel"/>
    <s v="Tipo C:  Supervisión"/>
    <s v="Técnica_x000a_Jurídica_x000a_Administrativa_x000a_Contable y/o Financiera_x000a_"/>
  </r>
  <r>
    <x v="7"/>
    <n v="93141506"/>
    <s v="Contratar la compra bonos redimibles para Utiles y Textos Escolares"/>
    <s v="Enero"/>
    <s v="6 meses"/>
    <s v="Mínima Cuantía"/>
    <s v="Recursos Propios"/>
    <n v="79200000"/>
    <n v="79200000"/>
    <s v="No"/>
    <s v="N/A"/>
    <s v="Natalia Ruiz Lozano"/>
    <s v="Líder Gestora Contratación"/>
    <s v="3837020"/>
    <s v="natalia.ruiz@fla.com.co"/>
    <m/>
    <m/>
    <m/>
    <m/>
    <m/>
    <m/>
    <m/>
    <m/>
    <m/>
    <m/>
    <m/>
    <x v="0"/>
    <m/>
    <m/>
    <m/>
    <s v="Jimena Roldan Piedrahita"/>
    <s v="Tipo C:  Supervisión"/>
    <s v="Técnica_x000a_Jurídica_x000a_Administrativa_x000a_Contable y/o Financiera_x000a_"/>
  </r>
  <r>
    <x v="7"/>
    <n v="93141506"/>
    <s v="Contratar la compra bonos redimibles por auxilio nacimiento hijos "/>
    <s v="Mayo"/>
    <s v="5 meses"/>
    <s v="Mínima Cuantía"/>
    <s v="Recursos Propios"/>
    <n v="20000000"/>
    <n v="20000000"/>
    <s v="No"/>
    <s v="N/A"/>
    <s v="Natalia Ruiz Lozano"/>
    <s v="Líder Gestora Contratación"/>
    <n v="3837020"/>
    <s v="natalia.ruiz@fla.com.co"/>
    <m/>
    <m/>
    <m/>
    <m/>
    <m/>
    <m/>
    <m/>
    <m/>
    <m/>
    <m/>
    <m/>
    <x v="0"/>
    <m/>
    <m/>
    <m/>
    <s v="Jimena Roldan Piedrahita"/>
    <s v="Tipo C:  Supervisión"/>
    <s v="Técnica_x000a_Jurídica_x000a_Administrativa_x000a_Contable y/o Financiera_x000a_"/>
  </r>
  <r>
    <x v="7"/>
    <n v="92121704"/>
    <s v="Contratar  la Segunda Etapa del Sistema Integrado de Seguridad"/>
    <s v="Julio"/>
    <s v="3 meses"/>
    <s v="Contratación Directa"/>
    <s v="Recursos Propios"/>
    <n v="300000000"/>
    <n v="30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0"/>
    <m/>
    <m/>
    <m/>
    <s v="Tiberio de Jesus Orrego Cortes"/>
    <s v="Tipo C:  Supervisión"/>
    <s v="Técnica_x000a_Jurídica_x000a_Administrativa_x000a_Contable y/o Financiera_x000a_"/>
  </r>
  <r>
    <x v="7"/>
    <n v="81112200"/>
    <s v="Contratar  el Licenciamiento e implementación de soluciones informáticas: pesado dinámico y operador logístico desarrollo dispositivos móviles"/>
    <s v="Marzo"/>
    <s v="3 meses"/>
    <s v="Mínima Cuantía"/>
    <s v="Recursos Propios"/>
    <n v="25000000"/>
    <n v="2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7"/>
    <n v="41115500"/>
    <s v="Compra de un proyector  y una pantalla para el área de comunicaciones de la FLA"/>
    <s v="Mayo"/>
    <s v="2 meses"/>
    <s v="Mínima Cuantía"/>
    <s v="Recursos Propios"/>
    <n v="30000000"/>
    <n v="3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0"/>
    <m/>
    <m/>
    <m/>
    <s v="Raúl Guillermo Rendón Arango  "/>
    <s v="Tipo C:  Supervisión"/>
    <s v="Técnica_x000a_Jurídica_x000a_Administrativa_x000a_Contable y/o Financiera_x000a_"/>
  </r>
  <r>
    <x v="7"/>
    <n v="81112200"/>
    <s v="Realizar el Análisis de brechas para la adquisición del software para administrar y controlar las muestras y tiempo de procesamiento de las mismas en la oficina de laboratorio"/>
    <s v="Marzo"/>
    <s v="5 meses"/>
    <s v="Mínima Cuantía"/>
    <s v="Recursos Propios"/>
    <n v="10000000"/>
    <n v="10000000"/>
    <s v="No"/>
    <s v="N/A"/>
    <s v="Natalia Ruiz Lozano"/>
    <s v="Líder Gestora Contratación"/>
    <s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Realizar el Análisis de brechas para la adquisición del software para administrar y controlar las muestras y tiempo de procesamiento de las mismas en la oficina de laboratorio"/>
    <m/>
    <m/>
    <m/>
    <m/>
    <m/>
    <x v="0"/>
    <m/>
    <m/>
    <m/>
    <s v="Andrés Felipe Restrepo Alvarez"/>
    <s v="Tipo C:  Supervisión"/>
    <s v="Técnica_x000a_Jurídica_x000a_Administrativa_x000a_Contable y/o Financiera_x000a_"/>
  </r>
  <r>
    <x v="7"/>
    <n v="43231500"/>
    <s v="Contratar  la  Adquisición de un software para administrar y controlar las muestras y tiempo de procesamiento de las mismas en la oficina de laboratorio"/>
    <s v="Julio"/>
    <s v="3 meses"/>
    <s v="Selección Abreviada - Menor Cuantía"/>
    <s v="Recursos Propios"/>
    <n v="190000000"/>
    <n v="19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Adquisición de un software para administrar y controlar las muestras y tiempo de procesamiento de las mismas en la oficina de laboratorio"/>
    <m/>
    <m/>
    <m/>
    <m/>
    <m/>
    <x v="0"/>
    <m/>
    <m/>
    <m/>
    <s v="Andrés Felipe Restrepo Alvarez"/>
    <s v="Tipo C:  Supervisión"/>
    <s v="Técnica_x000a_Jurídica_x000a_Administrativa_x000a_Contable y/o Financiera_x000a_"/>
  </r>
  <r>
    <x v="7"/>
    <n v="22101802"/>
    <s v="Contratar la compra de un Elevador para trabajo en alturas"/>
    <s v="Marzo"/>
    <s v="5 meses"/>
    <s v="Selección Abreviada - Menor Cuantía"/>
    <s v="Recursos Propios"/>
    <n v="150000000"/>
    <n v="15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levador para trabajo en alturas"/>
    <m/>
    <m/>
    <m/>
    <m/>
    <m/>
    <x v="0"/>
    <m/>
    <m/>
    <m/>
    <s v="Lixyibel Muñoz Montes"/>
    <s v="Tipo C:  Supervisión"/>
    <s v="Técnica_x000a_Jurídica_x000a_Administrativa_x000a_Contable y/o Financiera_x000a_"/>
  </r>
  <r>
    <x v="7"/>
    <n v="81141501"/>
    <s v="Contratar la compra de un equipo de ultrasonido para tratamiento de muestras de cromatrografía líquida de la oficina de  laboratorio"/>
    <s v="Junio"/>
    <s v="4 meses"/>
    <s v="Mínima Cuantía"/>
    <s v="Recursos Propios"/>
    <n v="50000000"/>
    <n v="5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quipo de ultrasonido para tratamiento de muestras de cromatrografía líquida de la oficina de  laboratorio"/>
    <m/>
    <m/>
    <m/>
    <m/>
    <m/>
    <x v="0"/>
    <m/>
    <m/>
    <m/>
    <s v="Carlos Mario Durango Yepes"/>
    <s v="Tipo C:  Supervisión"/>
    <s v="Técnica_x000a_Jurídica_x000a_Administrativa_x000a_Contable y/o Financiera_x000a_"/>
  </r>
  <r>
    <x v="7"/>
    <n v="80111700"/>
    <s v="Contratar el suministro e instalación de  puerta automatizada y prestar servicio de mantenimiento puertas electricas automatizadas"/>
    <s v="Agosto"/>
    <s v="4 meses"/>
    <s v="Mínima Cuantía"/>
    <s v="Recursos Propios"/>
    <n v="20000000"/>
    <n v="2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uministro e instalación de  puerta automatizada y prestar servicio de mantenimiento puertas electricas automatizadas"/>
    <m/>
    <m/>
    <m/>
    <m/>
    <m/>
    <x v="0"/>
    <m/>
    <m/>
    <m/>
    <s v="Jorge Mario Rendón Vélez"/>
    <s v="Tipo C:  Supervisión"/>
    <s v="Técnica_x000a_Jurídica_x000a_Administrativa_x000a_Contable y/o Financiera_x000a_"/>
  </r>
  <r>
    <x v="7"/>
    <n v="32152002"/>
    <s v="Suministrar, instalar y poner en funcionamiento, un sistema de registro y pesaje  de producto terminado."/>
    <s v="Marzo"/>
    <s v="3 meses"/>
    <s v="Selección Abreviada - Menor Cuantía"/>
    <s v="Recursos Propios"/>
    <n v="1800000000"/>
    <n v="180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un sistema de registro y pesaje  de producto terminado."/>
    <m/>
    <m/>
    <m/>
    <m/>
    <m/>
    <x v="0"/>
    <m/>
    <m/>
    <m/>
    <s v="Fernando Gómez Ochoa"/>
    <s v="Tipo C:  Supervisión"/>
    <s v="Técnica_x000a_Jurídica_x000a_Administrativa_x000a_Contable y/o Financiera_x000a_"/>
  </r>
  <r>
    <x v="7"/>
    <n v="23153100"/>
    <s v="Contratar la compra de triblock para linea 2"/>
    <s v="Abril"/>
    <s v="6 meses"/>
    <s v="Selección Abreviada - Menor Cuantía"/>
    <s v="Recursos Propios"/>
    <n v="1600000000"/>
    <n v="160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riblock para linea 2"/>
    <m/>
    <m/>
    <m/>
    <m/>
    <m/>
    <x v="0"/>
    <m/>
    <m/>
    <m/>
    <s v="Uriel Laverde Aguilar"/>
    <s v="Tipo C:  Supervisión"/>
    <s v="Técnica_x000a_Jurídica_x000a_Administrativa_x000a_Contable y/o Financiera_x000a_"/>
  </r>
  <r>
    <x v="7"/>
    <n v="20121907"/>
    <s v="Contratar el servicio de Modernización proceso de fabricación de rones (automatización de vaciado y siembra de rones )"/>
    <s v="Marzo"/>
    <s v="4 meses"/>
    <s v="Selección Abreviada - Menor Cuantía"/>
    <s v="Recursos Propios"/>
    <n v="500000000"/>
    <n v="50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ervicio de Modernización proceso de fabricación de rones (automatización de vaciado y siembra de rones )"/>
    <m/>
    <m/>
    <m/>
    <m/>
    <m/>
    <x v="0"/>
    <m/>
    <m/>
    <m/>
    <s v="Hugo Álvarez Builes"/>
    <s v="Tipo C:  Supervisión"/>
    <s v="Técnica_x000a_Jurídica_x000a_Administrativa_x000a_Contable y/o Financiera_x000a_"/>
  </r>
  <r>
    <x v="7"/>
    <n v="20121907"/>
    <s v="Suministrar, instalar y poner en funcionamiento dos sistemas de inspección de nivel, tapa y etiqueta"/>
    <s v="Marzo"/>
    <s v="11 meses"/>
    <s v="Selección Abreviada - Menor Cuantía"/>
    <s v="Recursos Propios"/>
    <n v="1200000000"/>
    <n v="120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dos sistemas de inspección de nivel, tapa y etiqueta"/>
    <m/>
    <m/>
    <m/>
    <m/>
    <m/>
    <x v="0"/>
    <m/>
    <m/>
    <m/>
    <s v="Fernando Gómez Ochoa"/>
    <s v="Tipo C:  Supervisión"/>
    <s v="Técnica_x000a_Jurídica_x000a_Administrativa_x000a_Contable y/o Financiera_x000a_"/>
  </r>
  <r>
    <x v="7"/>
    <n v="20121907"/>
    <s v="Contratar la compra de elementos para las Etiquetadoras y Empacadora de las líneas 1 y 4 marca Kosme y Krones "/>
    <s v="Enero"/>
    <s v="4 meses"/>
    <s v="Contratación Directa"/>
    <s v="Recursos Propios"/>
    <n v="680000000"/>
    <n v="68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elementos para las Etiquetadoras y Empacadora de las líneas 1 y 4 marca Kosme y Krones "/>
    <m/>
    <m/>
    <m/>
    <m/>
    <m/>
    <x v="0"/>
    <m/>
    <m/>
    <m/>
    <s v="Jorge Humberto Baena Davila"/>
    <s v="Tipo C:  Supervisión"/>
    <s v="Técnica_x000a_Jurídica_x000a_Administrativa_x000a_Contable y/o Financiera_x000a_"/>
  </r>
  <r>
    <x v="7"/>
    <n v="20121907"/>
    <s v="Contratar la compra de Tanques para ampliacion zona preparacion de aguardientes"/>
    <s v="Mayo"/>
    <s v="8 meses"/>
    <s v="Selección Abreviada - Menor Cuantía"/>
    <s v="Recursos Propios"/>
    <n v="500000000"/>
    <n v="50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anques para ampliacion zona preparacion de aguardientes"/>
    <m/>
    <m/>
    <m/>
    <m/>
    <m/>
    <x v="0"/>
    <m/>
    <m/>
    <m/>
    <s v="Juan Francisco Acevedo Medina - Diana Hincapié Osorno"/>
    <s v="Tipo B2: Supervisión Colegiada"/>
    <s v="Técnica_x000a_Jurídica_x000a_Administrativa_x000a_Contable y/o Financiera_x000a_"/>
  </r>
  <r>
    <x v="7"/>
    <n v="81101500"/>
    <s v="Contratar el Mejoramiento y Adecuacion infraestructura fisica FLA"/>
    <s v="Febrero"/>
    <s v="9 meses"/>
    <s v="Licitación Pública"/>
    <s v="Recursos Propios"/>
    <n v="1185916000"/>
    <n v="1185916000"/>
    <s v="No"/>
    <s v="N/A"/>
    <s v="Natalia Ruiz Lozano"/>
    <s v="Líder Gestora Contratación"/>
    <s v="3837022"/>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m/>
    <m/>
    <m/>
    <m/>
    <x v="0"/>
    <m/>
    <m/>
    <m/>
    <s v="Diana Hincapié Osorno"/>
    <s v="Tipo C:  Supervisión"/>
    <s v="Técnica_x000a_Jurídica_x000a_Administrativa_x000a_Contable y/o Financiera_x000a_"/>
  </r>
  <r>
    <x v="7"/>
    <n v="81101500"/>
    <s v="Contratar la interventoría para el mejoramiento y Adecuacion infraestructura fisica FLA"/>
    <s v="Febrero"/>
    <s v="3 meses"/>
    <s v="Concurso de Méritos"/>
    <s v="Recursos Propios"/>
    <n v="130000000"/>
    <n v="130000000"/>
    <s v="No"/>
    <s v="N/A"/>
    <s v="Natalia Ruiz Lozano"/>
    <s v="Líder Gestora Contratación"/>
    <n v="3837020"/>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m/>
    <m/>
    <m/>
    <m/>
    <x v="0"/>
    <m/>
    <m/>
    <m/>
    <s v="Diana Hincapié Osorno"/>
    <s v="Tipo A1: Supervisión e Interventoría Integral"/>
    <s v="Técnica_x000a_Jurídica_x000a_Administrativa_x000a_Contable y/o Financiera_x000a_"/>
  </r>
  <r>
    <x v="7"/>
    <n v="80111700"/>
    <s v="Contratar el servicio de Convenios especificos de investigación - desempeño aguardiente antioqueno feria de Flores"/>
    <s v="Junio"/>
    <s v="2 meses"/>
    <s v="Mínima Cuantía"/>
    <s v="Recursos Propios"/>
    <n v="245000000"/>
    <n v="245000000"/>
    <s v="No"/>
    <s v="N/A"/>
    <s v="Natalia Ruiz Lozano"/>
    <s v="Líder Gestora Contratación"/>
    <n v="3837020"/>
    <s v="natalia.ruiz@fla.com.co"/>
    <s v="Fortalecimiento de los ingresos departamentales"/>
    <s v="Nuevos Mercados para Productos para la FLA"/>
    <s v="Diseño de estratégias de investigación aplicada y estudios en la FLA Itagui departamento de Antioquia"/>
    <n v="220159001"/>
    <s v="Nuevos Mercados para Productos para la FLA"/>
    <s v="Convenios especificos de investigación"/>
    <m/>
    <m/>
    <m/>
    <m/>
    <m/>
    <x v="0"/>
    <m/>
    <m/>
    <m/>
    <s v="Johnairo Mena Ocampo"/>
    <s v="Tipo C:  Supervisión"/>
    <s v="Técnica_x000a_Jurídica_x000a_Administrativa_x000a_Contable y/o Financiera_x000a_"/>
  </r>
  <r>
    <x v="7"/>
    <n v="47131700"/>
    <s v="Contratar la Compra material absorvente para derrames quimicos"/>
    <s v="Junio"/>
    <s v="2 meses"/>
    <s v="Mínima Cuantía"/>
    <s v="Recursos Propios"/>
    <n v="2112000"/>
    <n v="2112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7"/>
    <n v="46181900"/>
    <s v="Contratar la Compra Kit de Silicona protectores auditivos"/>
    <s v="Octubre"/>
    <s v="2 meses"/>
    <s v="Mínima Cuantía"/>
    <s v="Recursos Propios"/>
    <n v="3168000"/>
    <n v="3168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7"/>
    <s v="46181504; 46181509; 46181902; 46181802"/>
    <s v="Contratar la Elementos de Protección Personal"/>
    <s v="Mayo"/>
    <s v="11 meses"/>
    <s v="Mínima Cuantía"/>
    <s v="Recursos Propios"/>
    <n v="30168000"/>
    <n v="30168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7"/>
    <n v="80111700"/>
    <s v="Contratar el servicio del Area protegida"/>
    <s v="Enero"/>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7"/>
    <n v="85111510"/>
    <s v="Contratar el servicio de Vacunacion "/>
    <s v="Noviembre"/>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7"/>
    <s v="46181504; 46181509; 46181902; 46181802"/>
    <s v="Contratar la Compra equipos brigada "/>
    <s v="Abril"/>
    <s v="3 meses"/>
    <s v="Mínima Cuantía"/>
    <s v="Recursos Propios"/>
    <n v="26400000"/>
    <n v="2640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7"/>
    <n v="81111503"/>
    <s v="Contratar el servicio de Implementacion de Sistemas de Gestion Visual,  Manejo de: energias Peligrosas, Riesgo quimico, Altura y ergonomia"/>
    <s v="Agosto"/>
    <s v="1 mes"/>
    <s v="Mínima Cuantía"/>
    <s v="Recursos Propios"/>
    <n v="26400000"/>
    <n v="2640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7"/>
    <s v="42171917; 42172001"/>
    <s v="Contratar la compra de Botiquín"/>
    <s v="Octubre"/>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7"/>
    <n v="46181804"/>
    <s v="Contratar la compra de Gafas con lente recetado"/>
    <s v="Enero"/>
    <s v="2 mes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7"/>
    <n v="32151800"/>
    <s v="Contratar la implementacion de lineas de vida"/>
    <s v="Agosto"/>
    <s v="11 meses"/>
    <s v="Selección Abreviada - Menor Cuantía"/>
    <s v="Recursos Propios"/>
    <n v="158000000"/>
    <n v="15800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Implementación de líneas de vida"/>
    <m/>
    <m/>
    <m/>
    <m/>
    <m/>
    <x v="0"/>
    <m/>
    <m/>
    <m/>
    <s v="Lixyibel Muñoz Montes"/>
    <s v="Tipo C:  Supervisión"/>
    <s v="Técnica_x000a_Jurídica_x000a_Administrativa_x000a_Contable y/o Financiera_x000a_"/>
  </r>
  <r>
    <x v="7"/>
    <s v="93141506; 49201611"/>
    <s v="Contratar el servicio de Mantenimiento y Mejoras Gimnasio"/>
    <s v="Febrero"/>
    <s v="11 meses"/>
    <s v="Mínima Cuantía"/>
    <s v="Recursos Propios"/>
    <n v="18000000"/>
    <n v="180000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7"/>
    <n v="80111700"/>
    <s v="Contratar el servicio de Convenio Gimnasios"/>
    <s v="Enero"/>
    <s v="11 meses"/>
    <s v="Mínima Cuantía"/>
    <s v="Recursos Propios"/>
    <n v="19000000"/>
    <n v="190000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7"/>
    <n v="93141506"/>
    <s v="Contratar el servicio de Aprovechamiento Tiempo Libre"/>
    <s v="Enero"/>
    <s v="11 meses"/>
    <s v="Mínima Cuantía"/>
    <s v="Recursos Propios"/>
    <n v="35900000.000000007"/>
    <n v="35900000.000000007"/>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7"/>
    <n v="80111700"/>
    <s v="Contratar el servicio de Asesoria Sicologica"/>
    <s v="Enero"/>
    <s v="6 meses"/>
    <s v="Contratación Directa"/>
    <s v="Recursos Propios"/>
    <n v="20000000"/>
    <n v="200000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7"/>
    <s v="85111616"/>
    <s v="Contratar un Programa de prevencion de adicciones"/>
    <s v="Julio"/>
    <s v="5 meses"/>
    <s v="Contratación Directa"/>
    <s v="Recursos Propios"/>
    <n v="47520000"/>
    <n v="4752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Lixyibel Muñoz Montes"/>
    <s v="Tipo C:  Supervisión"/>
    <s v="Técnica_x000a_Jurídica_x000a_Administrativa_x000a_Contable y/o Financiera_x000a_"/>
  </r>
  <r>
    <x v="7"/>
    <n v="93141506"/>
    <s v="Contratar el servicio de Programas Deportivos para servidores, (participacion en torneos deportivos e Intercambios). Entrenamiento (incluye semilleros hijos funcionarios, entrenamiento y escenarios deportivos)"/>
    <s v="Julio"/>
    <s v="5 meses"/>
    <s v="Contratación Directa"/>
    <s v="Recursos Propios"/>
    <n v="50000000"/>
    <n v="50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7"/>
    <n v="53102700"/>
    <s v="Contratar la compra de Uniformes e Implementos deportivos "/>
    <s v="Julio"/>
    <s v="10 meses"/>
    <s v="Contratación Directa"/>
    <s v="Recursos Propios"/>
    <n v="45000000"/>
    <n v="45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7"/>
    <n v="93141506"/>
    <s v="Contratar el servicio de Operador Logistico para actividades recreativas de los servidores públicos de la FLA y su grupo familiar."/>
    <s v="Febrero"/>
    <s v="10 meses"/>
    <s v="Selección Abreviada - Menor Cuantía"/>
    <s v="Recursos Propios"/>
    <n v="530000000"/>
    <n v="530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7"/>
    <n v="93141506"/>
    <s v="Contratar el servicio de operación logística especializada para el mejoramiento de la calidad de vida de los servidores públicos de la FLA y su grupo familar."/>
    <s v="Febrero"/>
    <s v="11 meses"/>
    <s v="Selección Abreviada - Menor Cuantía"/>
    <s v="Recursos Propios"/>
    <n v="355000000"/>
    <n v="355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7"/>
    <n v="86101810"/>
    <s v="Contratar el servicio de Capacitación y Adiestramiento (Seminarios, Diplomado, talleres y circuitos internos de conocimiento)"/>
    <s v="Febrero"/>
    <s v="11 meses"/>
    <s v="Selección Abreviada - Menor Cuantía"/>
    <s v="Recursos Propios"/>
    <n v="331200000"/>
    <n v="33120000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apacitación y adiestramiento"/>
    <m/>
    <m/>
    <m/>
    <m/>
    <m/>
    <x v="0"/>
    <m/>
    <m/>
    <m/>
    <s v="Jimena Roldan Piedrahita"/>
    <s v="Tipo C:  Supervisión"/>
    <s v="Técnica_x000a_Jurídica_x000a_Administrativa_x000a_Contable y/o Financiera_x000a_"/>
  </r>
  <r>
    <x v="7"/>
    <n v="86101810"/>
    <s v="Contratar el servicio de cursos de capacitacion No Formal"/>
    <s v="Enero"/>
    <s v="1 mes"/>
    <s v="Contratación Directa"/>
    <s v="Recursos Propios"/>
    <n v="25344000"/>
    <n v="2534400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urso de capacitación no formal"/>
    <m/>
    <m/>
    <m/>
    <m/>
    <m/>
    <x v="0"/>
    <m/>
    <m/>
    <m/>
    <s v="Jimena Roldan Piedrahita"/>
    <s v="Tipo C:  Supervisión"/>
    <s v="Técnica_x000a_Jurídica_x000a_Administrativa_x000a_Contable y/o Financiera_x000a_"/>
  </r>
  <r>
    <x v="7"/>
    <n v="80111700"/>
    <s v="Contratar el servicio de Certificación y Reentrenamiento en Alturas"/>
    <s v="Octubre"/>
    <s v="8 meses"/>
    <s v="Mínima Cuantía"/>
    <s v="Recursos Propios"/>
    <n v="23232000"/>
    <n v="2323200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ertificación y reentrenamiento alturas"/>
    <m/>
    <m/>
    <m/>
    <m/>
    <m/>
    <x v="0"/>
    <m/>
    <m/>
    <m/>
    <s v="Lixyibel Muñoz Montes"/>
    <s v="Tipo C:  Supervisión"/>
    <s v="Técnica_x000a_Jurídica_x000a_Administrativa_x000a_Contable y/o Financiera_x000a_"/>
  </r>
  <r>
    <x v="7"/>
    <n v="24122004"/>
    <s v="Tapas de seguridad"/>
    <s v="Febrero"/>
    <s v="5 meses"/>
    <s v="Selección Abreviada - Subasta Inversa"/>
    <s v="Recursos Propios"/>
    <n v="25441678100"/>
    <n v="25441678100"/>
    <s v="No"/>
    <s v="N/A"/>
    <s v="Natalia Ruiz Lozano"/>
    <s v="Líder Gestora Contratación"/>
    <s v="3837021"/>
    <s v="natalia.ruiz@fla.com.co"/>
    <m/>
    <m/>
    <m/>
    <m/>
    <m/>
    <m/>
    <m/>
    <m/>
    <m/>
    <m/>
    <m/>
    <x v="0"/>
    <m/>
    <m/>
    <m/>
    <s v="Erika Rothstein Gutierrez"/>
    <s v="Tipo C:  Supervisión"/>
    <s v="Técnica_x000a_Jurídica_x000a_Administrativa_x000a_Contable y/o Financiera_x000a_"/>
  </r>
  <r>
    <x v="7"/>
    <n v="55121502"/>
    <s v="Contratar la compra de sellos de seguridad lenticular"/>
    <s v="Julio"/>
    <s v="12 meses"/>
    <s v="Contratación Directa"/>
    <s v="Recursos Propios"/>
    <n v="15000000000"/>
    <n v="15000000000"/>
    <s v="No"/>
    <s v="N/A"/>
    <s v="Natalia Ruiz Lozano"/>
    <s v="Líder Gestora Contratación"/>
    <s v="3837020"/>
    <s v="natalia.ruiz@fla.com.co"/>
    <s v="Fortalecimiento de los ingresos departamentales"/>
    <s v="Modernizacion y optimizacion dels sistema Productivo de la FLA"/>
    <s v="Fortalecimiento Señalización y Marcación de Identificadores de Seguridad Itaguí, Antioquia"/>
    <s v="010047001"/>
    <s v="Modernizacion y optimizacion dels sistema Productivo de la FLA"/>
    <s v="Suministro Identificadores Seguridad FLA"/>
    <m/>
    <m/>
    <m/>
    <m/>
    <m/>
    <x v="0"/>
    <m/>
    <m/>
    <m/>
    <s v="Henry Vasquez Vasquez"/>
    <s v="Tipo C:  Supervisión"/>
    <s v="Técnica_x000a_Jurídica_x000a_Administrativa_x000a_Contable y/o Financiera_x000a_"/>
  </r>
  <r>
    <x v="8"/>
    <n v="81112217"/>
    <s v="Servicio de suscripción y soporte licencias ACL Analytics Exchange, ACL Analytics Desktop y Conector ACL Direct Link para SAP."/>
    <s v="Julio"/>
    <s v="5 meses"/>
    <s v="Contratación Directa"/>
    <s v="Recursos Propios"/>
    <n v="150000000"/>
    <n v="150000000"/>
    <s v="No"/>
    <s v="N/A"/>
    <s v="Juan Carlos Cortes Gomez"/>
    <s v="Profesional Universitario"/>
    <n v="3838625"/>
    <s v="juan.cortes@antioquia.gov.co"/>
    <s v="Transparencia y lucha frontal contra la corrupción "/>
    <s v="Implementación de mejoras a partir de las auditorias con uso de ACL."/>
    <s v="Implementación de mejoras a partir de las auditorias con el uso de ACL."/>
    <s v="22-0071"/>
    <s v="Implementación de mejoras a partir de las auditorias con el uso de ACL"/>
    <s v="1. Licenciamiento y auditoría con ACL. 2. Licenciamiento."/>
    <m/>
    <m/>
    <m/>
    <m/>
    <m/>
    <x v="0"/>
    <m/>
    <m/>
    <m/>
    <s v="Juan Carlos Cortes Gomez"/>
    <s v="Tipo C:  Supervisión"/>
    <s v="Técnica, Administrativa, Financiera, Jurídica y contable."/>
  </r>
  <r>
    <x v="8"/>
    <n v="60103600"/>
    <s v="Campaña Fomento de la Cultura de Control."/>
    <s v="Julio"/>
    <s v="3 meses"/>
    <s v="Mínima Cuantía"/>
    <s v="Recursos Propios"/>
    <n v="53262564"/>
    <n v="53262564"/>
    <s v="No"/>
    <s v="N/A"/>
    <s v="Wilson Duque Ríos"/>
    <s v="Profesional Universitario"/>
    <n v="3839545"/>
    <s v="wilson.duque@antioquia.gov.co"/>
    <s v="Transparencia y lucha frontal contra la corrupción "/>
    <s v="Avance en la implementación del plan de fomento de la cultura de control."/>
    <s v="Desarrollo y avance en la implementación de la cultura de control en la Gobernación de Antioquia."/>
    <s v="22-0076"/>
    <s v="1.Avance en el diagnostico del estado de la cultura del control_x000a_2.Avance en la implementacion del plan de fomento de la cultura de control"/>
    <s v="1.Campaña. 2.Encuentro internacional 3.Evaluar cultura del control 4.Practicantes de excelencia"/>
    <m/>
    <m/>
    <m/>
    <m/>
    <m/>
    <x v="0"/>
    <m/>
    <m/>
    <m/>
    <s v="Wilson Duque Ríos "/>
    <s v="Tipo C:  Supervisión"/>
    <s v="Técnica, Administrativa, Financiera, Jurídica y contable."/>
  </r>
  <r>
    <x v="8"/>
    <n v="80111620"/>
    <s v="Acompañamiento Proceso de Certificación"/>
    <s v="Julio"/>
    <s v="3 meses"/>
    <s v="Contratación Directa"/>
    <s v="Recursos Propios"/>
    <n v="18024762"/>
    <n v="18024762"/>
    <s v="No"/>
    <s v="N/A"/>
    <s v="Jorge Enrique Cañas"/>
    <s v="Profesional Especializado"/>
    <s v="3838659"/>
    <s v="jorge.canas@antioquia.gov.co"/>
    <s v="Transparencia y lucha frontal contra la corrupción "/>
    <s v="Avance en la certificación del proceso de auditoría bajo estandares Internacionales."/>
    <s v="Implementación del proceso de certificación CIA bajo estandares internacionales en la Gobernación de Antioquia."/>
    <s v="22-0172"/>
    <s v="Avance en la certificación del proceso de auditoria bajo estandares internacionales"/>
    <s v="Cierre de brechas y certificación"/>
    <m/>
    <m/>
    <m/>
    <m/>
    <m/>
    <x v="0"/>
    <m/>
    <m/>
    <m/>
    <s v="Jorge Enrique Cañas"/>
    <s v="Tipo C:  Supervisión"/>
    <s v="Técnica, Administrativa, Financiera, Jurídica y contable."/>
  </r>
  <r>
    <x v="8"/>
    <n v="84111502"/>
    <s v="Analisis Estados Financieros Decreto 648"/>
    <s v="Abril"/>
    <s v="5 meses"/>
    <s v="Mínima Cuantía"/>
    <s v="Recursos Propios"/>
    <n v="20000000"/>
    <n v="20000000"/>
    <s v="No"/>
    <s v="N/A"/>
    <s v="Dora Corrales "/>
    <s v="Profesional Universitario"/>
    <s v="3838658"/>
    <s v="dora.corrales@antioquia.gov.co"/>
    <s v="Transparencia y lucha frontal contra la corrupción "/>
    <s v="Avance en la implementación del plan de fomento de la cultura de control."/>
    <s v="Desarrollo y avance en la implementación de la cultura de control en la Gobernación de Antioquia."/>
    <s v="22-0076"/>
    <m/>
    <m/>
    <m/>
    <m/>
    <m/>
    <m/>
    <m/>
    <x v="0"/>
    <m/>
    <m/>
    <m/>
    <s v="Dora Corrales Castañeda"/>
    <s v="Tipo C:  Supervisión"/>
    <s v="Técnica, Administrativa, Financiera, Jurídica y contable."/>
  </r>
  <r>
    <x v="8"/>
    <n v="80141607"/>
    <s v="Encuentro Internacional de Control Interno."/>
    <s v="Junio"/>
    <s v="5 meses"/>
    <s v="Régimen Especial"/>
    <s v="Recursos Propios"/>
    <n v="75000000"/>
    <n v="75000000"/>
    <s v="No"/>
    <s v="N/A"/>
    <s v="Haver Gonzalez"/>
    <s v="Asesor"/>
    <s v="3838651"/>
    <s v="Haver.gonzalez@antioquia.gov.co"/>
    <m/>
    <m/>
    <m/>
    <m/>
    <m/>
    <m/>
    <m/>
    <m/>
    <m/>
    <m/>
    <m/>
    <x v="0"/>
    <m/>
    <m/>
    <s v="Vigencias Futuras "/>
    <s v="Dependencia a cargo"/>
    <s v="Tipo C:  Supervisión"/>
    <s v="Supervisión técnica, ambiental, jurídica, administrativa, contable y/o financiera"/>
  </r>
  <r>
    <x v="8"/>
    <s v="84111603"/>
    <s v="Compra de elementos Auditores Ciudadanos"/>
    <s v="Mayo"/>
    <s v="5 meses"/>
    <s v="Régimen Especial"/>
    <s v="Recursos Propios"/>
    <n v="25000000"/>
    <n v="25000000"/>
    <s v="No"/>
    <s v="N/A"/>
    <s v="Haver Gonzalez"/>
    <s v="Asesor"/>
    <s v="3838652"/>
    <s v="Haver.gonzalez@antioquia.gov.co"/>
    <m/>
    <m/>
    <m/>
    <m/>
    <m/>
    <m/>
    <m/>
    <m/>
    <m/>
    <m/>
    <m/>
    <x v="0"/>
    <m/>
    <m/>
    <s v="Traslado a Comunicaciones "/>
    <s v="Dependencia a cargo"/>
    <s v="Tipo C:  Supervisión"/>
    <s v="Supervisión técnica, ambiental, jurídica, administrativa, contable y/o financiera"/>
  </r>
  <r>
    <x v="8"/>
    <n v="90121502"/>
    <s v="Compra de tiquetes Aéreos"/>
    <s v="Febrero"/>
    <s v="5 meses"/>
    <s v="Régimen Especial"/>
    <s v="Recursos Propios"/>
    <n v="17000000"/>
    <n v="17000000"/>
    <s v="No"/>
    <s v="N/A"/>
    <s v="Haver Gonzalez"/>
    <s v="Asesor"/>
    <s v="3838653"/>
    <s v="Haver.gonzalez@antioquia.gov.co"/>
    <m/>
    <m/>
    <m/>
    <m/>
    <m/>
    <m/>
    <m/>
    <m/>
    <m/>
    <m/>
    <m/>
    <x v="0"/>
    <m/>
    <m/>
    <s v="Vigencias Futuras, CDP"/>
    <m/>
    <s v="Tipo C:  Supervisión"/>
    <s v="Supervisión técnica, ambiental, jurídica, administrativa, contable y/o financiera"/>
  </r>
  <r>
    <x v="8"/>
    <n v="80111700"/>
    <s v="Practicantes de Excelencia "/>
    <s v="Febrero"/>
    <s v="5 meses"/>
    <s v="Régimen Especial"/>
    <s v="Recursos Propios"/>
    <n v="12000000"/>
    <n v="12000000"/>
    <s v="No"/>
    <s v="N/A"/>
    <s v="Haver Gonzalez"/>
    <s v="Asesor"/>
    <s v="3838654"/>
    <s v="Haver.gonzalez@antioquia.gov.co"/>
    <m/>
    <m/>
    <m/>
    <m/>
    <m/>
    <m/>
    <m/>
    <m/>
    <m/>
    <m/>
    <m/>
    <x v="0"/>
    <m/>
    <m/>
    <s v="CDP"/>
    <m/>
    <s v="Tipo C:  Supervisión"/>
    <s v="Supervisión técnica, ambiental, jurídica, administrativa, contable y/o financiera"/>
  </r>
  <r>
    <x v="8"/>
    <s v="86101807"/>
    <s v="Formación en Normas Internacionales"/>
    <s v="Febrero"/>
    <s v="15 meses"/>
    <s v="Régimen Especial"/>
    <s v="Recursos Propios"/>
    <n v="30000000"/>
    <n v="30000000"/>
    <s v="No"/>
    <s v="N/A"/>
    <s v="Haver Gonzalez"/>
    <s v="Asesor"/>
    <s v="3838655"/>
    <s v="Haver.gonzalez@antioquia.gov.co"/>
    <m/>
    <m/>
    <m/>
    <m/>
    <m/>
    <m/>
    <m/>
    <m/>
    <m/>
    <m/>
    <m/>
    <x v="0"/>
    <m/>
    <m/>
    <s v="Traslado"/>
    <m/>
    <s v="Tipo C:  Supervisión"/>
    <s v="Supervisión técnica, ambiental, jurídica, administrativa, contable y/o financiera"/>
  </r>
  <r>
    <x v="9"/>
    <n v="81161801"/>
    <s v="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
    <s v="Enero"/>
    <s v="11 meses"/>
    <s v="Contratación Directa"/>
    <s v="Recursos Propios"/>
    <n v="2232000000"/>
    <n v="1632000000"/>
    <s v="Si"/>
    <s v="Aprobadas"/>
    <s v="Jorge O. Patiño Cardona"/>
    <s v="Profesional Universitario"/>
    <s v="3839691"/>
    <s v="jorge.patino@antioquia.gov.co"/>
    <s v="Fortalecimiento del Modelo integral de Atención a la ciudadanía"/>
    <s v="Cumplimiento del enfoque al cliente frente a la dimensión de Adaptabilidad en el diagnóstico de la cultura organizacional"/>
    <s v="Fortalecimiento del Modelo integral de Atención a la ciudadanía"/>
    <n v="222197001"/>
    <s v=" procesos del Sistema Integrado de Gestión articulados con la Misión, Visión y objetivos estrategicos de la entidad"/>
    <s v="Fortalecimiento en la atención a la Ciudadania"/>
    <n v="7503"/>
    <n v="18525"/>
    <d v="2017-08-29T00:00:00"/>
    <s v="2017060101623 del 19/09/2017"/>
    <n v="4600007451"/>
    <x v="3"/>
    <s v="Emtelco S.A.S"/>
    <s v="En ejecución"/>
    <m/>
    <s v="Erica Maria Tobon Rivera"/>
    <s v="Tipo C:  Supervisión"/>
    <s v="Tecnica, Administrativa, Financiera, juridica y contable."/>
  </r>
  <r>
    <x v="9"/>
    <n v="78111502"/>
    <s v="Contratar el suministro de tiquetes aéreos, regionales, nacionales e internacionales para los desplazamientos de los servidores públicos de la Secretaría de Gestión Humana"/>
    <s v="Enero"/>
    <s v="6 meses"/>
    <s v="Selección Abreviada - Subasta Inversa"/>
    <s v="Recursos Propios"/>
    <n v="80500000"/>
    <n v="60500000"/>
    <s v="Si"/>
    <s v="Aprobadas"/>
    <s v="Jorge O. Patiño Cardona"/>
    <s v="Profesional Universitario"/>
    <s v="3839691"/>
    <s v="jorge.patino@antioquia.gov.co"/>
    <s v="N/A"/>
    <s v="N/A"/>
    <s v="N/A"/>
    <s v="N/A"/>
    <s v="N/A"/>
    <s v="N/A"/>
    <n v="7571"/>
    <n v="18669"/>
    <d v="2017-09-08T00:00:00"/>
    <s v="201706102139 del 22 /09/2017"/>
    <n v="4600007506"/>
    <x v="3"/>
    <s v="Servicio Aereo Territorio Nacional - SATENA"/>
    <s v="En ejecución"/>
    <s v="El proceso lo realiza la Secretaria General"/>
    <s v="Hernan Dario Tamayo Piedrahita"/>
    <s v="Tipo C:  Supervisión"/>
    <s v="Tecnica, Administrativa, Financiera, juridica y contable."/>
  </r>
  <r>
    <x v="9"/>
    <n v="82121503"/>
    <s v="Elaboración de credenciales de identificación (carné)  con su correspondiente cinta bordada y accesorio porta escarapela "/>
    <s v="Junio"/>
    <s v="12 meses"/>
    <s v="Mínima Cuantía"/>
    <s v="Recursos Propios"/>
    <n v="10000000"/>
    <n v="10000000"/>
    <s v="No"/>
    <s v="N/A"/>
    <s v="Jorge O. Patiño Cardona"/>
    <s v="Profesional Universitario"/>
    <s v="3839691"/>
    <s v="jorge.patino@antioquia.gov.co"/>
    <s v="N/A"/>
    <s v="N/A"/>
    <s v="N/A"/>
    <s v="N/A"/>
    <s v="N/A"/>
    <s v="N/A"/>
    <m/>
    <m/>
    <m/>
    <m/>
    <m/>
    <x v="0"/>
    <m/>
    <m/>
    <m/>
    <s v="Ingrid Rodriguez Cuellar"/>
    <s v="Tipo C:  Supervisión"/>
    <s v="Tecnica, Administrativa, Financiera, juridica y contable."/>
  </r>
  <r>
    <x v="9"/>
    <n v="80111600"/>
    <s v="Apoyar el Fortalecimiento Institucional de la Asamblea Departamental de Antioquia, en aras de promover la eficiencia, eficacia y efectividad en el cumplimiento de sus funciones"/>
    <s v="Enero"/>
    <s v="12 meses"/>
    <s v="Régimen Especial"/>
    <s v="Recursos Propios"/>
    <n v="2029471994"/>
    <n v="1547412138"/>
    <s v="Si"/>
    <s v="Aprobadas"/>
    <s v="Jorge O. Patiño Cardona"/>
    <s v="Profesional Universitario"/>
    <s v="3839691"/>
    <s v="jorge.patino@antioquia.gov.co"/>
    <s v="N/A"/>
    <s v="N/A"/>
    <s v="N/A"/>
    <s v="N/A"/>
    <s v="N/A"/>
    <s v="N/A"/>
    <n v="7454"/>
    <n v="18524"/>
    <d v="2017-08-30T00:00:00"/>
    <n v="42978"/>
    <s v="2017-SS-24-0011"/>
    <x v="3"/>
    <s v="Asamblea Departamental"/>
    <s v="En ejecución"/>
    <m/>
    <s v="Laura Melissa Monsalve Alvarez"/>
    <s v="Tipo C:  Supervisión"/>
    <s v="Tecnica, Administrativa, Financiera, juridica y contable."/>
  </r>
  <r>
    <x v="9"/>
    <n v="81111811"/>
    <s v="Servicios para la Administración, Operación del Centro de Servicios de Informática,  y servicio de hosting, para el apoyo tecnológico a la plataforma informática utilizada en la Administración Departamental"/>
    <s v="Enero"/>
    <s v="12 meses"/>
    <s v="Contratación Directa"/>
    <s v="Recursos Propios"/>
    <n v="2418663303"/>
    <n v="1636904414"/>
    <s v="Si"/>
    <s v="Aprobadas"/>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n v="7720"/>
    <s v="19049 - 19050"/>
    <d v="2017-10-13T00:00:00"/>
    <n v="43042"/>
    <n v="4600007640"/>
    <x v="3"/>
    <s v="Valor + S.A.S"/>
    <s v="En ejecución"/>
    <m/>
    <s v="Diana Perez Blandon - Ivan Yesid Espinoza Guzman"/>
    <s v="Tipo B2: Supervisión Colegiada"/>
    <s v="Tecnica, Administrativa, Financiera, juridica y contable."/>
  </r>
  <r>
    <x v="9"/>
    <n v="81112209"/>
    <s v="Servicio de mantenimiento, soporte y actualización del software G+ (actualización, soporte y mantenimiento),  Secretaría de Gestión Humana (adición)"/>
    <s v="Enero"/>
    <s v="12 meses"/>
    <s v="Contratación Directa"/>
    <s v="Recursos Propios"/>
    <n v="130000000"/>
    <n v="13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0"/>
    <m/>
    <m/>
    <m/>
    <m/>
    <s v="Tipo C:  Supervisión"/>
    <s v="Supervisión técnica, ambiental, jurídica, administrativa, contable y/o financiera"/>
  </r>
  <r>
    <x v="9"/>
    <n v="81112209"/>
    <s v="Servicio de mantenimiento, soporte y actualización del software ISOLUCION (actualización, soporte y mantenimiento),  Secretaría de Gestión Humana "/>
    <s v="Enero"/>
    <s v="12 meses"/>
    <s v="Contratación Directa"/>
    <s v="Recursos Propios"/>
    <n v="42000000"/>
    <n v="26000000"/>
    <s v="Si"/>
    <s v="Aprobadas"/>
    <s v="Jorge O. Patiño Cardona"/>
    <s v="Profesional Universitario"/>
    <s v="3839691"/>
    <s v="jorge.patino@antioquia.gov.co"/>
    <s v="Fortalecimiento de las TIC en la Administración Departamental"/>
    <s v="Soluciones de Tecnología de información y comunicaciones por demanda incorporadas"/>
    <s v="Fortalecimiento de las tecnologías de información y comunicaciones TIC"/>
    <s v="22-0083"/>
    <s v="Fortalecimiento de las tecnologías de información y comunicaciones TIC"/>
    <s v="Incorporar soluciones informáticas"/>
    <n v="7772"/>
    <n v="19044"/>
    <d v="2017-11-01T00:00:00"/>
    <n v="43042"/>
    <s v="4600007687"/>
    <x v="3"/>
    <s v="ISOLUCIÓN SISTEMAS INTEGR A GE"/>
    <s v="En ejecución"/>
    <m/>
    <s v="Gloria Ivonne Mayo"/>
    <s v="Tipo C:  Supervisión"/>
    <s v="Tecnica, Administrativa, Financiera, juridica y contable."/>
  </r>
  <r>
    <x v="9"/>
    <n v="81112209"/>
    <s v="Servicio de mantenimiento, soporte y actualización del software ARANDA (actualización, soporte y mantenimiento), Secretaría de Gestión Humana"/>
    <s v="Enero"/>
    <s v="12 meses"/>
    <s v="Contratación Directa"/>
    <s v="Recursos Propios"/>
    <n v="170000000"/>
    <n v="17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0"/>
    <m/>
    <m/>
    <m/>
    <s v="Doris Elena Palacio Ramírez"/>
    <s v="Tipo C:  Supervisión"/>
    <s v="Tecnica, Administrativa, Financiera, juridica y contable."/>
  </r>
  <r>
    <x v="9"/>
    <n v="81112205"/>
    <s v="Servicio de mantenimeinto, soporte y actualización de Software Updates License &amp; Support para los productos Oracle que posee el Departamento de Antioquia (Mas 150 millones de Planeación)"/>
    <s v="Julio"/>
    <s v="12 meses"/>
    <s v="Contratación Directa"/>
    <s v="Recursos Propios"/>
    <n v="60000000"/>
    <n v="6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0"/>
    <m/>
    <m/>
    <m/>
    <m/>
    <s v="Tipo C:  Supervisión"/>
    <s v="Supervisión técnica, ambiental, jurídica, administrativa, contable y/o financiera"/>
  </r>
  <r>
    <x v="9"/>
    <n v="81112006"/>
    <s v="Servicio de recepción, transporte, entrega, almacenamiento y custodia de la información corporativa almacenada en medios magnéticos y otros dispositivos de la Gobernación de Antioquia."/>
    <s v="Mayo"/>
    <s v="12 meses"/>
    <s v="Mínima Cuantía"/>
    <s v="Recursos Propios"/>
    <n v="4000000"/>
    <n v="4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0"/>
    <m/>
    <m/>
    <m/>
    <m/>
    <s v="Tipo C:  Supervisión"/>
    <s v="Supervisión técnica, ambiental, jurídica, administrativa, contable y/o financiera"/>
  </r>
  <r>
    <x v="9"/>
    <n v="81112209"/>
    <s v="Servicio de mantenimiento, soporte y actualización del software Kactus-HR, para la gestión de nómina y recursos humanos."/>
    <s v="Julio"/>
    <s v="12 meses"/>
    <s v="Contratación Directa"/>
    <s v="Recursos Propios"/>
    <n v="77000000"/>
    <n v="77000000"/>
    <s v="No"/>
    <s v="N/A"/>
    <s v="Jorge O. Patiño Cardona"/>
    <s v="Profesional Universitario"/>
    <n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0"/>
    <m/>
    <m/>
    <m/>
    <s v="Doris Elena Palacio Ramírez"/>
    <s v="Tipo C:  Supervisión"/>
    <s v="Tecnica, Administrativa, Financiera, juridica y contable."/>
  </r>
  <r>
    <x v="9"/>
    <n v="81112209"/>
    <s v="Servicio de mantenimiento, soporte y actualización del software SISCUOTAS, para la administración de las cuotas partes jubilatorias por cobrar y por pagar del Departamento de Antioquia"/>
    <s v="Julio"/>
    <s v="12 meses"/>
    <s v="Contratación Directa"/>
    <s v="Recursos Propios"/>
    <n v="88000000"/>
    <n v="88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1"/>
    <s v="Fortalecimiento de las tecnologías de información y comunicaciones TIC"/>
    <s v="Intervenir  soluciones informáticas"/>
    <m/>
    <m/>
    <m/>
    <m/>
    <m/>
    <x v="0"/>
    <m/>
    <m/>
    <m/>
    <m/>
    <s v="Tipo C:  Supervisión"/>
    <s v="Supervisión técnica, ambiental, jurídica, administrativa, contable y/o financiera"/>
  </r>
  <r>
    <x v="9"/>
    <n v="81112218"/>
    <s v="Servicio de soporte bolsa de horas base de datos Oracle"/>
    <s v="Enero"/>
    <s v="12 meses"/>
    <s v="Contratación Directa"/>
    <s v="Recursos Propios"/>
    <n v="14676692"/>
    <n v="14676692"/>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2"/>
    <s v="Fortalecimiento de las tecnologías de información y comunicaciones TIC"/>
    <s v="Intervenir  soluciones informáticas"/>
    <m/>
    <m/>
    <m/>
    <m/>
    <m/>
    <x v="0"/>
    <m/>
    <m/>
    <m/>
    <m/>
    <s v="Tipo C:  Supervisión"/>
    <s v="Supervisión técnica, ambiental, jurídica, administrativa, contable y/o financiera"/>
  </r>
  <r>
    <x v="9"/>
    <n v="43233200"/>
    <s v="Servicio de mantenimiento, soporte y renovación de la herramienta  VMware de la Gobernación de Antioquia. "/>
    <s v="Octubre"/>
    <s v="7 meses"/>
    <s v="Selección Abreviada - Subasta Inversa"/>
    <s v="Recursos Propios"/>
    <n v="180000000"/>
    <n v="18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3"/>
    <s v="Fortalecimiento de las tecnologías de información y comunicaciones TIC"/>
    <s v="Intervenir  soluciones informáticas"/>
    <m/>
    <m/>
    <m/>
    <m/>
    <m/>
    <x v="0"/>
    <m/>
    <m/>
    <m/>
    <m/>
    <s v="Tipo C:  Supervisión"/>
    <s v="Supervisión técnica, ambiental, jurídica, administrativa, contable y/o financiera"/>
  </r>
  <r>
    <x v="9"/>
    <n v="80101505"/>
    <s v="Intervenciones asociadas al plan  de trabajo  de los proyectos de:  competencias laborales, cultura y cambio organizacional y gestion del conocimiento. "/>
    <s v="Marzo"/>
    <s v="1 mes"/>
    <s v="Selección Abreviada - Menor Cuantía"/>
    <s v="Recursos Propios"/>
    <n v="163000000"/>
    <n v="163000000"/>
    <s v="No"/>
    <s v="N/A"/>
    <s v="Jorge O. Patiño Cardona"/>
    <s v="Profesional Universitario"/>
    <s v="3839691"/>
    <s v="jorge.patino@antioquia.gov.co"/>
    <s v="Desarrollo del capital intelectual y organizacional"/>
    <s v="Variacion del indice de cultura organizacional"/>
    <s v="Fortalecimiento de las competencias laborales de los servidores pùblcios departamentales_x000a__x000a_Fortalecimiento de la cultura y el cambio organizacional de la Gobernacion de Antioquia_x000a__x000a_Consolidacion del modelo de gestion del cambio de la Gobernacion de Antioquia"/>
    <s v="100012001_x000a_100013001_x000a_100015001"/>
    <s v="37020101_x000a_37020103_x000a_37020104_x000a_37020102"/>
    <s v="Aplicación de pruebas propias_x000a_Aplicación Prueba Betesa_x000a_Certificación en NCLC_x000a_Eventos y Ceremonias_x000a_Fortalecimiento Betesa_x000a_Fortalecimiento prueba Liderazgo_x000a_Fortalecimiento pruebas propias_x000a_Planes de comunicación_x000a_Ceremonia modulo virtual_x000a_Consolidación del programa_x000a_Divulgación del procedimiento_x000a_Gestión de agendas de cambio_x000a_Gestión de las brechas culturales_x000a_Gestión del cartero de la admiración_x000a_Gestión del kit conversacional_x000a_Gestión equipo de lideres de cambio_x000a_Medición de la cultura_x000a_Modulo virtual de conversación_x000a_Seguimiento equipo de lideres de cambio_x000a_Talleres para el cierre de brechas_x000a_Aprendizaje plan de desarrollo_x000a_Cartilla virtual_x000a_Construcción de instructivos_x000a_Evento de multiplicadores_x000a_Eventos de Facilitación_x000a_Gestión del convenio ICETEX_x000a_Gestión relatos de practica_x000a_Hábitos del conocimiento_x000a_Mapas de conocimiento_x000a_Metodologías de facilitación_x000a_Modulo virtual del conocimiento_x000a_Plan de comunicaciones_x000a_Plan de entrega del cargo_x000a_Practicas destacadas_x000a_Talleres para multiplicadores_x000a_Transferencia del conocimiento_x000a_World café_x000a_Recurso Humano_x000a_"/>
    <m/>
    <m/>
    <m/>
    <m/>
    <m/>
    <x v="0"/>
    <m/>
    <m/>
    <m/>
    <s v="David Alejandro Ochoa M. "/>
    <s v="Tipo C:  Supervisión"/>
    <s v="Tecnica, Administrativa, Financiera, juridica y contable."/>
  </r>
  <r>
    <x v="9"/>
    <n v="80101505"/>
    <s v="Prestación del servicio de auditoría de seguimiento al otorgamiento de certificados, con el fin de verificar el cumplimiento del Sistema Integrado de Gestión con los requisitos de las normas de calidad ISO 9001:2008 y NTC GP 1000: 2009, para todos los procesos del SIG"/>
    <s v="Julio"/>
    <s v="10 meses"/>
    <s v="Contratación Directa"/>
    <s v="Recursos Propios"/>
    <n v="14396739"/>
    <n v="14396739"/>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12"/>
    <s v="Auditoría externa"/>
    <m/>
    <m/>
    <m/>
    <m/>
    <m/>
    <x v="0"/>
    <m/>
    <m/>
    <m/>
    <s v="Iván Darío Arango Correa"/>
    <s v="Tipo C:  Supervisión"/>
    <s v="Tecnica, Administrativa, Financiera, juridica y contable."/>
  </r>
  <r>
    <x v="9"/>
    <n v="80101505"/>
    <s v="Apoyar al equipo auditor de la Gobernación de Antioquia para la realización de las auditorías internas de calidad, al Sistema Integrado de Gestión - SIG y realizar entrenamiento teórico práctico en el desarrollo de las mismas a los auditores internos."/>
    <s v="Enero"/>
    <s v="12 meses"/>
    <s v="Contratación Directa"/>
    <s v="Recursos Propios"/>
    <n v="54091800"/>
    <n v="45978030"/>
    <s v="Si"/>
    <s v="Aprobadas"/>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m/>
    <s v="Iván Darío Arango Correa"/>
    <s v="Tipo C:  Supervisión"/>
    <s v="Tecnica, Administrativa, Financiera, juridica y contable."/>
  </r>
  <r>
    <x v="9"/>
    <n v="80101505"/>
    <s v="Realización del 6° Evento Académico del Sistema Integrado de Gestión"/>
    <s v="Septiembre"/>
    <s v="12 meses"/>
    <s v="Licitación Pública"/>
    <s v="Recursos Propios"/>
    <n v="14300000"/>
    <n v="14300000"/>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s v="Se trasladará el CDP a la Oficina de Comunicaciones"/>
    <s v="Iván Darío Arango Correa"/>
    <s v="Tipo C:  Supervisión"/>
    <s v="Tecnica, Administrativa, Financiera, juridica y contable."/>
  </r>
  <r>
    <x v="9"/>
    <n v="80101505"/>
    <s v="Realización del Tercer Encuentro de Integrantes de EMC"/>
    <s v="Noviembre"/>
    <s v="6 meses"/>
    <s v="Licitación Pública"/>
    <s v="Recursos Propios"/>
    <n v="23100000.000000004"/>
    <n v="23100000.000000004"/>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s v="Se trasladará el CDP a la Oficina de Comunicaciones"/>
    <s v="Iván Darío Arango Correa"/>
    <s v="Tipo C:  Supervisión"/>
    <s v="Tecnica, Administrativa, Financiera, juridica y contable."/>
  </r>
  <r>
    <x v="9"/>
    <n v="80111504"/>
    <s v="Designar estudiantes de las universidades privadas para la realización de la práctica académica, con el fin de brindar apoyo a la gestión del Departamento de Antioquia y sus subregiones durante el segundo semestre de 2017 y el primer semestre 2018."/>
    <s v="Enero"/>
    <s v="6 meses"/>
    <s v="Contratación Directa"/>
    <s v="Recursos Propios"/>
    <n v="526896180"/>
    <n v="526896180"/>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m/>
    <m/>
    <m/>
    <m/>
    <m/>
    <x v="0"/>
    <m/>
    <m/>
    <m/>
    <s v="Maribel Barrientos uribe"/>
    <s v="Tipo C:  Supervisión"/>
    <s v="Tecnica, Administrativa, Financiera, juridica y contable."/>
  </r>
  <r>
    <x v="9"/>
    <n v="80111504"/>
    <s v="Designar estudiantes de las universidades públicas para la realización de la práctica académica, con el fin de brindar apoyo a la gestión del Departamento de Antioquia y sus subregiones durante el segundo semestre de 2017 y el primer semestre 2018."/>
    <s v="Enero"/>
    <s v="5 meses"/>
    <s v="Contratación Directa"/>
    <s v="Recursos Propios"/>
    <n v="692661150"/>
    <n v="692661150"/>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m/>
    <m/>
    <m/>
    <m/>
    <m/>
    <x v="0"/>
    <m/>
    <m/>
    <m/>
    <s v="Diego Fernado Bedoya Gallo"/>
    <s v="Tipo C:  Supervisión"/>
    <s v="Tecnica, Administrativa, Financiera, juridica y contable."/>
  </r>
  <r>
    <x v="9"/>
    <n v="80111504"/>
    <s v="Designar estudiantes de las universidades privadas para la realización de la práctica académica, con el fin de brindar apoyo a la gestión del Departamento de Antioquia y sus subregiones durante el segundo semestre de 2018."/>
    <s v="Julio"/>
    <s v="5 meses"/>
    <s v="Contratación Directa"/>
    <s v="Recursos Propios"/>
    <n v="545000000"/>
    <n v="545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m/>
    <m/>
    <m/>
    <m/>
    <m/>
    <x v="0"/>
    <m/>
    <m/>
    <m/>
    <s v="Maribel Barrientos uribe"/>
    <s v="Tipo C:  Supervisión"/>
    <s v="Tecnica, Administrativa, Financiera, juridica y contable."/>
  </r>
  <r>
    <x v="9"/>
    <n v="80111504"/>
    <s v="Designar estudiantes de las universidades públicas para la realización de la práctica académica, con el fin de brindar apoyo a la gestión del Departamento de Antioquia y sus subregiones durante el segundo semestre de 2018."/>
    <s v="Julio"/>
    <s v="10 meses"/>
    <s v="Contratación Directa"/>
    <s v="Recursos Propios"/>
    <n v="450000000"/>
    <n v="450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m/>
    <m/>
    <m/>
    <m/>
    <m/>
    <x v="0"/>
    <m/>
    <m/>
    <m/>
    <s v="Diego Fernado Bedoya Gallo"/>
    <s v="Tipo C:  Supervisión"/>
    <s v="Tecnica, Administrativa, Financiera, juridica y contable."/>
  </r>
  <r>
    <x v="9"/>
    <n v="80111504"/>
    <s v="Realización de los diferentes eventos de prácticas (Inducción, encuentro de experiencias y de certificación)."/>
    <s v="Julio"/>
    <s v="11 meses"/>
    <s v="Contratación Directa"/>
    <s v="Recursos Propios"/>
    <n v="50000000"/>
    <n v="50000000"/>
    <s v="Si"/>
    <s v="Aprobadas"/>
    <s v="Jorge O. Patiño Cardona"/>
    <s v="Profesional Universitario"/>
    <s v="3839691"/>
    <s v="jorge.patino@antioquia.gov.co"/>
    <s v="Prácticas de Excelencia"/>
    <s v="Eventos"/>
    <s v="Fortalecimiento incorporación de estudiantes en semestre de práctica que aporten al desarrollo de proyectos de corta duración 2016-2019. Medellín, Antioquia, Occidente"/>
    <s v="020130001"/>
    <n v="37020301"/>
    <s v="Logistica_x000a_Alimentación"/>
    <m/>
    <m/>
    <m/>
    <m/>
    <m/>
    <x v="0"/>
    <m/>
    <m/>
    <m/>
    <s v="Maribel Barrientos uribe"/>
    <s v="Tipo C:  Supervisión"/>
    <s v="Tecnica, Administrativa, Financiera, juridica y contable."/>
  </r>
  <r>
    <x v="9"/>
    <n v="80101505"/>
    <s v="Convenio Educativo Departamento de Antioquia ICETEX "/>
    <s v="Enero"/>
    <s v="13 meses"/>
    <s v="Contratación Directa"/>
    <s v="Recursos Propios"/>
    <n v="100000000"/>
    <n v="100000000"/>
    <s v="No"/>
    <s v="N/A"/>
    <s v="Jorge O. Patiño Cardona"/>
    <s v="Profesional Universitario"/>
    <s v="3839691"/>
    <s v="jorge.patino@antioquia.gov.co"/>
    <s v="Gestión del Empleo Público"/>
    <s v="Capacitación para el Fortalecimiento de la Gestión Institucional en Todo el Departamento de Antioquia"/>
    <s v="Capacitación para el fortalecimiento de la gestión institucional"/>
    <s v="02-0165"/>
    <s v="Servidores públicos fortalecidos en sus competencias"/>
    <s v="Servicios"/>
    <m/>
    <m/>
    <m/>
    <m/>
    <m/>
    <x v="0"/>
    <m/>
    <m/>
    <m/>
    <s v="Beatriz Elena Restrepo Munera"/>
    <s v="Tipo C:  Supervisión"/>
    <s v="Tecnica, Administrativa, Financiera, juridica y contable."/>
  </r>
  <r>
    <x v="9"/>
    <n v="85101706"/>
    <s v="Prestar los servicios de atención y prevención de accidentes de trabajo y enfermedades laborales (ATEL) de empleados, trabajadores, estudiantes en práctica y contratistas independientes (riesgos lV y V) de la administración departamental."/>
    <s v="Enero"/>
    <s v="13 meses"/>
    <s v="Contratación Directa"/>
    <s v="Recursos Propios"/>
    <n v="1690248628"/>
    <n v="599869670"/>
    <s v="Si"/>
    <s v="Aprobadas"/>
    <s v="Jorge O. Patiño Cardona"/>
    <s v="Profesional Universitario"/>
    <s v="3839692"/>
    <s v="jorge.patino@antioquia.gov.co"/>
    <s v="N/A"/>
    <s v="N/A"/>
    <s v="N/A"/>
    <s v="N/A"/>
    <s v="N/A"/>
    <s v="N/A"/>
    <n v="7794"/>
    <s v="19275 - 19270 - 19271 - 19235"/>
    <d v="2018-10-30T00:00:00"/>
    <n v="43413"/>
    <s v="2017-SS-24-0014"/>
    <x v="3"/>
    <s v="Positiva Compañía de Seguros"/>
    <s v="En ejecución"/>
    <m/>
    <s v="Roberto Hernandez Arboleda"/>
    <s v="Tipo C:  Supervisión"/>
    <s v="Tecnica, Administrativa, Financiera, juridica y contable."/>
  </r>
  <r>
    <x v="9"/>
    <n v="86111600"/>
    <s v="Realizar cursos de capacitación informal, artes, oficios, recreación y deportes para los servidores públicos departamentales y sus beneficiarios directos, y las actividades inherentes a la jornada de integración de la familia, de acuerdo a lo establecido en la ley 1857 de 2017"/>
    <s v="Enero"/>
    <s v="12 meses"/>
    <s v="Contratación Directa"/>
    <s v="Recursos Propios"/>
    <n v="750000000"/>
    <n v="127500000"/>
    <s v="Si"/>
    <s v="Aprobadas"/>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18"/>
    <s v="Satisfacción de los pensionados departamentales"/>
    <s v="Servicios"/>
    <n v="7971"/>
    <s v="18667 - 19457"/>
    <d v="2017-11-22T00:00:00"/>
    <n v="43434"/>
    <n v="4600007927"/>
    <x v="3"/>
    <s v="Comfama"/>
    <s v="En ejecución"/>
    <m/>
    <s v="Elvia María Ríos Izquierdo"/>
    <s v="Tipo C:  Supervisión"/>
    <s v="Tecnica, Administrativa, Financiera, juridica y contable."/>
  </r>
  <r>
    <x v="9"/>
    <n v="851015003"/>
    <s v="Realizar las evaluaciones médicas ocupacionales, la práctica de exámenes de laboratorio, la aplicación de vacunas necesarias para el ingreso, las evaluaciones periódicas y las ayudas necesarias para el egreso del servidor público departamental."/>
    <s v="Enero"/>
    <s v="12 meses"/>
    <s v="Mínima Cuantía"/>
    <s v="Recursos Propios"/>
    <n v="15000000"/>
    <n v="12500000"/>
    <s v="Si"/>
    <s v="Aprobadas"/>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m/>
    <m/>
    <m/>
    <m/>
    <x v="0"/>
    <m/>
    <m/>
    <m/>
    <s v="Jaime Ignacio Gaviria C"/>
    <s v="Tipo C:  Supervisión"/>
    <s v="Tecnica, Administrativa, Financiera, juridica y contable."/>
  </r>
  <r>
    <x v="9"/>
    <n v="861116004"/>
    <s v="Prestar los servicios no contemplados en el plan obligatorio de salud, mediante un plan complementario para el trabajador oficial y su núcleo familiar."/>
    <s v="Enero"/>
    <s v="9 meses"/>
    <s v="Mínima Cuantía"/>
    <s v="Recursos Propios"/>
    <n v="73000000"/>
    <n v="73000000"/>
    <s v="Si"/>
    <s v="Aprobadas"/>
    <s v="Jorge O. Patiño Cardona"/>
    <s v="Profesional Universitario"/>
    <s v="3839692"/>
    <s v="jorge.patino@antioquia.gov.co"/>
    <s v="N/A"/>
    <s v="N/A"/>
    <s v="N/A"/>
    <s v="N/A"/>
    <s v="N/A"/>
    <s v="N/A"/>
    <m/>
    <m/>
    <m/>
    <m/>
    <m/>
    <x v="0"/>
    <m/>
    <m/>
    <m/>
    <s v="Francisco Guillermo Castro"/>
    <s v="Tipo C:  Supervisión"/>
    <s v="Tecnica, Administrativa, Financiera, juridica y contable."/>
  </r>
  <r>
    <x v="9"/>
    <s v="80141900; 80141600; 90101600; 90111600_x000a_"/>
    <s v="Prestar servicios de apoyo logístico necesario para el desarrollo de los programas de  Capacitación, Bienestar Laboral, Seguridad y Salud en el Trabajo y Mejoramiento de la Calidad de Vida de los servidores públicos, los jubilados y pensionados departamentales y sus familias"/>
    <s v="Enero"/>
    <s v="6 meses"/>
    <s v="Licitación Pública"/>
    <s v="Recursos Propios"/>
    <n v="1117378164"/>
    <n v="1117378164"/>
    <s v="No"/>
    <s v="N/A"/>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22"/>
    <s v="Satisfacción de los servidores públicos departamentales"/>
    <s v="Servicios"/>
    <m/>
    <m/>
    <m/>
    <m/>
    <m/>
    <x v="0"/>
    <m/>
    <m/>
    <m/>
    <s v="Beatriz Elena Restrepo Munera"/>
    <s v="Tipo C:  Supervisión"/>
    <s v="Tecnica, Administrativa, Financiera, juridica y contable."/>
  </r>
  <r>
    <x v="9"/>
    <n v="851015003"/>
    <s v="Contratación de exámenes médicos para servidores y contratistas independientes (semana de la salud ocupacional para CAD y todo el Departamento de Antioquia)"/>
    <s v="Junio"/>
    <s v="12 meses"/>
    <s v="Mínima Cuantía"/>
    <s v="Recursos Propios"/>
    <n v="60000000"/>
    <n v="6000000"/>
    <s v="No"/>
    <s v="N/A"/>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m/>
    <m/>
    <m/>
    <m/>
    <x v="0"/>
    <m/>
    <m/>
    <m/>
    <s v="Jaime Ignacio Gaviria C"/>
    <s v="Tipo C:  Supervisión"/>
    <s v="Tecnica, Administrativa, Financiera, juridica y contable."/>
  </r>
  <r>
    <x v="9"/>
    <n v="80121610"/>
    <s v="Prestar los servicios como apoderada(o) en los procesos prejurídicos y jurídicos para el cobro de la cartera morosa en favor del Fondo de la Vivienda del Departamento de Antioquia."/>
    <s v="Enero"/>
    <s v="10 meses"/>
    <s v="Contratación Directa"/>
    <s v="Recursos Propios"/>
    <n v="30000000"/>
    <n v="3000000"/>
    <s v="No"/>
    <s v="N/A"/>
    <s v="Jorge O. Patiño Cardona"/>
    <s v="Profesional Universitario"/>
    <s v="3839693"/>
    <s v="jorge.patino@antioquia.gov.co"/>
    <s v="N/A"/>
    <s v="N/A"/>
    <s v="N/A"/>
    <s v="N/A"/>
    <s v="N/A"/>
    <s v="N/A"/>
    <m/>
    <m/>
    <m/>
    <m/>
    <m/>
    <x v="0"/>
    <m/>
    <m/>
    <m/>
    <s v="Gloria Marcela Botero Isaza"/>
    <s v="Tipo C:  Supervisión"/>
    <s v="Tecnica, Administrativa, Financiera, juridica y contable."/>
  </r>
  <r>
    <x v="10"/>
    <n v="78141500"/>
    <s v="ADQUISISCION DE TIQUETES AEREOS VF 600002262"/>
    <s v="Junio"/>
    <s v="10 meses"/>
    <s v="Contratación Directa"/>
    <s v="Recursos Propios"/>
    <n v="30000000"/>
    <n v="30000000"/>
    <s v="Si"/>
    <s v="Aprobadas"/>
    <s v="VICTORIA E RAMIREZ VELEZ"/>
    <s v="SECRETARIA DE GOBIERNO"/>
    <s v="3838301"/>
    <s v="victoria.ramirez@antioquia.gov.co"/>
    <m/>
    <s v="Recursos de Funcionamiento"/>
    <s v="Recursos de Funcionamiento"/>
    <s v="N/A"/>
    <m/>
    <m/>
    <m/>
    <m/>
    <m/>
    <m/>
    <m/>
    <x v="0"/>
    <m/>
    <m/>
    <s v="traslado a la Secretaria General- Subsecretaría Logistica"/>
    <s v="VICTORIA E RAMIREZ VELEZ"/>
    <s v="Tipo C:  Supervisión"/>
    <s v="Tecnica, Administrativa, Financiera."/>
  </r>
  <r>
    <x v="10"/>
    <n v="50111500"/>
    <s v="SUMINISTRO DE VIVERES CARCEL YARUMITO VF 600002270"/>
    <s v="Mayo"/>
    <s v="6 meses"/>
    <s v="Mínima Cuantía"/>
    <s v="Recursos Propios"/>
    <n v="70000000"/>
    <n v="20000000"/>
    <s v="Si"/>
    <s v="Aprobadas"/>
    <s v="VICTORIA E RAMIREZ VELEZ"/>
    <s v="SECRETARIA DE GOBIERNO"/>
    <s v="3838302"/>
    <s v="victoria.ramirez@antioquia.gov.co"/>
    <m/>
    <s v="Recursos de Funcionamiento"/>
    <s v="Recursos de Funcionamiento"/>
    <s v="N/A"/>
    <m/>
    <m/>
    <m/>
    <m/>
    <m/>
    <m/>
    <m/>
    <x v="0"/>
    <m/>
    <m/>
    <s v="Recursos de funcionamiento"/>
    <s v="VICTORIA E RAMIREZ VELEZ"/>
    <s v="Tipo C:  Supervisión"/>
    <s v="Tecnica, Administrativa, Financiera."/>
  </r>
  <r>
    <x v="10"/>
    <n v="93151500"/>
    <s v="PROMOCION Y PROTECION DE DDHH"/>
    <s v="Enero"/>
    <s v="5 meses"/>
    <s v="Contratación Directa"/>
    <s v="Recursos Propios"/>
    <n v="300000000"/>
    <n v="300000000"/>
    <s v="No"/>
    <s v="N/A"/>
    <s v="CARLOS MARIO VANEGAS CALLE"/>
    <s v="DIRECTOR DE DERECHOS HUMANOS"/>
    <s v="3839107"/>
    <s v="carlos.vanegas@antioquia. Gov.co"/>
    <s v="Promoción, prevención y protección de los Derechos Humanos (DDHH) y Derecho Internacional Humanitario (DIH)"/>
    <s v="Mesas Técnicas de Trabajo en Derechos Humanos (DDHH),  con  de planes de acción implementados."/>
    <m/>
    <s v="22-0023"/>
    <m/>
    <m/>
    <m/>
    <m/>
    <m/>
    <m/>
    <m/>
    <x v="0"/>
    <m/>
    <m/>
    <m/>
    <s v="CARLOS MARIO VANEGAS CALLE"/>
    <s v="Tipo C:  Supervisión"/>
    <s v="Tecnica, Administrativa, Financiera."/>
  </r>
  <r>
    <x v="10"/>
    <n v="93151500"/>
    <s v="RESTITUCION DE TIERRAS"/>
    <s v="Julio"/>
    <s v="12 meses"/>
    <s v="Contratación Directa"/>
    <s v="Recursos Propios"/>
    <n v="129060293"/>
    <n v="129060293"/>
    <s v="No"/>
    <s v="N/A"/>
    <s v="CARLOS MARIO VANEGAS CALLE"/>
    <s v="Sub secretario de seguridad y convivencia ciudadana"/>
    <s v="3838353"/>
    <s v="carlos.vanegas@antioquia. Gov.co"/>
    <s v="Protección, restablecimiento de los derechos y reparación individual y colectiva a las  víctimas del conflicto armado."/>
    <s v="Plan de Acción territorial departamental ajustado e implementado_x000a_Estrategias comunicacionales para la difusión reconocimiento, _x000a_protección, defensa y garantía de los Derechos Humanos (DDHH) y la resolución pacífica de conflictos. _x000a__x000a_"/>
    <s v="Protección, restablecimiento de los derechos y reparación individual y colectiva a las  víctimas del conflicto armado."/>
    <s v="14-0061"/>
    <m/>
    <m/>
    <m/>
    <m/>
    <m/>
    <m/>
    <m/>
    <x v="0"/>
    <m/>
    <m/>
    <m/>
    <s v="CARLOS MARIO VANEGAS CALLE"/>
    <s v="Tipo C:  Supervisión"/>
    <s v="Tecnica, Administrativa, Financiera."/>
  </r>
  <r>
    <x v="10"/>
    <n v="92101500"/>
    <s v="EDUCACION Y REGULACION VIAL VF 600002268"/>
    <s v="Enero"/>
    <s v="8 meses"/>
    <s v="Régimen Especial"/>
    <s v="Recursos Propios"/>
    <n v="469908333"/>
    <n v="156636111"/>
    <s v="Si"/>
    <s v="Aprobadas"/>
    <s v="CARLOS MARIO MARIN MARIN"/>
    <s v="GERENTE"/>
    <s v="3839336"/>
    <s v="astrid.arroyo@antioquia.gov.co"/>
    <s v="Movilidad segura en el Departamento de Antioquia"/>
    <s v="Municipios sin organismos de tránsito con Programas Integrales en Seguridad Vial"/>
    <s v="Apoyo en su logistica e inteligencia a la fuerza pública y organismos de seguridad en_x000a_Antioquia"/>
    <s v="22-0173"/>
    <s v="Municipios sin organismos de tránsito con Programas Integrales en Seguridad Vial"/>
    <s v="Municipios sin organismos de tránsito con Programas Integrales en Seguridad Vial"/>
    <n v="6434"/>
    <n v="6434"/>
    <d v="2017-07-14T00:00:00"/>
    <m/>
    <n v="4600007048"/>
    <x v="1"/>
    <s v="POLICIA NACIONAL"/>
    <m/>
    <s v="En ejecución"/>
    <s v="CARLOS MARIO MARIN MARIN"/>
    <s v="Tipo C:  Supervisión"/>
    <s v="Tecnica, Administrativa, Financiera."/>
  </r>
  <r>
    <x v="10"/>
    <n v="72121400"/>
    <s v="CONSTRUCCION, MENTENIMIENTO Y ADECUACIONES FUERZA PUBLICA"/>
    <s v="Abril"/>
    <s v="12 meses"/>
    <s v="Licitación Pública"/>
    <s v="Recursos Propios"/>
    <n v="2900000000"/>
    <n v="2900000000"/>
    <s v="No"/>
    <s v="N/A"/>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6"/>
    <s v="Sedes de la Fuerza Pública y Organismos de Seguridad Adecuados y Construidos"/>
    <s v="Estudios, diseños, construcción, adecuación, mantenimiento e  interventoría"/>
    <m/>
    <m/>
    <m/>
    <m/>
    <m/>
    <x v="0"/>
    <m/>
    <m/>
    <m/>
    <s v="HUGO ALBERTO PARRA GALEANO"/>
    <s v="Tipo C:  Supervisión"/>
    <s v="Tecnica, Administrativa, Financiera."/>
  </r>
  <r>
    <x v="10"/>
    <s v=" 80111600"/>
    <s v="TEMPORALES PROYECTO CONSTRUCCION, MENTENIMIENTO Y ADECUACIONES FUERZA PUBLICA"/>
    <s v="Enero"/>
    <s v="10 meses"/>
    <s v="Contratación Directa"/>
    <s v="Recursos Propios"/>
    <n v="100000000"/>
    <n v="100000000"/>
    <s v="No"/>
    <s v="N/A"/>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6"/>
    <s v="Sedes de la Fuerza Pública y Organismos de Seguridad Adecuados y Construidos"/>
    <m/>
    <m/>
    <m/>
    <m/>
    <m/>
    <m/>
    <x v="0"/>
    <m/>
    <m/>
    <s v="Traslado CDP a la Secretaría de Gestión Humana para el pago de temporales"/>
    <s v="HUGO ALBERTO PARRA GALEANO"/>
    <s v="Tipo C:  Supervisión"/>
    <s v="Tecnica, Administrativa, Financiera."/>
  </r>
  <r>
    <x v="10"/>
    <s v="80141600"/>
    <s v="OPERACIÓN LOGISTICA OPERATIVOS FUERZA PÚBLICA, ORGASNISMOS DE SEGURIDAD Y JUSTICIA VF"/>
    <s v="Enero"/>
    <s v="6 meses"/>
    <s v="Contratación Directa"/>
    <s v="Recursos Propios"/>
    <n v="1500000000"/>
    <n v="10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n v="7730"/>
    <n v="7730"/>
    <d v="2017-10-25T00:00:00"/>
    <s v="2017060108445"/>
    <n v="4600007716"/>
    <x v="3"/>
    <s v="METROPARQUES"/>
    <m/>
    <s v="En ejecución"/>
    <s v="HUGO ALBERTO PARRA GALEANO"/>
    <s v="Tipo C:  Supervisión"/>
    <s v="Tecnica, Administrativa, Financiera."/>
  </r>
  <r>
    <x v="10"/>
    <s v="80141600"/>
    <s v="OPERACIÓN LOGISTICA OPERATIVOS FUERZA PÚBLICA, ORGASNISMOS DE SEGURIDAD Y JUSTICIA "/>
    <s v="Julio"/>
    <s v="10 meses"/>
    <s v="Contratación Directa"/>
    <s v="Recursos Propios"/>
    <n v="500000000"/>
    <n v="5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0"/>
    <n v="92111800"/>
    <s v="PAGO DE RECOMENSAS Y PROTECCION DE VÍCTIMAS Y TESTIGOS EN PRO DE LA SEGURIDAD Y LA CONVIVENCIA EN EL DEPARTAMENTO DE ANTIOQUIA VF 6000002266"/>
    <s v="Enero"/>
    <s v="5 meses"/>
    <s v="Contratación Directa"/>
    <s v="Recursos Propios"/>
    <n v="24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n v="7751"/>
    <n v="7751"/>
    <d v="2017-10-25T00:00:00"/>
    <s v="2017060109184"/>
    <n v="4600007830"/>
    <x v="3"/>
    <s v="EMPRESA PARA LA SEGURIDAD URBANA"/>
    <m/>
    <s v="En ejecución"/>
    <s v="HUGO ALBERTO PARRA GALEANO"/>
    <s v="Tipo C:  Supervisión"/>
    <s v="Tecnica, Administrativa, Financiera."/>
  </r>
  <r>
    <x v="10"/>
    <n v="92111800"/>
    <s v="PAGO DE RECOMENSAS Y PROTECCION DE VÍCTIMAS Y TESTIGOS EN PRO DE LA SEGURIDAD Y LA CONVIVENCIA EN EL DEPARTAMENTO DE ANTIOQUIA VF 6000002266"/>
    <s v="Agosto"/>
    <s v="10 meses"/>
    <s v="Contratación Directa"/>
    <s v="Recursos Propios"/>
    <n v="100000000"/>
    <n v="1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0"/>
    <s v="80141600"/>
    <s v="APOYO A LA LOGISTICA E INTELIGENCIA D ELA FUERZA PUBLICA"/>
    <s v="Febrero"/>
    <s v="12 meses"/>
    <s v="Selección Abreviada - Menor Cuantía"/>
    <s v="Recursos Propios"/>
    <n v="173000000"/>
    <n v="173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0"/>
    <s v=" 80111600"/>
    <s v="TEMPORALES APOYO A LA LOGISTICA E INTELIGENCIA D ELA FUERZA PUBLICA"/>
    <s v="Enero"/>
    <s v="16 meses"/>
    <s v="Contratación Directa"/>
    <s v="Recursos Propios"/>
    <n v="730500000"/>
    <n v="7305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s v="Traslado CDP a la Secretaría de Gestión Humana para el pago de temporales"/>
    <s v="HUGO ALBERTO PARRA GALEANO"/>
    <s v="Tipo C:  Supervisión"/>
    <s v="Supervisión técnica, ambiental, jurídica, administrativa, contable y/o financiera"/>
  </r>
  <r>
    <x v="10"/>
    <n v="72121400"/>
    <s v="CONSTRUCCION MANTENIMIENTO DE SEDES VF 600002423"/>
    <s v="Enero"/>
    <s v="9 meses"/>
    <s v="Contratación Directa"/>
    <s v="Recursos Propios"/>
    <n v="9019927066"/>
    <n v="1000000000"/>
    <s v="Si"/>
    <s v="Aprobadas"/>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1"/>
    <s v="Sedes de la Fuerza Pública y Organismos de Seguridad Adecuados y Construidos"/>
    <s v="Estudios, diseños, construcción, adecuación, mantenimiento e  interventoría"/>
    <n v="6718"/>
    <n v="6718"/>
    <d v="2017-03-27T00:00:00"/>
    <s v="2017060053415"/>
    <n v="4600006649"/>
    <x v="3"/>
    <s v="EMPRESA DE VIVIENDA DE ANTIOQUIA"/>
    <m/>
    <s v="En ejecución"/>
    <s v="HUGO ALBERTO PARRA GALEANO"/>
    <s v="Tipo C:  Supervisión"/>
    <s v="Tecnica, Administrativa, Financiera."/>
  </r>
  <r>
    <x v="10"/>
    <n v="15101500"/>
    <s v="COMBUSTIBLE FUERZA PUBLICA VF 600002460"/>
    <s v="Enero"/>
    <s v="10 meses"/>
    <s v="Selección Abreviada - Subasta Inversa"/>
    <s v="Recursos Propios"/>
    <n v="142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n v="7032"/>
    <n v="7032"/>
    <d v="2017-06-16T00:00:00"/>
    <s v="2017060084466"/>
    <n v="4600006924"/>
    <x v="3"/>
    <s v="DIEGO LPEZ S.A.S"/>
    <m/>
    <s v="En ejecución"/>
    <s v="HUGO ALBERTO PARRA GALEANO"/>
    <s v="Tipo C:  Supervisión"/>
    <s v="Tecnica, Administrativa, Financiera."/>
  </r>
  <r>
    <x v="10"/>
    <n v="15101500"/>
    <s v="COMBUSTIBLE FUERZA PUBLICA "/>
    <s v="Febrero"/>
    <s v="9 meses"/>
    <s v="Selección Abreviada - Subasta Inversa"/>
    <s v="Recursos Propios"/>
    <n v="1000000000"/>
    <n v="10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m/>
    <m/>
    <m/>
    <m/>
    <m/>
    <x v="0"/>
    <m/>
    <m/>
    <m/>
    <s v="HUGO ALBERTO PARRA GALEANO"/>
    <s v="Tipo C:  Supervisión"/>
    <s v="Tecnica, Administrativa, Financiera."/>
  </r>
  <r>
    <x v="10"/>
    <n v="25101500"/>
    <s v="ADQUISICION DE PARQUE AUTOMOTOR (VEHÍCULOS, MOTOCICLETAS, BOTES Y MOTORES) PARA LA FUERZA PÚBLICA, ORGANISMOS DE SEGURIDAD Y J"/>
    <s v="Marzo"/>
    <s v="12 meses"/>
    <s v="Selección Abreviada - Acuerdo Marco de Precios"/>
    <s v="Recursos Propios"/>
    <n v="1500000000"/>
    <n v="15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
    <s v="Compra de carros, motos para Fuerza Pública, Organismos de Seguridad y Justicia"/>
    <m/>
    <m/>
    <m/>
    <m/>
    <m/>
    <x v="0"/>
    <m/>
    <m/>
    <m/>
    <s v="HUGO ALBERTO PARRA GALEANO"/>
    <s v="Tipo C:  Supervisión"/>
    <s v="Tecnica, Administrativa, Financiera."/>
  </r>
  <r>
    <x v="10"/>
    <n v="92101700"/>
    <s v="FORTALECIMIENTO RESPONSABILIDAD PENAL ADOLECENTES VF 600002267"/>
    <s v="Mayo"/>
    <s v="10 meses"/>
    <s v="Régimen Especial"/>
    <s v="Recursos Propios"/>
    <n v="685763241"/>
    <n v="228000000"/>
    <s v="Si"/>
    <s v="Aprobadas"/>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n v="6863"/>
    <n v="6863"/>
    <m/>
    <s v="2017060076783"/>
    <n v="4600006749"/>
    <x v="1"/>
    <s v="IPSICOL"/>
    <m/>
    <s v="En ejecución"/>
    <s v="AICARDO URREGO USUGA"/>
    <s v="Tipo C:  Supervisión"/>
    <s v="Tecnica, Administrativa, Financiera."/>
  </r>
  <r>
    <x v="10"/>
    <n v="83111600"/>
    <s v=" TECNOLOGÍA PARA LA SEGURIDAD  -COMUNICACION MOVIL AVANTEL VF 600002265"/>
    <s v="Enero"/>
    <s v="11 meses"/>
    <s v="Contratación Directa"/>
    <s v="Recursos Propios"/>
    <n v="23500000"/>
    <n v="19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Organismos de Seguridad y Fuerza Pública, Fortalecidos y Dotados."/>
    <s v="Implementación de tecnologías y sistemas de información para la seguridad y convivencia ciudadana en el Departamento de Antioquia"/>
    <s v="22-1002"/>
    <s v="* Municipios con sistemas de recepción de denunicas en línea funcionando.  Organismos de Seguridad y Fuerza Pública, Fortalecidos y Dotados."/>
    <m/>
    <n v="7729"/>
    <n v="7729"/>
    <d v="2017-10-25T00:00:00"/>
    <s v="2017060108106"/>
    <n v="4600007647"/>
    <x v="3"/>
    <s v="AVANTEL S.A.S"/>
    <m/>
    <s v="En ejecución"/>
    <s v="HUGO ALBERTO PARRA GALEANO"/>
    <s v="Tipo C:  Supervisión"/>
    <s v="Tecnica, Administrativa, Financiera."/>
  </r>
  <r>
    <x v="10"/>
    <n v="92101602"/>
    <s v="Prestar los servicios como Coordinador Ejecutivo de los Bomberos de Antioquia en cumplimiento de la Ley 1575 de 2012, las Resolución 0661 de 2014, la Resolución 384 de 2017 y Resolución 429 de 2017"/>
    <s v="Enero"/>
    <s v="13 meses"/>
    <s v="Contratación Directa"/>
    <s v="Recursos Propios"/>
    <n v="28886258"/>
    <n v="28886258"/>
    <s v="Si"/>
    <s v="Aprobadas"/>
    <s v="AICARDO URREGO USUGA"/>
    <s v="DIRECTOR DE APOYO INSTITUCIONAL"/>
    <s v="3838350"/>
    <s v="aicardo.urrego@antioquia.gov.co"/>
    <m/>
    <s v="Recursos de Funcionamiento"/>
    <s v="Recursos de Funcionamiento"/>
    <s v="23-00007"/>
    <m/>
    <m/>
    <m/>
    <m/>
    <m/>
    <m/>
    <m/>
    <x v="0"/>
    <m/>
    <m/>
    <s v="Recursos de funcionamiento"/>
    <s v="AICARDO URREGO USUGA"/>
    <s v="Tipo C:  Supervisión"/>
    <s v="Tecnica, Administrativa, Financiera."/>
  </r>
  <r>
    <x v="10"/>
    <n v="90101600"/>
    <s v="SUMINISTRO DE ALIMENTACIÓN COMO APOYO A LA REGISTRADURÍA VF 6000002271"/>
    <s v="Enero"/>
    <s v="8 meses"/>
    <s v="Selección Abreviada - Menor Cuantía"/>
    <s v="Recursos Propios"/>
    <n v="196000000"/>
    <n v="54000000"/>
    <s v="Si"/>
    <s v="Aprobadas"/>
    <s v="AICARDO URREGO USUGA"/>
    <s v="DIRECTOR DE APOYO INSTITUCIONAL"/>
    <s v="3838350"/>
    <s v="aicardo.urrego@antioquia.gov.co"/>
    <m/>
    <s v="Recursos de Funcionamiento"/>
    <s v="Recursos de Funcionamiento"/>
    <s v="23-00007"/>
    <m/>
    <m/>
    <n v="6457"/>
    <n v="6457"/>
    <d v="2017-02-28T00:00:00"/>
    <s v="2017060077279"/>
    <n v="460006708"/>
    <x v="3"/>
    <s v="SAN AGUSTÍN EVENTOS"/>
    <m/>
    <s v="En ejecución"/>
    <s v="AICARDO URREGO USUGA"/>
    <s v="Tipo C:  Supervisión"/>
    <s v="Tecnica, Administrativa, Financiera."/>
  </r>
  <r>
    <x v="10"/>
    <n v="86101700"/>
    <s v="FORTALECIMIENTO (CAPACITACIÓN Y ASISTENCIA TÉCNICA) BOMBEROS"/>
    <s v="Febrero"/>
    <s v="10 meses"/>
    <s v="Selección Abreviada - Menor Cuantía"/>
    <s v="Recursos Propios"/>
    <n v="282921422"/>
    <n v="282921422"/>
    <s v="No"/>
    <s v="N/A"/>
    <s v="AICARDO URREGO USUGA"/>
    <s v="DIRECTOR DE APOYO INSTITUCIONAL"/>
    <s v="3838350"/>
    <s v="aicardo.urrego@antioquia.gov.co"/>
    <s v="Sistema Departamental de Bomberos"/>
    <s v="Cuerpos de Bomberos tecnificados y capacitados "/>
    <s v="Sistema Departamental de Bomberos"/>
    <s v="23-00007"/>
    <s v="Cuerpos de Bomberos tecnificados y capacitados "/>
    <m/>
    <m/>
    <m/>
    <m/>
    <m/>
    <m/>
    <x v="0"/>
    <m/>
    <m/>
    <m/>
    <s v="AICARDO URREGO USUGA"/>
    <s v="Tipo C:  Supervisión"/>
    <s v="Tecnica, Administrativa, Financiera."/>
  </r>
  <r>
    <x v="10"/>
    <n v="44100000"/>
    <s v="FORTALECIMIENTIO TECNOLOGICO ORGANISMO DE TRANSITO"/>
    <s v="Febrero"/>
    <s v="3 meses"/>
    <s v="Selección Abreviada - Subasta Inversa"/>
    <s v="Recursos Propios"/>
    <n v="481949000"/>
    <n v="481949000"/>
    <s v="No"/>
    <s v="N/A"/>
    <s v="CARLOS MARIO MARIN MARIN"/>
    <s v="GERENTE"/>
    <s v="3839336"/>
    <s v="carlosalberto.marin@antioquia.gov.co"/>
    <s v="Fortalecimiento Institucional en Transporte y Transito en el Departamento de Antioquia"/>
    <s v="Sedes operativas de Movilidad dotadas y operando"/>
    <s v="Fortalecimiento Institucional en Transporte y Tránsito en el Departamento de Antioquia"/>
    <s v="22-0218"/>
    <s v="Municipios sin organismos de tránsito con Programas Integrales en Seguridad Vial"/>
    <s v="Municipios sin organismos de tránsito con Programas Integrales en Seguridad Vial"/>
    <m/>
    <m/>
    <m/>
    <m/>
    <m/>
    <x v="0"/>
    <m/>
    <m/>
    <m/>
    <s v="CARLOS MARIO MARIN MARIN"/>
    <s v="Tipo C:  Supervisión"/>
    <s v="Tecnica, Administrativa, Financiera."/>
  </r>
  <r>
    <x v="10"/>
    <n v="83111600"/>
    <s v="COMUNICACION MOVIL AVANTEL "/>
    <s v="Julio"/>
    <s v="5 meses"/>
    <s v="Contratación Directa"/>
    <s v="Recursos Propios"/>
    <n v="10000000"/>
    <n v="1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0"/>
    <n v="92121900"/>
    <s v="BOTES Y MOTORES FZA PUBLICA"/>
    <s v="Septiembre"/>
    <s v="10 meses"/>
    <s v="Selección Abreviada - Subasta Inversa"/>
    <s v="Recursos Propios"/>
    <n v="500000000"/>
    <n v="5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0"/>
    <n v="93151500"/>
    <s v="ATENCION VICTIMAS Y DERECHOS HUMANOS VF600002424"/>
    <s v="Enero"/>
    <s v="10 meses"/>
    <s v="Contratación Directa"/>
    <s v="Recursos Propios"/>
    <n v="1639500000"/>
    <n v="350000000"/>
    <s v="Si"/>
    <s v="Aprobadas"/>
    <s v="CARLOS MARIO VANEGAS CALLE"/>
    <s v="DIRECTOR DE DERECHOS HUMANOS"/>
    <s v="3839107"/>
    <s v="carlos.vanegas@antioquia. Gov.co"/>
    <m/>
    <m/>
    <m/>
    <s v="22-0223"/>
    <m/>
    <m/>
    <n v="7158"/>
    <n v="7158"/>
    <d v="2017-06-20T00:00:00"/>
    <s v="2017060089213"/>
    <n v="46000006932"/>
    <x v="3"/>
    <s v="EMPRESA SOCIAL DEL ESTADO HOSPITAL MENTAL DE ANTIOQUIA"/>
    <m/>
    <s v="En ejecución"/>
    <s v="CARLOS MARIO VANEGAS CALLE"/>
    <s v="Tipo C:  Supervisión"/>
    <s v="Tecnica, Administrativa, Financiera."/>
  </r>
  <r>
    <x v="10"/>
    <n v="93151500"/>
    <s v="ATENCION VICTIMAS Y DERECHOS HUMANOS VF 6000002425"/>
    <s v="Enero"/>
    <s v="6 meses"/>
    <s v="Contratación Directa"/>
    <s v="Recursos Propios"/>
    <n v="1639500000"/>
    <n v="187500000"/>
    <s v="Si"/>
    <s v="Aprobadas"/>
    <s v="CARLOS MARIO VANEGAS CALLE"/>
    <s v="DIRECTOR DE DERECHOS HUMANOS"/>
    <s v="3839107"/>
    <s v="carlos.vanegas@antioquia. Gov.co"/>
    <m/>
    <m/>
    <m/>
    <s v="22-0222"/>
    <m/>
    <m/>
    <n v="7158"/>
    <n v="7158"/>
    <d v="2017-06-20T00:00:00"/>
    <s v="2017060089213"/>
    <n v="46000006932"/>
    <x v="3"/>
    <s v="EMPRESA SOCIAL DEL ESTADO HOSPITAL MENTAL DE ANTIOQUIA"/>
    <m/>
    <s v="En ejecución"/>
    <s v="CARLOS MARIO VANEGAS CALLE"/>
    <s v="Tipo C:  Supervisión"/>
    <s v="Tecnica, Administrativa, Financiera."/>
  </r>
  <r>
    <x v="10"/>
    <n v="93151500"/>
    <s v="ATENCION VICTIMAS Y DERECHOS HUMANOS "/>
    <s v="Enero"/>
    <s v="6 meses"/>
    <s v="Contratación Directa"/>
    <s v="Recursos Propios"/>
    <n v="212500000"/>
    <n v="212500000"/>
    <s v="No"/>
    <s v="N/A"/>
    <s v="CARLOS MARIO VANEGAS CALLE"/>
    <s v="DIRECTOR DE DERECHOS HUMANOS"/>
    <s v="3839107"/>
    <s v="carlos.vanegas@antioquia. Gov.co"/>
    <m/>
    <m/>
    <m/>
    <s v="22-0222"/>
    <m/>
    <m/>
    <m/>
    <m/>
    <m/>
    <m/>
    <m/>
    <x v="0"/>
    <m/>
    <m/>
    <m/>
    <s v="CARLOS MARIO VANEGAS CALLE"/>
    <s v="Tipo C:  Supervisión"/>
    <s v="Tecnica, Administrativa, Financiera."/>
  </r>
  <r>
    <x v="10"/>
    <n v="93151500"/>
    <s v="APOYO A LA ACCION INTEGRAL CONTRA MINAS ANTIPERSONALES"/>
    <s v="Enero"/>
    <s v="10 meses"/>
    <s v="Contratación Directa"/>
    <s v="Recursos Propios"/>
    <n v="250000000"/>
    <n v="250000000"/>
    <s v="No"/>
    <s v="N/A"/>
    <s v="CARLOS MARIO VANEGAS CALLE"/>
    <s v="DIRECTOR DE DERECHOS HUMANOS"/>
    <s v="3839107"/>
    <s v="carlos.vanegas@antioquia. Gov.co"/>
    <s v="Acción Integral contra Minas Antipersonal (MAP), Munición sin Explotar (MUSE) y Artefactos Explosivos Improvisados (AEI)"/>
    <s v="Víctimas de Minas Antipersonal (MAP), (MUSE) y (AEI) Caracterizadas_x000a_Estrategia de Educación en el Riesgo de Minas Antipersonal  y comportamientos seguros._x000a_"/>
    <m/>
    <s v="22-0075"/>
    <m/>
    <m/>
    <m/>
    <m/>
    <m/>
    <m/>
    <m/>
    <x v="0"/>
    <m/>
    <m/>
    <m/>
    <s v="CARLOS MARIO VANEGAS CALLE"/>
    <s v="Tipo C:  Supervisión"/>
    <s v="Tecnica, Administrativa, Financiera."/>
  </r>
  <r>
    <x v="10"/>
    <n v="80101500"/>
    <s v="IMPLEMENTACION TECNOLOGICA Y SISTEMAS DE INFORMACION"/>
    <s v="Febrero"/>
    <s v="12 meses"/>
    <s v="Licitación Pública"/>
    <s v="Recursos Propios"/>
    <n v="4000000000"/>
    <n v="400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0"/>
    <n v="80101500"/>
    <s v=" TEMPORALES IMPLEMENTACION TECNOLOGICA Y SISTEMAS DE INFORMACION"/>
    <s v="Enero"/>
    <s v="10 meses"/>
    <s v="Contratación Directa"/>
    <s v="Recursos Propios"/>
    <n v="200000000"/>
    <n v="20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s v="Traslado CDP a la Secretaría de Gestión Humana para el pago de temporales"/>
    <s v="HUGO ALBERTO PARRA GALEANO"/>
    <s v="Tipo C:  Supervisión"/>
    <s v="Tecnica, Administrativa, Financiera."/>
  </r>
  <r>
    <x v="10"/>
    <n v="93141500"/>
    <s v="APOYO LOGISTICO EVENTOS"/>
    <s v="Febrero"/>
    <s v="6 meses"/>
    <s v="Mínima Cuantía"/>
    <s v="Recursos Propios"/>
    <n v="70000000"/>
    <n v="7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0"/>
    <n v="92101700"/>
    <s v="FORTALECIMIENTO RESPONSABILIDAD PENAL ADOLECENTES "/>
    <s v="Julio"/>
    <s v="15 meses"/>
    <s v="Régimen Especial"/>
    <s v="Recursos Propios"/>
    <n v="267096431"/>
    <n v="267096431"/>
    <s v="No"/>
    <s v="N/A"/>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m/>
    <m/>
    <m/>
    <m/>
    <m/>
    <x v="0"/>
    <m/>
    <m/>
    <m/>
    <s v="AICARDO URREGO USUGA"/>
    <s v="Tipo C:  Supervisión"/>
    <s v="Tecnica, Administrativa, Financiera."/>
  </r>
  <r>
    <x v="10"/>
    <n v="93141500"/>
    <s v="OPERADOR LOGISTICO COMUNICACIONES VF600002353"/>
    <s v="Abril"/>
    <s v="8 meses"/>
    <s v="Contratación Directa"/>
    <s v="Recursos Propios"/>
    <n v="472500000"/>
    <n v="52500000"/>
    <s v="Si"/>
    <s v="Aprobadas"/>
    <s v="AICARDO URREGO USUGA"/>
    <s v="DIRECTOR DE APOYO INSTITUCIONAL"/>
    <s v="3838350"/>
    <s v="aicardo.urrego@antioquia.gov.co"/>
    <m/>
    <m/>
    <m/>
    <s v="22-00224"/>
    <m/>
    <m/>
    <m/>
    <m/>
    <m/>
    <m/>
    <m/>
    <x v="0"/>
    <m/>
    <m/>
    <s v="Traslado a comunicaciones"/>
    <s v="AICARDO URREGO USUGA"/>
    <s v="Tipo C:  Supervisión"/>
    <s v="Tecnica, Administrativa, Financiera."/>
  </r>
  <r>
    <x v="10"/>
    <n v="43211500"/>
    <s v="FORTALECIMIENTO DE INTITUCIONES QUE BRINDAN SERVICIO DE JUSTICIA FORMAL Y NO FORMAL"/>
    <s v="Marzo"/>
    <s v="15 meses"/>
    <s v="Selección Abreviada - Subasta Inversa"/>
    <s v="Recursos Propios"/>
    <n v="547500000"/>
    <n v="547500000"/>
    <s v="No"/>
    <s v="N/A"/>
    <s v="AICARDO URREGO USUGA"/>
    <s v="DIRECTOR DE APOYO INSTITUCIONAL"/>
    <s v="3838350"/>
    <s v="aicardo.urrego@antioquia.gov.co"/>
    <s v="Antioquia Convive y es Justa"/>
    <s v="Casas de Justicia, Inspecciones de Policía, Comisarías de Familia, Puntos de Atención para la Conciliación en Equidad y Centros de Paz adecuados"/>
    <s v="Antioquia Convive y es Justa"/>
    <s v="22-0024"/>
    <s v="Casas de Justicia, Inspecciones de Policía, Comisarías de Familia, Puntos de Atención para la Conciliación en Equidad y Centros de Paz adecuados"/>
    <m/>
    <m/>
    <m/>
    <m/>
    <m/>
    <m/>
    <x v="0"/>
    <m/>
    <m/>
    <m/>
    <s v="AICARDO URREGO USUGA"/>
    <s v="Tipo C:  Supervisión"/>
    <s v="Tecnica, Administrativa, Financiera."/>
  </r>
  <r>
    <x v="10"/>
    <n v="93141500"/>
    <s v="OPERADOR LOGISTICO COMUNICACIONES VF600002355"/>
    <s v="Abril"/>
    <s v="6 meses"/>
    <s v="Contratación Directa"/>
    <s v="Recursos Propios"/>
    <n v="472500000"/>
    <n v="5250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a comunicaciones"/>
    <s v="HUGO ALBERTO PARRA GALEANO"/>
    <s v="Tipo C:  Supervisión"/>
    <s v="Tecnica, Administrativa, Financiera."/>
  </r>
  <r>
    <x v="10"/>
    <n v="93141500"/>
    <s v="OPERADOR LOGISTICO COMUNICACIONES "/>
    <s v="Julio"/>
    <s v="15 meses"/>
    <s v="Contratación Directa"/>
    <s v="Recursos Propios"/>
    <n v="60000000"/>
    <n v="6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a comunicaciones"/>
    <s v="HUGO ALBERTO PARRA GALEANO"/>
    <s v="Tipo C:  Supervisión"/>
    <s v="Tecnica, Administrativa, Financiera."/>
  </r>
  <r>
    <x v="10"/>
    <n v="93141500"/>
    <s v="CENTRAL DE MEDIOS VF 600002365"/>
    <s v="Abril"/>
    <s v="4 meses"/>
    <s v="Contratación Directa"/>
    <s v="Recursos Propios"/>
    <n v="472500000"/>
    <n v="6875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a comunicaciones"/>
    <s v="HUGO ALBERTO PARRA GALEANO"/>
    <s v="Tipo C:  Supervisión"/>
    <s v="Tecnica, Administrativa, Financiera."/>
  </r>
  <r>
    <x v="10"/>
    <n v="83111600"/>
    <s v="OPERADOR TELEFONIA CELULAR "/>
    <s v="Agosto"/>
    <s v="8 meses"/>
    <s v="Contratación Directa"/>
    <s v="Recursos Propios"/>
    <n v="80000000"/>
    <n v="8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0"/>
    <m/>
    <m/>
    <m/>
    <s v="HUGO ALBERTO PARRA GALEANO"/>
    <s v="Tipo C:  Supervisión"/>
    <s v="Tecnica, Administrativa, Financiera."/>
  </r>
  <r>
    <x v="10"/>
    <n v="16111500"/>
    <s v="ELEMENTOS OFICINA"/>
    <s v="Enero"/>
    <s v="15 meses"/>
    <s v="Selección Abreviada - Subasta Inversa"/>
    <s v="Recursos Propios"/>
    <n v="200000000"/>
    <n v="20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0"/>
    <m/>
    <m/>
    <m/>
    <s v="HUGO ALBERTO PARRA GALEANO"/>
    <s v="Tipo C:  Supervisión"/>
    <s v="Tecnica, Administrativa, Financiera."/>
  </r>
  <r>
    <x v="10"/>
    <n v="93141500"/>
    <s v="OPERADOR LOGISTICO  VF600002354"/>
    <s v="Abril"/>
    <s v="10 meses"/>
    <s v="Contratación Directa"/>
    <s v="Recursos Propios"/>
    <n v="472500000"/>
    <n v="52500000"/>
    <s v="Si"/>
    <s v="Aprobadas"/>
    <s v="CARLOS MARIO MARIN MARIN"/>
    <s v="GERENTE"/>
    <s v="3839336"/>
    <s v="carlosalberto.marin@antioquia.gov.co"/>
    <m/>
    <m/>
    <m/>
    <s v="08-00003"/>
    <m/>
    <m/>
    <m/>
    <m/>
    <m/>
    <m/>
    <m/>
    <x v="0"/>
    <m/>
    <m/>
    <s v="Traslado a comunicaciones"/>
    <s v="CARLOS MARIO MARIN MARIN"/>
    <s v="Tipo C:  Supervisión"/>
    <s v="Tecnica, Administrativa, Financiera."/>
  </r>
  <r>
    <x v="10"/>
    <n v="83111600"/>
    <s v="MEDIOS DE  COMUNICACION VF600002366"/>
    <s v="Febrero"/>
    <s v="13 meses"/>
    <s v="Contratación Directa"/>
    <s v="Recursos Propios"/>
    <n v="68750000"/>
    <n v="68750000"/>
    <s v="No"/>
    <s v="N/A"/>
    <s v="CARLOS MARIO MARIN MARIN"/>
    <s v="GERENTE"/>
    <s v="3839336"/>
    <s v="carlosalberto.marin@antioquia.gov.co"/>
    <m/>
    <m/>
    <m/>
    <s v="08-0003"/>
    <m/>
    <m/>
    <m/>
    <m/>
    <m/>
    <m/>
    <m/>
    <x v="0"/>
    <m/>
    <m/>
    <s v="Traslado a comunicaciones"/>
    <s v="CARLOS MARIO MARIN MARIN"/>
    <s v="Tipo C:  Supervisión"/>
    <s v="Tecnica, Administrativa, Financiera."/>
  </r>
  <r>
    <x v="10"/>
    <n v="81161700"/>
    <s v="SERVICIO COMUNICACIÓN MOVIL PDA VF6000002459"/>
    <s v="Enero"/>
    <s v="6 meses"/>
    <s v="Contratación Directa"/>
    <s v="Recursos Propios"/>
    <n v="436720000"/>
    <n v="143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n v="6280"/>
    <n v="6280"/>
    <d v="2016-12-16T00:00:00"/>
    <s v="2016060099711"/>
    <n v="4600006147"/>
    <x v="3"/>
    <s v="AVANTEL S.A.S"/>
    <m/>
    <s v="En ejecución"/>
    <s v="HUGO ALBERTO PARRA GALEANO"/>
    <s v="Tipo C:  Supervisión"/>
    <s v="Tecnica, Administrativa, Financiera."/>
  </r>
  <r>
    <x v="10"/>
    <n v="81161700"/>
    <s v="SERVICIO COMUNICACIÓN MOVIL PDA "/>
    <s v="Mayo"/>
    <s v="10 meses"/>
    <s v="Contratación Directa"/>
    <s v="Recursos Propios"/>
    <n v="350000000"/>
    <n v="35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0"/>
    <n v="86101700"/>
    <s v="APOYO E IMPLEMENTACION DE PROGRAMAS MPALES PAZES"/>
    <s v="Febrero"/>
    <s v="10 meses"/>
    <s v="Selección Abreviada - Menor Cuantía"/>
    <s v="Recursos Propios"/>
    <n v="187000000"/>
    <n v="187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0"/>
    <n v="500000000"/>
    <s v="SUMINISTRO DE VÍVERES FUERZA PÚBLICA, ORGANISMOS DE SEGURIDAD Y JUSTICIA"/>
    <s v="Febrero"/>
    <s v="10 meses"/>
    <s v="Selección Abreviada - Subasta Inversa"/>
    <s v="Recursos Propios"/>
    <n v="200000000"/>
    <n v="20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0"/>
    <n v="70141500"/>
    <s v="ERRADICACION DE CULTIVOS ILICITOS"/>
    <s v="Febrero"/>
    <s v="12 meses"/>
    <s v="Selección Abreviada - Menor Cuantía"/>
    <s v="Recursos Propios"/>
    <n v="300000000"/>
    <n v="300000000"/>
    <s v="No"/>
    <s v="N/A"/>
    <s v="HUGO ALBERTO PARRA GALEANO"/>
    <s v="Sub secretario de seguridad y convivencia ciudadana"/>
    <s v="3838330"/>
    <s v="hugo.parra@antioquia.gov.co"/>
    <s v="Antioquia Sin Cultivos Ilícitos"/>
    <s v="Cultivos ilicitos erradicados con proyectos de desarrollo alternativo"/>
    <s v="Antioquia Sin Cultivos Ilícitos"/>
    <s v="14-0063"/>
    <s v="Cultivos ilicitos erradicados con proyectos de desarrollo alternativo"/>
    <m/>
    <m/>
    <m/>
    <m/>
    <m/>
    <m/>
    <x v="0"/>
    <m/>
    <m/>
    <m/>
    <s v="HUGO ALBERTO PARRA GALEANO"/>
    <s v="Tipo C:  Supervisión"/>
    <s v="Tecnica, Administrativa, Financiera."/>
  </r>
  <r>
    <x v="11"/>
    <s v="81112001"/>
    <s v="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
    <s v="Enero"/>
    <s v="9 meses"/>
    <s v="Licitación Pública"/>
    <s v="Recursos Propios"/>
    <n v="2365421226"/>
    <n v="459300000"/>
    <s v="Si"/>
    <s v="Aprobadas"/>
    <s v="Norman Harry Posada"/>
    <s v="Director de Rentas"/>
    <s v="3835152"/>
    <s v="norman.harry@antioquia.gov.co"/>
    <s v="N/A"/>
    <s v="N/A"/>
    <s v="N/A"/>
    <s v="N/A"/>
    <s v="N/A"/>
    <s v="N/A"/>
    <s v="6306 de 2017"/>
    <n v="15663"/>
    <d v="2017-01-11T00:00:00"/>
    <n v="2017060052736"/>
    <n v="4600006524"/>
    <x v="3"/>
    <s v="En ejecución"/>
    <m/>
    <s v="Se realizó una prorroga a este contrato hasta el 31-03-2018"/>
    <s v="Ivon Stella Hernandez Gonzalez y Cesar Cordoba"/>
    <s v="Tipo B2: Supervisión Colegiada"/>
    <s v="Tecnica, Administrativa, Financiera, juridca y contable "/>
  </r>
  <r>
    <x v="11"/>
    <s v="81112001"/>
    <s v="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
    <s v="Febrero"/>
    <s v="13 meses"/>
    <s v="Licitación Pública"/>
    <s v="Recursos Propios"/>
    <n v="2000000000"/>
    <n v="2000000000"/>
    <s v="No"/>
    <s v="N/A"/>
    <s v="Norman Harry Posada"/>
    <s v="Director de Rentas"/>
    <s v="3835152"/>
    <s v="norman.harry@antioquia.gov.co"/>
    <s v="N/A"/>
    <s v="N/A"/>
    <s v="N/A"/>
    <s v="N/A"/>
    <s v="N/A"/>
    <s v="N/A"/>
    <m/>
    <m/>
    <m/>
    <m/>
    <m/>
    <x v="0"/>
    <m/>
    <m/>
    <m/>
    <s v="Ivon Stella Hernandez Gonzalez y Cesar Cordoba"/>
    <s v="Tipo B2: Supervisión Colegiada"/>
    <s v="Tecnica, Administrativa, Financiera, juridca y contable "/>
  </r>
  <r>
    <x v="11"/>
    <n v="80131502"/>
    <s v="El arrendador entrega a título de arrendamiento a El arrendatario módulos de seguridad para depositar mercancía decomisada por la dirección de  Rentas  Departamentales"/>
    <s v="Enero"/>
    <s v="11 meses"/>
    <s v="Contratación Directa"/>
    <s v="Recursos Propios"/>
    <n v="162900660"/>
    <n v="13500000"/>
    <s v="Si"/>
    <s v="Aprobadas"/>
    <s v="Norman Harry Posada"/>
    <s v="Director de Rentas"/>
    <s v="3835152"/>
    <s v="norman.harry@antioquia.gov.co"/>
    <s v="N/A"/>
    <s v="N/A"/>
    <s v="N/A"/>
    <s v="N/A"/>
    <s v="N/A"/>
    <s v="N/A"/>
    <n v="6307"/>
    <n v="15665"/>
    <d v="2017-01-18T00:00:00"/>
    <n v="2017060001433"/>
    <n v="4600006172"/>
    <x v="3"/>
    <s v="En ejecución"/>
    <m/>
    <s v="Se realizó una prorroga hasta el 31 de Enero de 2017"/>
    <s v="Nini Johana Hernandez Moreno"/>
    <s v="Tipo C:  Supervisión"/>
    <s v="Tecnica, Administrativa, Financiera, juridca y contable "/>
  </r>
  <r>
    <x v="11"/>
    <n v="80131502"/>
    <s v="El arrendador entrega a título de arrendamiento a El arrendatario módulos de seguridad para depositar mercancía decomisada por la dirección de  Rentas  Departamentales"/>
    <s v="Enero"/>
    <s v="14 meses"/>
    <s v="Contratación Directa"/>
    <s v="Recursos Propios"/>
    <n v="160500000"/>
    <n v="160500000"/>
    <s v="No"/>
    <s v="N/A"/>
    <s v="Norman Harry Posada"/>
    <s v="Director de Rentas"/>
    <s v="3835152"/>
    <s v="norman.harry@antioquia.gov.co"/>
    <s v="N/A"/>
    <s v="N/A"/>
    <s v="N/A"/>
    <s v="N/A"/>
    <s v="N/A"/>
    <s v="N/A"/>
    <m/>
    <m/>
    <m/>
    <m/>
    <m/>
    <x v="0"/>
    <m/>
    <m/>
    <m/>
    <s v="Nini Johana Hernandez Moreno"/>
    <s v="Tipo C:  Supervisión"/>
    <s v="Tecnica, Administrativa, Financiera, juridca y contable "/>
  </r>
  <r>
    <x v="11"/>
    <s v="80111620"/>
    <s v="Contrato interadministrativo para apoyar, en el desarrollo y ejecución de la Estrategia Integral del Control a las Rentas Ilícitas para el Fortalecimiento de las Rentas Oficiales como Fuente de Inversión social en el Departamento de Antioquia."/>
    <s v="Enero"/>
    <s v="14 meses"/>
    <s v="Contratación Directa"/>
    <s v="Recursos Propios"/>
    <n v="4734316807"/>
    <n v="3800000000"/>
    <s v="Si"/>
    <s v="Aprobadas"/>
    <s v="Norman Harry Posada"/>
    <s v="Director de Rentas"/>
    <s v="3835152"/>
    <s v="norman.harry@antioquia.gov.co"/>
    <s v="Fortalecimiento de los ingresos departamentales"/>
    <s v="Incremento en los Ingresos totales del Departamento "/>
    <s v="Fortalecimiento de las rentas oficiales como fuente de inversión social en el Departamento de Antioquia"/>
    <s v="22-1144"/>
    <s v="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
    <s v="Actividades tendientes a contrarrestar el contrabando, la falsificación y evasión en las diferentes Rentas Departamentales, fortaleciendo las relaciones con entidades nacionales y generando mayores ingresos."/>
    <n v="7710"/>
    <s v="19846-19847"/>
    <d v="2017-11-09T00:00:00"/>
    <n v="20172541265455"/>
    <n v="4600007630"/>
    <x v="3"/>
    <s v="En ejecución"/>
    <m/>
    <m/>
    <s v="Angela Piedad Soto Marin y Daniel Gomez "/>
    <s v="Tipo B2: Supervisión Colegiada"/>
    <s v="Tecnica, Administrativa, Financiera, juridca y contable "/>
  </r>
  <r>
    <x v="11"/>
    <n v="80101600"/>
    <s v="Apoyar la gestión de la Gobernación de Antioquia en el saneamiento, depuración, identificación física, jurídica, contable de los bienes fiscales y de uso público de propiedad del Departamento de Antioquia."/>
    <s v="Enero"/>
    <s v="4 meses"/>
    <s v="Contratación Directa"/>
    <s v="Recursos Propios"/>
    <n v="1000000000"/>
    <n v="800000000"/>
    <s v="Si"/>
    <s v="Aprobadas"/>
    <s v="Jhonatan Suarez Osorio"/>
    <s v="Director de Bienes"/>
    <s v="3838123"/>
    <s v="jhonatan.suarez@antioquia.gov.co"/>
    <s v="Fortalecimiento de los ingresos departamentales"/>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s v="Mejoramiento de la Hacienda Pública del Departamento de Antioquia"/>
    <s v="22-0154"/>
    <s v="Estabilización de las Finanzas Departamentales, en el campo presupuestal, financiero, y contable."/>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n v="7749"/>
    <n v="19629"/>
    <d v="2017-11-08T00:00:00"/>
    <n v="2017060109953"/>
    <n v="4600007908"/>
    <x v="3"/>
    <s v="En ejecución"/>
    <m/>
    <m/>
    <s v="Diana Marcela David Hincapie"/>
    <s v="Tipo C:  Supervisión"/>
    <s v="Tecnica, Administrativa, Financiera, juridca y contable "/>
  </r>
  <r>
    <x v="11"/>
    <n v="80101510"/>
    <s v="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
    <s v="Agosto"/>
    <s v="9 meses"/>
    <s v="Contratación Directa"/>
    <s v="Recursos Propios"/>
    <n v="23919000"/>
    <n v="23919000"/>
    <s v="No"/>
    <s v="N/A"/>
    <s v="Adriana Marcela Fontalvo"/>
    <s v="Director financiero "/>
    <s v="3838131"/>
    <s v="adriana.fontalvo@antioquia.gov.co"/>
    <s v="N/A"/>
    <s v="N/A"/>
    <s v="N/A"/>
    <s v="N/A"/>
    <s v="N/A"/>
    <s v="N/A"/>
    <m/>
    <m/>
    <m/>
    <m/>
    <m/>
    <x v="0"/>
    <m/>
    <m/>
    <m/>
    <s v="Fernando Leon Gomez Molina"/>
    <s v="Tipo C:  Supervisión"/>
    <s v="Tecnica, Administrativa, Financiera, juridca y contable "/>
  </r>
  <r>
    <x v="11"/>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s v="Enero"/>
    <s v="11 meses"/>
    <s v="Contratación Directa"/>
    <s v="Recursos Propios"/>
    <n v="181347510"/>
    <n v="15000000"/>
    <s v="Si"/>
    <s v="Aprobadas"/>
    <s v="Adriana Marcela Fontalvo"/>
    <s v="Director financiero "/>
    <s v="3838131"/>
    <s v="adriana.fontalvo@antioquia.gov.co"/>
    <s v="N/A"/>
    <s v="N/A"/>
    <s v="N/A"/>
    <s v="N/A"/>
    <s v="N/A"/>
    <s v="N/A"/>
    <n v="6958"/>
    <n v="17446"/>
    <d v="2017-05-02T00:00:00"/>
    <n v="2017060079671"/>
    <n v="4600006762"/>
    <x v="3"/>
    <s v="En ejecución"/>
    <m/>
    <s v="Se prorrogo hasta el 31 de enero de 2018"/>
    <s v="Juan Diego Blandon Restrepo"/>
    <s v="Tipo C:  Supervisión"/>
    <s v="Tecnica, Administrativa, Financiera, juridca y contable "/>
  </r>
  <r>
    <x v="11"/>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s v="Enero"/>
    <s v="12 meses"/>
    <s v="Contratación Directa"/>
    <s v="Recursos Propios"/>
    <n v="166347510"/>
    <n v="166347510"/>
    <s v="No"/>
    <s v="N/A"/>
    <s v=" Adriana Marcela Fontalvo Restrepo"/>
    <s v="Directora Financiera"/>
    <s v="3838131"/>
    <s v="adriana.fontalvo@antioquia.gov.co"/>
    <s v="N/A"/>
    <s v="N/A"/>
    <s v="N/A"/>
    <s v="N/A"/>
    <s v="N/A"/>
    <s v="N/A"/>
    <m/>
    <m/>
    <m/>
    <m/>
    <m/>
    <x v="0"/>
    <m/>
    <m/>
    <m/>
    <s v="Juan Diego Blandon Restrepo"/>
    <s v="Tipo C:  Supervisión"/>
    <s v="Tecnica, Administrativa, Financiera, juridca y contable "/>
  </r>
  <r>
    <x v="11"/>
    <s v="81112001"/>
    <s v="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s v="Enero"/>
    <s v="6 meses"/>
    <s v="Contratación Directa"/>
    <s v="Recursos Propios"/>
    <n v="2393000000"/>
    <n v="593000000"/>
    <s v="Si"/>
    <s v="Aprobadas"/>
    <s v="Norman Harry Posada"/>
    <s v="Director de Rentas"/>
    <s v="3835152"/>
    <s v="norman.harry@antioquia.gov.co"/>
    <s v="Fortalecimiento de los ingresos departamentales"/>
    <s v="implementación de la fase del proyecto “Preparación Obligatoria”."/>
    <s v="Dar aplicabilidad a la Resolución 533 de 2015, emitida por la Contaduría General de la Nación sobre el nuevo marco normativo para entidades de gobierno."/>
    <s v="22-0089"/>
    <s v="Implementación de la segunda fase del proyecto "/>
    <s v="Dar aplicabilidad a la Resolución 533 de 2015, emitida por la Contaduría General de la Nación sobre el nuevo marco normativo para entidades de gobierno."/>
    <n v="6553"/>
    <n v="16455"/>
    <d v="2017-02-28T00:00:00"/>
    <n v="2017060052066"/>
    <n v="4600006458"/>
    <x v="3"/>
    <s v="En ejecución"/>
    <m/>
    <s v="Se prorrogo hasta el 31 de marzo de 2018"/>
    <s v="Luz Aide Correa  y Angela Piedad Soto Marin "/>
    <s v="Tipo B2: Supervisión Colegiada"/>
    <s v="Tecnica, Administrativa, Financiera, juridca y contable "/>
  </r>
  <r>
    <x v="11"/>
    <s v="81112001"/>
    <s v="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s v="Julio"/>
    <s v="15 meses"/>
    <s v="Contratación Directa"/>
    <s v="Recursos Propios"/>
    <n v="2860539633"/>
    <n v="2860539633"/>
    <s v="No"/>
    <s v="N/A"/>
    <s v="Luz Aide Correa "/>
    <s v="Directora Contabilidad "/>
    <n v="3838111"/>
    <s v="luz.correa@antioquia.gov.co"/>
    <s v="Fortalecimiento de los ingresos departamentales"/>
    <s v="implementación de la fase del proyecto “Preparación Obligatoria”."/>
    <s v="Aplicación del Marco normativo para la Implementación de las normas Internacionales emitido por la CGN, mediante la Resolución 533 de Octubre de 2015, en el Departamento de Antioquia."/>
    <s v="22-0089"/>
    <s v="Implementación de la tercera fase del proyecto "/>
    <s v="Dar aplicabilidad a la Resolución 533 de 2015, emitida por la Contaduría General de la Nación sobre el nuevo marco normativo para entidades de gobierno."/>
    <m/>
    <m/>
    <m/>
    <m/>
    <m/>
    <x v="0"/>
    <m/>
    <m/>
    <m/>
    <s v="Luz Aide Correa  y Angela Piedad Soto Marin "/>
    <s v="Tipo B2: Supervisión Colegiada"/>
    <s v="Tecnica, Administrativa, Financiera, juridca y contable "/>
  </r>
  <r>
    <x v="11"/>
    <n v="80111620"/>
    <s v="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
    <s v="Enero"/>
    <s v="3 meses"/>
    <s v="Contratación Directa"/>
    <s v="Recursos Propios"/>
    <n v="1827062510"/>
    <n v="1500000000"/>
    <s v="Si"/>
    <s v="Aprobadas"/>
    <s v="Angela Piedad Soto Marin"/>
    <s v="Subsecretaria Financiera - Tesorero"/>
    <s v="3838048"/>
    <s v="angela.soto@antioquia.gov.co"/>
    <s v="Fortalecimiento de los ingresos departamentales"/>
    <s v="Incremento en los Ingresos totales del Departamento "/>
    <s v="Mejoramiento de la Hacienda Pública del Departamento de Antioquia"/>
    <s v="22-0154"/>
    <s v="Estabilización de las Finanzas Departamentales, en el campo presupuestal, financiero, y contable."/>
    <s v="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
    <n v="7624"/>
    <n v="18415"/>
    <d v="2017-09-18T00:00:00"/>
    <n v="2017060099027"/>
    <n v="4600007576"/>
    <x v="3"/>
    <s v="En ejecución"/>
    <m/>
    <m/>
    <s v="Angela Piedad Soto Marin ,Juan Diego Blandon Restrepo, luz Aide Correa Aguirre"/>
    <s v="Tipo B2: Supervisión Colegiada"/>
    <s v="Tecnica, Administrativa, Financiera, juridca y contable "/>
  </r>
  <r>
    <x v="12"/>
    <n v="80111620"/>
    <s v="Temporales Hacienda Rentas"/>
    <s v="Enero"/>
    <s v="9 meses"/>
    <s v="Régimen Especial"/>
    <s v="Recursos Propios"/>
    <n v="899452000"/>
    <n v="899452000"/>
    <s v="No"/>
    <s v="N/A"/>
    <s v="Angela Piedad Soto Marin"/>
    <s v="Subsecretaria Financiera - Tesorero"/>
    <s v="3838048"/>
    <s v="angela.soto@antioquia.gov.co"/>
    <s v="Fortalecimiento de los ingresos departamentales"/>
    <s v="Incremento en los Ingresos totales del Departamento "/>
    <s v="Fortalecimiento de las rentas oficiales como fuente de inversión social en el Departamento de Antioquia "/>
    <s v="22-1144001"/>
    <s v="Acción coordinada para el control y fiscalización de los juegos de suerte de azar"/>
    <s v="Actividades tendientes a contrarrestar el contrabando, la falsificación y evasión en las diferentes Rentas Departamentales, fortaleciendo las relaciones con entidades nacionales y generando mayores ingresos."/>
    <m/>
    <m/>
    <m/>
    <m/>
    <m/>
    <x v="0"/>
    <m/>
    <m/>
    <s v="El tramite es adelantado por la Secretaria Gestion Humana (TEMPORALIDADES)"/>
    <s v="Michella Salazar"/>
    <s v="Tipo C:  Supervisión"/>
    <s v="Tecnica, Administrativa, Financiera, juridca y contable "/>
  </r>
  <r>
    <x v="11"/>
    <n v="80111620"/>
    <s v="Temporales Hacienda Mejoramiento"/>
    <s v="Enero"/>
    <s v="12 meses"/>
    <s v="Régimen Especial"/>
    <s v="Recursos Propios"/>
    <n v="3200000000"/>
    <n v="3200000000"/>
    <s v="No"/>
    <s v="N/A"/>
    <s v="Angela Piedad Soto Marin"/>
    <s v="Subsecretaria Financiera - Tesorero"/>
    <s v="3838048"/>
    <s v="angela.soto@antioquia.gov.co"/>
    <s v="Fortalecimiento de los ingresos departamentales"/>
    <s v="Incremento en los Ingresos totales del Departamento "/>
    <s v="Mejoramiento de la Hacienda Pública del Departamento de Antioquia"/>
    <s v="22-0154"/>
    <s v="Estabilización de las Finanzas Departamentales, en el campo presupuestal, financiero, y contable."/>
    <s v="Actividades tendientes al apoyo de las finanzas del Departamento"/>
    <m/>
    <m/>
    <m/>
    <m/>
    <m/>
    <x v="0"/>
    <m/>
    <m/>
    <s v="El tramite es adelantado por la Secretaria Gestion Humana (TEMPORALIDADES)"/>
    <s v="Michella Salazar"/>
    <s v="Tipo C:  Supervisión"/>
    <s v="Tecnica, Administrativa, Financiera, juridca y contable "/>
  </r>
  <r>
    <x v="11"/>
    <s v="84131501"/>
    <s v="Contratar el Programa General de Seguros del Departamento de Antioquia y La Contraloria General de Antioquia."/>
    <s v="Octubre"/>
    <s v="28 meses"/>
    <s v="Licitación Pública"/>
    <s v="Recursos Propios"/>
    <n v="4219587000"/>
    <n v="4219587000"/>
    <s v="No"/>
    <s v="N/A"/>
    <s v="Jhonatan Suarez Osorio"/>
    <s v="Director Bienes Muebles, Inmeubles y Seguros"/>
    <n v="3838123"/>
    <s v="diana.david@antioquia.gov.co"/>
    <s v="N/A"/>
    <s v="N/A"/>
    <s v="N/A"/>
    <s v="N/A"/>
    <s v="N/A"/>
    <s v="N/A"/>
    <s v=" "/>
    <s v=" "/>
    <m/>
    <m/>
    <m/>
    <x v="2"/>
    <m/>
    <m/>
    <m/>
    <s v="Diana Marcela David Hincapie"/>
    <s v="Tipo C:  Supervisión"/>
    <s v="Tecnica, Administrativa, Financiera, juridca y contable "/>
  </r>
  <r>
    <x v="11"/>
    <n v="80161500"/>
    <s v="Fortalecer y dar continuidad a la gestión tributarias del impuesto de registro y estampilla prodesarrollo- C.C Magdalena"/>
    <s v="Enero"/>
    <s v="28 meses"/>
    <s v="Régimen Especial"/>
    <s v="Recursos Propios"/>
    <n v="31685145"/>
    <n v="12725055"/>
    <s v="Si"/>
    <s v="Aprobadas"/>
    <s v="Norman Harry Posada"/>
    <s v="Director de Rentas"/>
    <s v="3835152"/>
    <s v="norman.harry@antioquia.gov.co"/>
    <s v="N/A"/>
    <s v="N/A"/>
    <s v="N/A"/>
    <s v="N/A"/>
    <s v="N/A"/>
    <s v="N/A"/>
    <n v="7410"/>
    <n v="18435"/>
    <d v="2017-08-22T00:00:00"/>
    <n v="2017060096839"/>
    <n v="4600007306"/>
    <x v="3"/>
    <s v="CAMARA DE COMERCIO DE MAGDALENA MEDIO"/>
    <s v="En ejecución"/>
    <m/>
    <s v="Andres Felipe Castaño Castañeda"/>
    <s v="Tipo C:  Supervisión"/>
    <s v="Tecnica, Administrativa, Financiera, juridca y contable "/>
  </r>
  <r>
    <x v="11"/>
    <n v="80161500"/>
    <s v="Fortalecer y dar continuidad a la gestión tributarias del impuesto de registro y estampilla prodesarrollo- C.C Aburrá Sur"/>
    <s v="Enero"/>
    <s v="28 meses"/>
    <s v="Régimen Especial"/>
    <s v="Recursos Propios"/>
    <n v="321622730"/>
    <n v="129156174"/>
    <s v="Si"/>
    <s v="Aprobadas"/>
    <s v="Norman Harry Posada"/>
    <s v="Director de Rentas"/>
    <n v="3835152"/>
    <s v="norman.harry@antioquia.gov.co"/>
    <s v="N/A"/>
    <s v="N/A"/>
    <s v="N/A"/>
    <s v="N/A"/>
    <s v="N/A"/>
    <s v="N/A"/>
    <n v="7409"/>
    <n v="18434"/>
    <d v="2017-08-22T00:00:00"/>
    <n v="2017060096839"/>
    <n v="4600007305"/>
    <x v="3"/>
    <s v="CCAMARA DE ABURRA SUR"/>
    <s v="En ejecución"/>
    <m/>
    <s v="Andres Felipe Castaño Castañeda"/>
    <s v="Tipo C:  Supervisión"/>
    <s v="Tecnica, Administrativa, Financiera, juridca y contable "/>
  </r>
  <r>
    <x v="11"/>
    <n v="80161500"/>
    <s v="Fortalecer y dar continuidad a la gestión tributarias del impuesto de registro y estampilla prodesarrollo- C.C Medellín "/>
    <s v="Enero"/>
    <s v="28 meses"/>
    <s v="Régimen Especial"/>
    <s v="Recursos Propios"/>
    <n v="1445772243"/>
    <n v="580575933"/>
    <s v="Si"/>
    <s v="Aprobadas"/>
    <s v="Norman Harry Posada"/>
    <s v="Director de Rentas"/>
    <n v="3835152"/>
    <s v="norman.harry@antioquia.gov.co"/>
    <s v="N/A"/>
    <s v="N/A"/>
    <s v="N/A"/>
    <s v="N/A"/>
    <s v="N/A"/>
    <s v="N/A"/>
    <n v="7411"/>
    <n v="18433"/>
    <d v="2017-08-22T00:00:00"/>
    <n v="2017060096839"/>
    <n v="4600007307"/>
    <x v="3"/>
    <s v="CAMARA DE COMERCIO DE MEDELLIN"/>
    <s v="En ejecución"/>
    <m/>
    <s v="Andres Felipe Castaño Castañeda"/>
    <s v="Tipo C:  Supervisión"/>
    <s v="Tecnica, Administrativa, Financiera, juridca y contable "/>
  </r>
  <r>
    <x v="11"/>
    <n v="80161500"/>
    <s v="Fortalecer y dar continuidad a la gestión tributarias del impuesto de registro y estampilla prodesarrollo- C.C Oriente"/>
    <s v="Enero"/>
    <s v="28 meses"/>
    <s v="Régimen Especial"/>
    <s v="Recursos Propios"/>
    <n v="132201795"/>
    <n v="52931214"/>
    <s v="Si"/>
    <s v="Aprobadas"/>
    <s v="Norman Harry Posada"/>
    <s v="Director de Rentas"/>
    <n v="3835152"/>
    <s v="norman.harry@antioquia.gov.co"/>
    <s v="N/A"/>
    <s v="N/A"/>
    <s v="N/A"/>
    <s v="N/A"/>
    <s v="N/A"/>
    <s v="N/A"/>
    <n v="7419"/>
    <n v="18439"/>
    <d v="2017-08-22T00:00:00"/>
    <n v="2017060096839"/>
    <n v="4600007308"/>
    <x v="3"/>
    <s v="CAMARA DE COMERCIO DE ORIENTE"/>
    <s v="En ejecución"/>
    <m/>
    <s v="Andres Felipe Castaño Castañeda"/>
    <s v="Tipo C:  Supervisión"/>
    <s v="Tecnica, Administrativa, Financiera, juridca y contable "/>
  </r>
  <r>
    <x v="11"/>
    <n v="80161500"/>
    <s v="Fortalecer y dar continuidad a la gestión tributarias del impuesto de registro y estampilla prodesarrollo- C.C Urabá"/>
    <s v="Enero"/>
    <s v="2 meses"/>
    <s v="Régimen Especial"/>
    <s v="Recursos Propios"/>
    <n v="66372152"/>
    <n v="26653662"/>
    <s v="Si"/>
    <s v="Aprobadas"/>
    <s v="Norman Harry Posada"/>
    <s v="Director de Rentas"/>
    <n v="3835152"/>
    <s v="norman.harry@antioquia.gov.co"/>
    <s v="N/A"/>
    <s v="N/A"/>
    <s v="N/A"/>
    <s v="N/A"/>
    <s v="N/A"/>
    <s v="N/A"/>
    <n v="7420"/>
    <n v="18440"/>
    <d v="2017-08-22T00:00:00"/>
    <n v="2017060096839"/>
    <n v="4600007310"/>
    <x v="3"/>
    <s v="CAMARA DE COMERCIO DE URABA"/>
    <s v="En ejecución"/>
    <m/>
    <s v="Andres Felipe Castaño Castañeda"/>
    <s v="Tipo C:  Supervisión"/>
    <s v="Tecnica, Administrativa, Financiera, juridca y contable "/>
  </r>
  <r>
    <x v="11"/>
    <n v="86121800"/>
    <s v="Avaluó comercial de los bienes muebles del departamento de Antioquia"/>
    <s v="Marzo"/>
    <s v="4 meses"/>
    <s v="Mínima Cuantía"/>
    <s v="Recursos Propios"/>
    <n v="75000000"/>
    <n v="75000000"/>
    <s v="No"/>
    <s v="N/A"/>
    <s v="Jhonatan Suarez Osorio"/>
    <s v="Director de Bienes"/>
    <n v="3838123"/>
    <s v="jhonatan.suarez@antioquia.gov.co"/>
    <s v="N/A"/>
    <s v="N/A"/>
    <s v="N/A"/>
    <s v="N/A"/>
    <s v="N/A"/>
    <s v="N/A"/>
    <m/>
    <m/>
    <m/>
    <m/>
    <m/>
    <x v="0"/>
    <m/>
    <m/>
    <m/>
    <s v="Diana Marcela David Hincapie"/>
    <s v="Tipo C:  Supervisión"/>
    <s v="Tecnica, Administrativa, Financiera, juridca y contable "/>
  </r>
  <r>
    <x v="11"/>
    <n v="72152711"/>
    <s v="Mantenimiento y Adecuación de Bienes Inmuebles propiedad del Departamento de Antioquia"/>
    <s v="Febrero"/>
    <s v="15 meses"/>
    <s v="Mínima Cuantía"/>
    <s v="Recursos Propios"/>
    <n v="78375000"/>
    <n v="78375000"/>
    <s v="No"/>
    <s v="N/A"/>
    <s v="Jhonatan Suarez Osorio"/>
    <s v="Director de Bienes"/>
    <n v="3838123"/>
    <s v="jhonatan.suarez@antioquia.gov.co"/>
    <s v="N/A"/>
    <s v="N/A"/>
    <s v="N/A"/>
    <s v="N/A"/>
    <s v="N/A"/>
    <s v="N/A"/>
    <m/>
    <m/>
    <m/>
    <m/>
    <m/>
    <x v="0"/>
    <m/>
    <m/>
    <m/>
    <s v="Diana Marcela David Hincapie"/>
    <s v="Tipo C:  Supervisión"/>
    <s v="Tecnica, Administrativa, Financiera, juridca y contable "/>
  </r>
  <r>
    <x v="12"/>
    <n v="90121502"/>
    <s v="Adquisición de tiquetes aéreos para la Gobernación de Antioquia-Secretaria de Hacienda"/>
    <s v="Enero"/>
    <s v="28 meses"/>
    <s v="Contratación Directa"/>
    <s v="Recursos Propios"/>
    <n v="47500000"/>
    <n v="30000000"/>
    <s v="Si"/>
    <s v="Aprobadas"/>
    <s v="Melissa Urrego Mejia"/>
    <s v="Profesional Universitaria"/>
    <n v="3839179"/>
    <s v="melissa.urrego@antioquia,gov.co"/>
    <s v="N/A"/>
    <s v="N/A"/>
    <s v="N/A"/>
    <s v="N/A"/>
    <s v="N/A"/>
    <s v="N/A"/>
    <n v="7571"/>
    <n v="18713"/>
    <d v="2017-09-08T00:00:00"/>
    <n v="2017060102139"/>
    <n v="4600007506"/>
    <x v="3"/>
    <s v="SATENA"/>
    <s v="En ejecución"/>
    <m/>
    <s v="Melissa Urrego Mejia"/>
    <s v="Tipo C:  Supervisión"/>
    <s v="Tecnica, Administrativa, Financiera, juridca y contable "/>
  </r>
  <r>
    <x v="13"/>
    <n v="83111600"/>
    <s v="PRESTACION DE SERVICIOS DE OPERADOR DE TELEFONIA CELULAR PARA LA GOBERNACIÓN DE ANTIOQUIA"/>
    <s v="Enero"/>
    <s v="16 meses"/>
    <s v="Contratación Directa"/>
    <s v="Recursos Propios"/>
    <n v="673255770"/>
    <n v="288413416"/>
    <s v="Si"/>
    <s v="Aprobadas"/>
    <s v="Juan Carlos Arango Ramírez"/>
    <s v="Profesional Universitario (Logístico)"/>
    <s v="3839371"/>
    <s v="juan.arango@antioquia.gov.co"/>
    <s v="N/A"/>
    <s v="N/A"/>
    <s v="N/A"/>
    <s v="N/A"/>
    <s v="N/A"/>
    <s v="N/A"/>
    <n v="7394"/>
    <n v="5149"/>
    <d v="2017-09-01T00:00:00"/>
    <n v="2017060098928"/>
    <n v="4600007212"/>
    <x v="3"/>
    <s v="Comunicación celular S.A. COMCEL S.A."/>
    <s v="En ejecución"/>
    <m/>
    <s v="Diana David"/>
    <s v="Tipo C:  Supervisión"/>
    <s v="Supervisión técnica, jurídica, administrativa y financiera."/>
  </r>
  <r>
    <x v="13"/>
    <s v="81111500; 81112100"/>
    <s v="SERVICIO DE CONECTIVIDAD DE INTERNET PARA LA GOBERNACION DE ANTIOQUIA Y SUS SEDES EXTERNAS"/>
    <s v="Enero"/>
    <s v="12 meses"/>
    <s v="Contratación Directa"/>
    <s v="Recursos Propios"/>
    <n v="268266060"/>
    <n v="205302936"/>
    <s v="Si"/>
    <s v="Aprobadas"/>
    <s v="Juan Carlos Arango Ramírez"/>
    <s v="Profesional Universitario (Logístico)"/>
    <s v="3839372"/>
    <s v="juan.arango@antioquia.gov.co"/>
    <s v="N/A"/>
    <s v="N/A"/>
    <s v="N/A"/>
    <s v="N/A"/>
    <s v="N/A"/>
    <s v="N/A"/>
    <n v="7392"/>
    <n v="17413"/>
    <d v="2017-08-29T00:00:00"/>
    <n v="2017060098962"/>
    <n v="4600007217"/>
    <x v="3"/>
    <s v="VALOR + SAS"/>
    <s v="En ejecución"/>
    <m/>
    <s v="Alexandar Arias Ocampo"/>
    <s v="Tipo C:  Supervisión"/>
    <s v="Supervisión técnica, jurídica, administrativa y financiera."/>
  </r>
  <r>
    <x v="13"/>
    <n v="78111800"/>
    <s v="Prestación de servicios de transporte terrestre automotor para apoyar la gestión de la Secretaría de Hacienda "/>
    <s v="Enero"/>
    <s v="16 meses"/>
    <s v="Selección Abreviada - Subasta Inversa"/>
    <s v="Recursos Propios"/>
    <n v="423100902"/>
    <n v="423100902"/>
    <s v="No"/>
    <s v="N/A"/>
    <s v="Norman Harry Posada"/>
    <s v="Director Rentas"/>
    <n v="3838181"/>
    <s v="norman.harry@antioquia.gov.co"/>
    <s v="N/A"/>
    <s v="N/A"/>
    <s v="N/A"/>
    <s v="N/A"/>
    <s v="N/A"/>
    <s v="N/A"/>
    <m/>
    <m/>
    <m/>
    <m/>
    <m/>
    <x v="0"/>
    <m/>
    <m/>
    <m/>
    <s v="Silvia Elena Ramirez Molina"/>
    <s v="Tipo C:  Supervisión"/>
    <s v="Tecnica, Administrativa, Financiera, juridca y contable "/>
  </r>
  <r>
    <x v="12"/>
    <n v="86131504"/>
    <s v="Contrato Interadministrativo de mandato para la promoción, creación, elaboración, desarrollo y conceptualización de las campañas, estrategias y necesidades comunicacionales de la Gobernación de Antioquia"/>
    <s v="Enero"/>
    <s v="6 meses"/>
    <s v="Contratación Directa"/>
    <s v="Recursos Propios"/>
    <n v="700000000"/>
    <n v="300000000"/>
    <s v="Si"/>
    <s v="Aprobadas"/>
    <s v="Norman Harry Posada"/>
    <s v="Director Rentas"/>
    <s v="3838171"/>
    <s v="norman.harry@antioquia.gov.co"/>
    <s v="N/A"/>
    <s v="N/A"/>
    <s v="N/A"/>
    <s v="N/A"/>
    <s v="N/A"/>
    <s v="N/A"/>
    <n v="6359"/>
    <n v="16149"/>
    <d v="2017-01-17T00:00:00"/>
    <n v="20170000231"/>
    <n v="4600006243"/>
    <x v="3"/>
    <s v="TELEANTIOQUIA"/>
    <m/>
    <s v="SE REALIZO PRORROGA POR 6 MESES "/>
    <s v="Ines Elvira Arango Valencia"/>
    <s v="Tipo C:  Supervisión"/>
    <s v="Tecnica, Administrativa, Financiera, juridca y contable "/>
  </r>
  <r>
    <x v="12"/>
    <n v="80111620"/>
    <s v="Practicantes de Excelencia"/>
    <s v="Enero"/>
    <s v="2 meses"/>
    <s v="Régimen Especial"/>
    <s v="Recursos Propios"/>
    <n v="53281638"/>
    <n v="53281638"/>
    <s v="No"/>
    <s v="N/A"/>
    <s v="Melissa Urrego Mejia"/>
    <s v="Profesional Universitaria"/>
    <s v="3839179"/>
    <s v="melissa.urrego@antioquia,gov.co"/>
    <s v="N/A"/>
    <s v="N/A"/>
    <s v="N/A"/>
    <s v="N/A"/>
    <s v="N/A"/>
    <s v="N/A"/>
    <m/>
    <m/>
    <m/>
    <m/>
    <m/>
    <x v="0"/>
    <m/>
    <m/>
    <m/>
    <s v="Melissa Urrego Mejia"/>
    <s v="Tipo C:  Supervisión"/>
    <s v="Tecnica, Administrativa, Financiera, juridca y contable "/>
  </r>
  <r>
    <x v="14"/>
    <n v="93141500"/>
    <s v="Encuentro Departamental de Gobernadores indígenas"/>
    <s v="Agosto"/>
    <s v="6 meses"/>
    <s v="Mínima Cuantía"/>
    <s v="Recursos Propios"/>
    <n v="75000000"/>
    <n v="75000000"/>
    <s v="No"/>
    <s v="N/A"/>
    <s v="Gloria María Múnera Velásquez"/>
    <s v="Profesional Universitario"/>
    <s v="3835592"/>
    <s v="gloria.munera@antioquia.gov.co"/>
    <s v="Indígenas con Calidad de Vida"/>
    <s v="Fortalecimiento de la gobernabilidad, administración y jurisdicción de los pueblos indígenas"/>
    <s v="Fortalecimiento de la gobernabilidad,administración y Jurisdiccion indigena Antioquia"/>
    <n v="70051002"/>
    <s v="Socialización de la actualización de la Ordenanza"/>
    <s v="Encuentro con Autoridades indígenas "/>
    <m/>
    <m/>
    <m/>
    <m/>
    <m/>
    <x v="0"/>
    <m/>
    <m/>
    <m/>
    <s v="Gloria María Múnera Velasquez"/>
    <s v="Tipo C:  Supervisión"/>
    <s v="Tecnica, Administrativa, Financiera."/>
  </r>
  <r>
    <x v="14"/>
    <n v="93141500"/>
    <s v="Mejoramiento de Casas de Paso "/>
    <s v="Abril"/>
    <s v="6 meses"/>
    <s v="Mínima Cuantía"/>
    <s v="Recursos Propios"/>
    <n v="25000000"/>
    <n v="250000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os centros de paso para autoridades indígenas"/>
    <s v="Mejoramiento de Casas de paso"/>
    <m/>
    <m/>
    <m/>
    <m/>
    <m/>
    <x v="0"/>
    <m/>
    <m/>
    <m/>
    <s v="John Jairo Guerra Acosta_x000a_Grecia María Morales "/>
    <s v="Tipo B2: Supervisión Colegiada"/>
    <s v="Tecnica, Administrativa, Financiera."/>
  </r>
  <r>
    <x v="14"/>
    <n v="93141500"/>
    <s v="Apoyo iniciativas de emprendimiento  indígena"/>
    <s v="Agosto"/>
    <s v="4 meses"/>
    <s v="Régimen Especial"/>
    <s v="Recursos Propios"/>
    <n v="50000000"/>
    <n v="50000000"/>
    <s v="No"/>
    <s v="N/A"/>
    <s v="Grecia María Morales"/>
    <s v="Profesional Universitario"/>
    <s v="3835588"/>
    <s v="grecia.morales@antioquia.gov.co"/>
    <s v="Indígenas con Calidad de Vida"/>
    <s v="Fortalecimiento de la gobernabilidad, administración y jurisdicción de los pueblos indígenas"/>
    <s v="Planes de vida para comunidades indigenas del Departamento de Antioquia"/>
    <n v="70053001"/>
    <s v="Programa de emprendimiento para asociaciones indígenas"/>
    <s v="Emprendimiento empresas indigenas"/>
    <m/>
    <m/>
    <m/>
    <m/>
    <m/>
    <x v="0"/>
    <m/>
    <m/>
    <m/>
    <s v="Grecia María Morales "/>
    <s v="Tipo C:  Supervisión"/>
    <s v="Tecnica, Administrativa, Financiera."/>
  </r>
  <r>
    <x v="14"/>
    <n v="93141500"/>
    <s v="Cofinanciar Convite comunitario para mejorar calidad de vida"/>
    <s v="Septiembre"/>
    <s v="7 meses"/>
    <s v="Régimen Especial"/>
    <s v="Recursos Propios"/>
    <n v="50685660"/>
    <n v="5068566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a capacidad calidad de vida de comunidades indigenas"/>
    <s v="Convites comunitarios"/>
    <m/>
    <m/>
    <m/>
    <m/>
    <m/>
    <x v="0"/>
    <m/>
    <m/>
    <m/>
    <s v="John Jairo Guerra Acosta_x000a_Grecia María Morales "/>
    <s v="Tipo B2: Supervisión Colegiada"/>
    <s v="Tecnica, Administrativa, Financiera."/>
  </r>
  <r>
    <x v="14"/>
    <n v="93141500"/>
    <s v="Prestar servicio de apoyo integral para la atención de diferentes eventos intervensón social indígena del Departamento de Antioquia."/>
    <s v="Agosto"/>
    <s v="6 meses"/>
    <s v="Régimen Especial"/>
    <s v="Recursos Propios"/>
    <n v="50000000"/>
    <n v="50000000"/>
    <s v="No"/>
    <s v="N/A"/>
    <s v="Grecia María Morales"/>
    <s v="Profesional Universitario"/>
    <s v="3835588"/>
    <s v="grecia.morales@antioquia.gov.co"/>
    <s v="Indígenas con Calidad de Vida"/>
    <s v="Planes de vida para comunidades indigenas del Departamento de Antioquia"/>
    <s v="Elaboración de estudios de ordenamiento territorial indigena en Antioquia"/>
    <n v="220056001"/>
    <s v="Apoyar Planes de Vida indígena"/>
    <s v="Planes de Vida"/>
    <m/>
    <m/>
    <m/>
    <m/>
    <m/>
    <x v="0"/>
    <m/>
    <m/>
    <m/>
    <s v="Grecia María Morales "/>
    <s v="Tipo C:  Supervisión"/>
    <s v="Tecnica, Administrativa, Financiera."/>
  </r>
  <r>
    <x v="14"/>
    <n v="93141500"/>
    <s v="Implementación de Plan de vida en comunidad indígena "/>
    <s v="Mayo"/>
    <s v="5 meses"/>
    <s v="Mínima Cuantía"/>
    <s v="Recursos Propios"/>
    <n v="50000000"/>
    <n v="50000000"/>
    <s v="No"/>
    <s v="N/A"/>
    <s v="Ana Isabel Cruz Gaviria"/>
    <s v="Profesional Universitario"/>
    <s v="3838663"/>
    <s v="ana.cruz@antioquia.gov.co"/>
    <s v="Indígenas con Calidad de Vida"/>
    <s v="Planes de vida para comunidades indigenas del Departamento de Antioquia"/>
    <s v="Fortalecimiento de la gobernabilidad,administración y Jurisdiccion indigena Antioquia"/>
    <n v="70051001"/>
    <s v="Caracterización Poblacion"/>
    <s v="Planes de Vida"/>
    <m/>
    <m/>
    <m/>
    <m/>
    <m/>
    <x v="0"/>
    <m/>
    <m/>
    <m/>
    <s v="Ana Isabel Cruz Gaviria"/>
    <s v="Tipo C:  Supervisión"/>
    <s v="Tecnica, Administrativa, Financiera."/>
  </r>
  <r>
    <x v="14"/>
    <n v="93141500"/>
    <s v="Apoyo a iniciativas de comunidades con Diagnóstico territorial indígena en el Departamento de Antioquia"/>
    <s v="Agosto"/>
    <s v="6 meses"/>
    <s v="Régimen Especial"/>
    <s v="Recursos Propios"/>
    <n v="150000000"/>
    <n v="150000000"/>
    <s v="No"/>
    <s v="N/A"/>
    <s v="Gloria María Múnera Velásquez"/>
    <s v="Profesional Universitario"/>
    <s v="3835591"/>
    <s v="gloria.munera@antioquia.gov.co"/>
    <s v="Indígenas con Calidad de Vida"/>
    <s v="Elaboración de estudios de ordenamiento territorial indigena en Antioquia"/>
    <s v="Fortalecimiento de la gobernabilidad,administración y Jurisdiccion indigena Antioquia"/>
    <n v="22005601"/>
    <s v="Realizar el ordenamiento territorial y ambiental en territorios indígenas del Uraba."/>
    <s v="Apoyo a comunidades con ordenamiento territorial"/>
    <m/>
    <m/>
    <m/>
    <m/>
    <m/>
    <x v="0"/>
    <m/>
    <m/>
    <m/>
    <s v="Gloria María Múnera Velasquez"/>
    <s v="Tipo C:  Supervisión"/>
    <s v="Tecnica, Administrativa, Financiera."/>
  </r>
  <r>
    <x v="14"/>
    <n v="93141500"/>
    <s v="Rescatar la memoria cultural "/>
    <s v="Agosto"/>
    <s v="8 meses"/>
    <s v="Régimen Especial"/>
    <s v="Recursos Propios"/>
    <n v="50000000"/>
    <n v="50000000"/>
    <s v="No"/>
    <s v="N/A"/>
    <s v="Ana Isabel Cruz Gaviria"/>
    <s v="Profesional Universitario"/>
    <s v="3838663"/>
    <s v="ana.cruz@antioquia.gov.co"/>
    <s v="Indígenas con Calidad de Vida"/>
    <s v="Planes de vida para comunidades indigenas del Departamento de Antioquia"/>
    <s v="Planes de vida para comunidades indigenas del Departamento de Antioquia"/>
    <n v="70053001"/>
    <s v="Estimulos artisticos para indígenas"/>
    <s v="Desarrollar un proceso que  promueva el enfoque diferencial integral y fortalezca la diversidad cultural de los territorios de los grupos poblacionales en Antioquia."/>
    <m/>
    <m/>
    <m/>
    <m/>
    <m/>
    <x v="0"/>
    <m/>
    <m/>
    <m/>
    <s v="Ana Isabel Cruz Gaviria"/>
    <s v="Tipo C:  Supervisión"/>
    <s v="Tecnica, Administrativa, Financiera."/>
  </r>
  <r>
    <x v="15"/>
    <n v="93141506"/>
    <s v="Integrar esfuerzos para la promoción del desarrollo integral temprano de la primera infancia bajo la modalidad Familiar, en el municipio de La Pintada."/>
    <s v="Enero"/>
    <s v="8 meses"/>
    <s v="Régimen Especial"/>
    <s v="Recursos de entidades nacionales"/>
    <n v="281897559"/>
    <n v="1774825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1"/>
    <n v="19492"/>
    <d v="2017-11-10T00:00:00"/>
    <s v="N/A"/>
    <n v="4600007820"/>
    <x v="3"/>
    <s v="ESE Hospital Antonio Roldan Betancur de La Pintada"/>
    <s v="Celebrado sin iniciar"/>
    <m/>
    <m/>
    <s v="Tipo A1: Supervisión e Interventoría Integral"/>
    <s v="Técnica, jurídica, administrativa, contable y financiera"/>
  </r>
  <r>
    <x v="15"/>
    <n v="93141506"/>
    <s v="Integrar esfuerzos para la promoción del desarrollo integral temprano de la primera infancia bajo el modelo flexible Buen Comienzo Antioquia en el municipio de Bello y para la implementación del Sistema Departamental de Gestión del Desarrollo Integral Temprano"/>
    <s v="Enero"/>
    <s v="8 meses"/>
    <s v="Régimen Especial"/>
    <s v="Recursos de entidades nacionales"/>
    <n v="1476103512"/>
    <n v="9968859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2"/>
    <n v="19493"/>
    <d v="2017-11-10T00:00:00"/>
    <s v="N/A"/>
    <n v="4600007891"/>
    <x v="3"/>
    <s v="ESE Hospital Bello Salud"/>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Amalfí"/>
    <s v="Enero"/>
    <s v="8 meses"/>
    <s v="Régimen Especial"/>
    <s v="Recursos de entidades nacionales"/>
    <n v="319452883"/>
    <n v="2119350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4"/>
    <n v="19494"/>
    <d v="2017-11-10T00:00:00"/>
    <s v="N/A"/>
    <n v="4600007800"/>
    <x v="3"/>
    <s v="ESE Hospital El Carmen de Amalfi "/>
    <s v="Celebrado sin iniciar"/>
    <m/>
    <m/>
    <s v="Tipo A1: Supervisión e Interventoría Integral"/>
    <s v="Técnica, jurídica, administrativa, contable y financiera"/>
  </r>
  <r>
    <x v="15"/>
    <n v="93141506"/>
    <s v="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
    <s v="Enero"/>
    <s v="8 meses"/>
    <s v="Régimen Especial"/>
    <s v="Recursos de entidades nacionales"/>
    <n v="4340528483"/>
    <n v="288266452"/>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5"/>
    <n v="19496"/>
    <d v="2017-11-10T00:00:00"/>
    <s v="N/A"/>
    <n v="4600007888"/>
    <x v="3"/>
    <s v="ESE Hospital Francisco Valderrama de Turbo"/>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Jardín."/>
    <s v="Enero"/>
    <s v="8 meses"/>
    <s v="Régimen Especial"/>
    <s v="Recursos de entidades nacionales"/>
    <n v="452218641"/>
    <n v="3079844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8"/>
    <n v="19497"/>
    <d v="2017-11-10T00:00:00"/>
    <s v="N/A"/>
    <n v="4600007810"/>
    <x v="3"/>
    <s v="ESE Hospital Gabriel Pelaez Montoya de Jardín"/>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Betulia."/>
    <s v="Enero"/>
    <s v="8 meses"/>
    <s v="Régimen Especial"/>
    <s v="Recursos de entidades nacionales"/>
    <n v="814802912"/>
    <n v="5533279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9"/>
    <n v="19498"/>
    <d v="2017-11-10T00:00:00"/>
    <s v="N/A"/>
    <n v="4600007808"/>
    <x v="3"/>
    <s v="ESE Hospital Germán Vélez Gutierrez de Betuli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Caicedo"/>
    <s v="Enero"/>
    <s v="8 meses"/>
    <s v="Régimen Especial"/>
    <s v="Recursos de entidades nacionales"/>
    <n v="708029384"/>
    <n v="4698067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2"/>
    <n v="19499"/>
    <d v="2017-11-10T00:00:00"/>
    <s v="N/A"/>
    <n v="4600007825"/>
    <x v="3"/>
    <s v="ESE Hospital Guillermo Gaviria Correa de Caicedo"/>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San Andrés de Cuerquia."/>
    <s v="Enero"/>
    <s v="8 meses"/>
    <s v="Régimen Especial"/>
    <s v="Recursos de entidades nacionales"/>
    <n v="472019589"/>
    <n v="313204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4"/>
    <n v="19500"/>
    <d v="2017-11-10T00:00:00"/>
    <s v="N/A"/>
    <n v="4600007798"/>
    <x v="3"/>
    <s v="ESE Hospital Gustavo Gonzalez Ochoa de San Andrés de Cuerqui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Yondó."/>
    <s v="Enero"/>
    <s v="8 meses"/>
    <s v="Régimen Especial"/>
    <s v="Recursos de entidades nacionales"/>
    <n v="602767341"/>
    <n v="4092538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5"/>
    <n v="19501"/>
    <d v="2017-11-10T00:00:00"/>
    <s v="N/A"/>
    <n v="4600007823"/>
    <x v="3"/>
    <s v="ESE Hospital Hector Abad Gómez de Yondó"/>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Urrao."/>
    <s v="Enero"/>
    <s v="8 meses"/>
    <s v="Régimen Especial"/>
    <s v="Recursos de entidades nacionales"/>
    <n v="1014261793"/>
    <n v="6880058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6"/>
    <n v="19502"/>
    <d v="2017-11-10T00:00:00"/>
    <s v="N/A"/>
    <n v="4600007829"/>
    <x v="3"/>
    <s v="ESE Hospital Iván Restrepo Gómez de Urrao"/>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 institucional en el municipio de Mutatá"/>
    <s v="Enero"/>
    <s v="8 meses"/>
    <s v="Régimen Especial"/>
    <s v="Recursos de entidades nacionales"/>
    <n v="1503402342"/>
    <n v="10206460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8"/>
    <n v="19503"/>
    <d v="2017-11-10T00:00:00"/>
    <s v="N/A"/>
    <n v="4600007784"/>
    <x v="3"/>
    <s v="ESE Hospital La Anunciación de Mutatá "/>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Ciudad Bolívar."/>
    <s v="Enero"/>
    <s v="8 meses"/>
    <s v="Régimen Especial"/>
    <s v="Recursos de entidades nacionales"/>
    <n v="983685603"/>
    <n v="6786097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9"/>
    <n v="19504"/>
    <d v="2017-11-10T00:00:00"/>
    <s v="N/A"/>
    <n v="4600007879"/>
    <x v="3"/>
    <s v="ESE Hospital La Merced de Ciudad Bolívar"/>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Angelópolis."/>
    <s v="Enero"/>
    <s v="8 meses"/>
    <s v="Régimen Especial"/>
    <s v="Recursos de entidades nacionales"/>
    <n v="323209373"/>
    <n v="219243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0"/>
    <n v="19505"/>
    <d v="2017-11-10T00:00:00"/>
    <s v="N/A"/>
    <n v="4600007797"/>
    <x v="3"/>
    <s v="ESE Hospital La Misericordia de Angelópolis"/>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 institucional, en el municipio de Nechí"/>
    <s v="Enero"/>
    <s v="8 meses"/>
    <s v="Régimen Especial"/>
    <s v="Recursos de entidades nacionales"/>
    <n v="1112006863"/>
    <n v="7450149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1"/>
    <n v="19506"/>
    <d v="2017-11-10T00:00:00"/>
    <s v="N/A"/>
    <n v="4600007826"/>
    <x v="3"/>
    <s v="ESE Hospital La Misericordia de Nechí"/>
    <s v="Celebrado sin iniciar"/>
    <m/>
    <m/>
    <s v="Tipo A1: Supervisión e Interventoría Integral"/>
    <s v="Técnica, jurídica, administrativa, contable y financiera"/>
  </r>
  <r>
    <x v="15"/>
    <n v="93141506"/>
    <s v="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
    <s v="Enero"/>
    <s v="8 meses"/>
    <s v="Régimen Especial"/>
    <s v="Recursos de entidades nacionales"/>
    <n v="2428435227"/>
    <n v="166791242"/>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3"/>
    <n v="19507"/>
    <d v="2017-11-10T00:00:00"/>
    <s v="N/A"/>
    <n v="4600007849"/>
    <x v="3"/>
    <s v="ESE Hospital Maria Auxiliadora de Chigorodó "/>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Guadalupe."/>
    <s v="Enero"/>
    <s v="8 meses"/>
    <s v="Régimen Especial"/>
    <s v="Recursos de entidades nacionales"/>
    <n v="280918477"/>
    <n v="187922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5"/>
    <n v="19508"/>
    <d v="2017-11-10T00:00:00"/>
    <s v="N/A"/>
    <n v="4600007787"/>
    <x v="3"/>
    <s v="ESE Hospital Nuestra Señora de Guadalupe"/>
    <s v="Celebrado sin iniciar"/>
    <m/>
    <m/>
    <s v="Tipo A1: Supervisión e Interventoría Integral"/>
    <s v="Técnica, jurídica, administrativa, contable y financiera"/>
  </r>
  <r>
    <x v="15"/>
    <n v="93141506"/>
    <s v="Integrar esfuerzos para la promoción del desarrollo integral temprano de la primera infancia bajo las modalidades familiar e institucional, en el municipio de Guarne"/>
    <s v="Enero"/>
    <s v="8 meses"/>
    <s v="Régimen Especial"/>
    <s v="Recursos de entidades nacionales"/>
    <n v="856903483"/>
    <n v="5742659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6"/>
    <n v="19509"/>
    <d v="2017-11-10T00:00:00"/>
    <s v="N/A"/>
    <n v="4600007870"/>
    <x v="3"/>
    <s v="ESE Hospital Nuestra Señora de La Candelaria de Guarne"/>
    <s v="Celebrado sin iniciar"/>
    <m/>
    <m/>
    <s v="Tipo A1: Supervisión e Interventoría Integral"/>
    <s v="Técnica, jurídica, administrativa, contable y financiera"/>
  </r>
  <r>
    <x v="15"/>
    <n v="93141506"/>
    <s v="Integrar esfuerzos para la promoción del desarrollo integral temprano de la primera infancia bajo el modelo flexible Buen Comienzo Antioquia y para la implementación del Sistema Departamental de Gestión del Desarrollo Integral Temprano en el municipio de Dabeiba"/>
    <s v="Enero"/>
    <s v="8 meses"/>
    <s v="Régimen Especial"/>
    <s v="Recursos de entidades nacionales"/>
    <n v="888919709"/>
    <n v="590645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8"/>
    <n v="19510"/>
    <d v="2017-11-10T00:00:00"/>
    <s v="N/A"/>
    <n v="4600007853"/>
    <x v="3"/>
    <s v="ESE Hospital Nuestra Señora del Perpetuo Socorro de Dabeiba "/>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Puerto Nare."/>
    <s v="Enero"/>
    <s v="8 meses"/>
    <s v="Régimen Especial"/>
    <s v="Recursos de entidades nacionales"/>
    <n v="211319083"/>
    <n v="1409420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9"/>
    <n v="19511"/>
    <d v="2017-11-10T00:00:00"/>
    <s v="N/A"/>
    <n v="4600007799"/>
    <x v="3"/>
    <s v="ESE Hospital Octavio Olivares de Puerto Nare"/>
    <s v="Celebrado sin iniciar"/>
    <m/>
    <m/>
    <s v="Tipo A1: Supervisión e Interventoría Integral"/>
    <s v="Técnica, jurídica, administrativa, contable y financiera"/>
  </r>
  <r>
    <x v="15"/>
    <n v="93141506"/>
    <s v="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
    <s v="Enero"/>
    <s v="8 meses"/>
    <s v="Régimen Especial"/>
    <s v="Recursos de entidades nacionales"/>
    <n v="4134085744"/>
    <n v="2757212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1"/>
    <n v="19513"/>
    <d v="2017-11-10T00:00:00"/>
    <s v="N/A"/>
    <n v="4600007902"/>
    <x v="3"/>
    <s v="ESE Hospital Oscar Emiro Vergara Cruz de San Pedro de Urabá"/>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Alejandría."/>
    <s v="Enero"/>
    <s v="8 meses"/>
    <s v="Régimen Especial"/>
    <s v="Recursos de entidades nacionales"/>
    <n v="388462533"/>
    <n v="2568276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3"/>
    <n v="19514"/>
    <d v="2017-11-10T00:00:00"/>
    <s v="N/A"/>
    <n v="4600007843"/>
    <x v="3"/>
    <s v="ESE Hospital Pbro. Luis Felipe Arbeláez de Alejandría"/>
    <s v="Celebrado sin iniciar"/>
    <m/>
    <m/>
    <s v="Tipo A1: Supervisión e Interventoría Integral"/>
    <s v="Técnica, jurídica, administrativa, contable y financiera"/>
  </r>
  <r>
    <x v="15"/>
    <n v="93141506"/>
    <s v="Integrar esfuerzos para la promoción del desarrollo integral temprano de la primera infancia bajo la modalidad institucional, en el municipio de San Rafael "/>
    <s v="Enero"/>
    <s v="8 meses"/>
    <s v="Régimen Especial"/>
    <s v="Recursos de entidades nacionales"/>
    <n v="244887387"/>
    <n v="158616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4"/>
    <n v="19515"/>
    <d v="2017-11-10T00:00:00"/>
    <s v="N/A"/>
    <n v="4600007791"/>
    <x v="3"/>
    <s v="ESE Hospital Presbitero  Alonso Maria Giraldo San Rafael"/>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Betania."/>
    <s v="Enero"/>
    <s v="8 meses"/>
    <s v="Régimen Especial"/>
    <s v="Recursos de entidades nacionales"/>
    <n v="271773880"/>
    <n v="187922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5"/>
    <n v="19517"/>
    <d v="2017-11-10T00:00:00"/>
    <s v="N/A"/>
    <n v="4600007807"/>
    <x v="3"/>
    <s v="ESE Hospital San Antonio de Betani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Buriticá."/>
    <s v="Enero"/>
    <s v="8 meses"/>
    <s v="Régimen Especial"/>
    <s v="Recursos de entidades nacionales"/>
    <n v="747328708"/>
    <n v="5209634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7"/>
    <n v="19518"/>
    <d v="2017-11-10T00:00:00"/>
    <s v="N/A"/>
    <n v="4600007831"/>
    <x v="3"/>
    <s v="ESE Hospital San Antonio de Buriticá"/>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Cisneros "/>
    <s v="Enero"/>
    <s v="8 meses"/>
    <s v="Régimen Especial"/>
    <s v="Recursos de entidades nacionales"/>
    <n v="375908170"/>
    <n v="2610037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3"/>
    <n v="19520"/>
    <d v="2017-11-10T00:00:00"/>
    <s v="N/A"/>
    <n v="4600007818"/>
    <x v="3"/>
    <s v="ESE Hospital San Antonio de Cisneros"/>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Peque."/>
    <s v="Enero"/>
    <s v="8 meses"/>
    <s v="Régimen Especial"/>
    <s v="Recursos de entidades nacionales"/>
    <n v="369612758"/>
    <n v="219243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5"/>
    <n v="19521"/>
    <d v="2017-11-10T00:00:00"/>
    <s v="N/A"/>
    <n v="4600007780"/>
    <x v="3"/>
    <s v="ESE Hospital San Francisco de Peque"/>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Giraldo."/>
    <s v="Enero"/>
    <s v="8 meses"/>
    <s v="Régimen Especial"/>
    <s v="Recursos de entidades nacionales"/>
    <n v="283724411"/>
    <n v="1920987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8"/>
    <n v="19524"/>
    <d v="2017-11-10T00:00:00"/>
    <s v="N/A"/>
    <n v="4600007847"/>
    <x v="3"/>
    <s v="ESE Hospital San Isidro de Giraldo"/>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Nariño."/>
    <s v="Enero"/>
    <s v="8 meses"/>
    <s v="Régimen Especial"/>
    <s v="Recursos de entidades nacionales"/>
    <n v="299014169"/>
    <n v="20984702"/>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9"/>
    <n v="19525"/>
    <d v="2017-11-10T00:00:00"/>
    <s v="N/A"/>
    <n v="4600007796"/>
    <x v="3"/>
    <s v="ESE Hospital San Joaquín de Nariño"/>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Anorí."/>
    <s v="Enero"/>
    <s v="8 meses"/>
    <s v="Régimen Especial"/>
    <s v="Recursos de entidades nacionales"/>
    <n v="895881712"/>
    <n v="5679441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1"/>
    <n v="19526"/>
    <d v="2017-11-10T00:00:00"/>
    <s v="N/A"/>
    <n v="4600007768"/>
    <x v="3"/>
    <s v="ESE Hospital San Juan de Dios de Anorí"/>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Concordia."/>
    <s v="Enero"/>
    <s v="8 meses"/>
    <s v="Régimen Especial"/>
    <s v="Recursos de entidades nacionales"/>
    <n v="837747443"/>
    <n v="5700321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3"/>
    <n v="19527"/>
    <d v="2017-11-10T00:00:00"/>
    <s v="N/A"/>
    <n v="4600007801"/>
    <x v="3"/>
    <s v="ESE Hospital San Juan de Dios de Concordi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Ituango y para la implementación del Sistema Departamental de Gestión del Desarrollo Integral Temprano"/>
    <s v="Enero"/>
    <s v="8 meses"/>
    <s v="Régimen Especial"/>
    <s v="Recursos de entidades nacionales"/>
    <n v="1600146407"/>
    <n v="10617632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7"/>
    <n v="19529"/>
    <d v="2017-11-10T00:00:00"/>
    <s v="N/A"/>
    <n v="4600007794"/>
    <x v="3"/>
    <s v="ESE Hospital San Juan de Dios de Ituango "/>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Santa Fe de Antioquia"/>
    <s v="Enero"/>
    <s v="8 meses"/>
    <s v="Régimen Especial"/>
    <s v="Recursos de entidades nacionales"/>
    <n v="375169667"/>
    <n v="2651798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8"/>
    <n v="19534"/>
    <d v="2017-11-10T00:00:00"/>
    <s v="N/A"/>
    <n v="4600007802"/>
    <x v="3"/>
    <s v="ESE Hospital San Juan de Dios de Santa Fe de Antioquia "/>
    <s v="Celebrado sin iniciar"/>
    <m/>
    <m/>
    <s v="Tipo A1: Supervisión e Interventoría Integral"/>
    <s v="Técnica, jurídica, administrativa, contable y financiera"/>
  </r>
  <r>
    <x v="15"/>
    <n v="93141506"/>
    <s v="Integrar esfuerzos para la promoción del desarrollo integral temprano de la primera infancia bajo el modelo flexible Buen Comienzo Antioquia, en el municipio de Támesis y para la implementación del Sistema Departamental de Gestión del Desarrollo Integral Temprano."/>
    <s v="Enero"/>
    <s v="8 meses"/>
    <s v="Régimen Especial"/>
    <s v="Recursos de entidades nacionales"/>
    <n v="626528053"/>
    <n v="416293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9"/>
    <n v="19535"/>
    <d v="2017-11-10T00:00:00"/>
    <s v="N/A"/>
    <n v="4600007747"/>
    <x v="3"/>
    <s v="ESE Hospital San Juan de Dios de Támesis"/>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Titiribí."/>
    <s v="Enero"/>
    <s v="8 meses"/>
    <s v="Régimen Especial"/>
    <s v="Recursos de entidades nacionales"/>
    <n v="160763268"/>
    <n v="104401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0"/>
    <n v="19536"/>
    <d v="2017-11-10T00:00:00"/>
    <s v="N/A"/>
    <n v="4600007760"/>
    <x v="3"/>
    <s v="ESE Hospital San Juan de Dios de Titiribí"/>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Valdivia."/>
    <s v="Enero"/>
    <s v="8 meses"/>
    <s v="Régimen Especial"/>
    <s v="Recursos de entidades nacionales"/>
    <n v="800327967"/>
    <n v="5428878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8"/>
    <n v="19559"/>
    <d v="2017-11-10T00:00:00"/>
    <s v="N/A"/>
    <n v="4600007874"/>
    <x v="3"/>
    <s v="ESE Hospital San Juan de Dios de Valdivi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Valparaíso."/>
    <s v="Enero"/>
    <s v="8 meses"/>
    <s v="Régimen Especial"/>
    <s v="Recursos de entidades nacionales"/>
    <n v="157339863"/>
    <n v="104401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1"/>
    <n v="19541"/>
    <d v="2017-11-10T00:00:00"/>
    <s v="N/A"/>
    <n v="4600007833"/>
    <x v="3"/>
    <s v="ESE Hospital San Juan de Dios de Valparaíso"/>
    <s v="Celebrado sin iniciar"/>
    <m/>
    <m/>
    <s v="Tipo A1: Supervisión e Interventoría Integral"/>
    <s v="Técnica, jurídica, administrativa, contable y financiera"/>
  </r>
  <r>
    <x v="15"/>
    <n v="93141506"/>
    <s v="Integrar esfuerzos para la promoción del desarrollo integral temprano de la primera infancia bajo el modelo flexible Buen Comienzo Antioquia, en el municipio de Yarumal y para la implementación del Sistema Departamental de Gestión del Desarrollo Integral Temprano."/>
    <s v="Enero"/>
    <s v="8 meses"/>
    <s v="Régimen Especial"/>
    <s v="Recursos de entidades nacionales"/>
    <n v="821547976"/>
    <n v="547057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2"/>
    <n v="19542"/>
    <d v="2017-11-10T00:00:00"/>
    <s v="N/A"/>
    <n v="4600007804"/>
    <x v="3"/>
    <s v="ESE Hospital San Juan de Dios de Yarumal"/>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Liborina."/>
    <s v="Enero"/>
    <s v="8 meses"/>
    <s v="Régimen Especial"/>
    <s v="Recursos de entidades nacionales"/>
    <n v="568874622"/>
    <n v="3904616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4"/>
    <n v="19543"/>
    <d v="2017-11-10T00:00:00"/>
    <s v="N/A"/>
    <n v="4600007821"/>
    <x v="3"/>
    <s v="ESE Hospital San Lorenzo de Liborin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San Jerónimo."/>
    <s v="Enero"/>
    <s v="8 meses"/>
    <s v="Régimen Especial"/>
    <s v="Recursos de entidades nacionales"/>
    <n v="388395803"/>
    <n v="2620477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6"/>
    <n v="19544"/>
    <d v="2017-11-10T00:00:00"/>
    <s v="N/A"/>
    <n v="4600007811"/>
    <x v="3"/>
    <s v="ESE Hospital San Luis Beltran de San Jerónimo "/>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Sabanalarga."/>
    <s v="Enero"/>
    <s v="8 meses"/>
    <s v="Régimen Especial"/>
    <s v="Recursos de entidades nacionales"/>
    <n v="225094902"/>
    <n v="1566022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7"/>
    <n v="19545"/>
    <d v="2017-11-10T00:00:00"/>
    <s v="N/A"/>
    <n v="4600007773"/>
    <x v="3"/>
    <s v="ESE Hospital San Pedro de Sabanalarg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Andes."/>
    <s v="Enero"/>
    <s v="8 meses"/>
    <s v="Régimen Especial"/>
    <s v="Recursos de entidades nacionales"/>
    <n v="769546125"/>
    <n v="522007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0"/>
    <n v="19546"/>
    <d v="2017-11-10T00:00:00"/>
    <s v="N/A"/>
    <n v="4600007893"/>
    <x v="3"/>
    <s v="ESE Hospital San Rafael de Andes"/>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Girardota"/>
    <s v="Enero"/>
    <s v="8 meses"/>
    <s v="Régimen Especial"/>
    <s v="Recursos de entidades nacionales"/>
    <n v="645093439"/>
    <n v="428046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4"/>
    <n v="19547"/>
    <d v="2017-11-10T00:00:00"/>
    <s v="N/A"/>
    <n v="4600007894"/>
    <x v="3"/>
    <s v="ESE Hospital San Rafael de Girardota "/>
    <s v="Celebrado sin iniciar"/>
    <m/>
    <m/>
    <s v="Tipo A1: Supervisión e Interventoría Integral"/>
    <s v="Técnica, jurídica, administrativa, contable y financiera"/>
  </r>
  <r>
    <x v="15"/>
    <n v="93141506"/>
    <s v="Integrar esfuerzos para la promoción del desarrollo integral temprano de la primera infancia bajo el modelo flexible Buen Comienzo Antioquia, en el municipio de Itagüí y para la implementación del Sistema Departamental de Gestión del Desarrollo Integral Temprano."/>
    <s v="Enero"/>
    <s v="8 meses"/>
    <s v="Régimen Especial"/>
    <s v="Recursos de entidades nacionales"/>
    <n v="318911358"/>
    <n v="2000973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6"/>
    <n v="19548"/>
    <d v="2017-11-10T00:00:00"/>
    <s v="N/A"/>
    <n v="4600007838"/>
    <x v="3"/>
    <s v="ESE Hospital del Sur Gabriel Jaramillo Piedrahit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Jericó."/>
    <s v="Enero"/>
    <s v="8 meses"/>
    <s v="Régimen Especial"/>
    <s v="Recursos de entidades nacionales"/>
    <n v="307334201"/>
    <n v="208803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6"/>
    <n v="19549"/>
    <d v="2017-11-10T00:00:00"/>
    <s v="N/A"/>
    <n v="4600007762"/>
    <x v="3"/>
    <s v="ESE Hospital San Rafael de Jericó"/>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San Luis."/>
    <s v="Enero"/>
    <s v="8 meses"/>
    <s v="Régimen Especial"/>
    <s v="Recursos de entidades nacionales"/>
    <n v="676561412"/>
    <n v="4489264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7"/>
    <n v="19550"/>
    <d v="2017-11-10T00:00:00"/>
    <s v="N/A"/>
    <n v="4600007764"/>
    <x v="3"/>
    <s v="ESE Hospital San Rafael de San Luis "/>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Santo Domingo"/>
    <s v="Enero"/>
    <s v="8 meses"/>
    <s v="Régimen Especial"/>
    <s v="Recursos de entidades nacionales"/>
    <n v="495804515"/>
    <n v="3288647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0"/>
    <n v="19551"/>
    <d v="2017-11-10T00:00:00"/>
    <s v="N/A"/>
    <n v="4600007803"/>
    <x v="3"/>
    <s v="ESE Hospital San Rafael de Santo Domingo "/>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Venecia."/>
    <s v="Enero"/>
    <s v="8 meses"/>
    <s v="Régimen Especial"/>
    <s v="Recursos de entidades nacionales"/>
    <n v="232952567"/>
    <n v="1566022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3"/>
    <n v="19552"/>
    <d v="2017-11-10T00:00:00"/>
    <s v="N/A"/>
    <n v="4600007809"/>
    <x v="3"/>
    <s v="ESE Hospital San Rafael de Veneci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Yolombó."/>
    <s v="Enero"/>
    <s v="8 meses"/>
    <s v="Régimen Especial"/>
    <s v="Recursos de entidades nacionales"/>
    <n v="1439396073"/>
    <n v="9667578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2"/>
    <n v="19553"/>
    <d v="2017-11-10T00:00:00"/>
    <s v="N/A"/>
    <n v="4600007766"/>
    <x v="3"/>
    <s v="ESE Hospital San Rafael de Yolombó"/>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Barbosa."/>
    <s v="Enero"/>
    <s v="8 meses"/>
    <s v="Régimen Especial"/>
    <s v="Recursos de entidades nacionales"/>
    <n v="472019589"/>
    <n v="313204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4"/>
    <n v="19554"/>
    <d v="2017-11-10T00:00:00"/>
    <s v="N/A"/>
    <n v="4600007776"/>
    <x v="3"/>
    <s v="ESE Hospital San Vicente de Paul de Barbos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Pueblorrico."/>
    <s v="Enero"/>
    <s v="8 meses"/>
    <s v="Régimen Especial"/>
    <s v="Recursos de entidades nacionales"/>
    <n v="228572287"/>
    <n v="1566022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7"/>
    <n v="19555"/>
    <d v="2017-11-10T00:00:00"/>
    <s v="N/A"/>
    <n v="4600007805"/>
    <x v="3"/>
    <s v="ESE Hospital San Vicente de Paul de Pueblorrico"/>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Fredonia."/>
    <s v="Enero"/>
    <s v="8 meses"/>
    <s v="Régimen Especial"/>
    <s v="Recursos de entidades nacionales"/>
    <n v="621768790"/>
    <n v="4071658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0"/>
    <n v="19556"/>
    <d v="2017-11-10T00:00:00"/>
    <s v="N/A"/>
    <n v="4600007822"/>
    <x v="3"/>
    <s v="ESE Hospital Santa Lucia de Fredoni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Copacabana."/>
    <s v="Enero"/>
    <s v="8 meses"/>
    <s v="Régimen Especial"/>
    <s v="Recursos de entidades nacionales"/>
    <n v="460020535"/>
    <n v="313204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2"/>
    <n v="19557"/>
    <d v="2017-11-10T00:00:00"/>
    <s v="N/A"/>
    <n v="4600007835"/>
    <x v="3"/>
    <s v="ESE Hospital Santa Margarita de Copacabana"/>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Santa Bárbara."/>
    <s v="Enero"/>
    <s v="8 meses"/>
    <s v="Régimen Especial"/>
    <s v="Recursos de entidades nacionales"/>
    <n v="410710293"/>
    <n v="2777079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6"/>
    <n v="19558"/>
    <d v="2017-11-10T00:00:00"/>
    <s v="N/A"/>
    <n v="4600007876"/>
    <x v="3"/>
    <s v="ESE Hospital Santa Maria de Santa Barbara"/>
    <s v="Celebrado sin iniciar"/>
    <m/>
    <m/>
    <s v="Tipo A1: Supervisión e Interventoría Integral"/>
    <s v="Técnica, jurídica, administrativa, contable y financiera"/>
  </r>
  <r>
    <x v="15"/>
    <n v="93141506"/>
    <s v="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
    <s v="Enero"/>
    <s v="8 meses"/>
    <s v="Régimen Especial"/>
    <s v="Recursos de entidades nacionales"/>
    <n v="2146536811"/>
    <n v="14718154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0"/>
    <n v="19560"/>
    <d v="2017-11-10T00:00:00"/>
    <s v="N/A"/>
    <n v="4600007886"/>
    <x v="3"/>
    <s v="Instituto Municipal de Deportes de Arboletes - Imderar"/>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 Institucional, en el municipio de El Peñol."/>
    <s v="Enero"/>
    <s v="8 meses"/>
    <s v="Régimen Especial"/>
    <s v="Recursos de entidades nacionales"/>
    <n v="1223550932"/>
    <n v="7994926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5"/>
    <n v="19528"/>
    <d v="2017-11-10T00:00:00"/>
    <s v="N/A"/>
    <n v="4600007841"/>
    <x v="3"/>
    <s v="ESE Hospital San Juan de Dios de El Peñol"/>
    <s v="Celebrado sin iniciar"/>
    <m/>
    <m/>
    <s v="Tipo A1: Supervisión e Interventoría Integral"/>
    <s v="Técnica, jurídica, administrativa, contable y financiera"/>
  </r>
  <r>
    <x v="15"/>
    <n v="93141506"/>
    <s v="Integrar esfuerzos para la promoción del desarrollo integral temprano de la primera infancia bajo la modalidad Familiar, en el municipio de Caramanta"/>
    <s v="Enero"/>
    <s v="8 meses"/>
    <s v="Régimen Especial"/>
    <s v="Recursos de entidades nacionales"/>
    <n v="309949145"/>
    <n v="208803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1"/>
    <n v="19519"/>
    <d v="2017-11-10T00:00:00"/>
    <s v="N/A"/>
    <n v="4600007840"/>
    <x v="3"/>
    <s v="ESE Hospital San Antonio de Caramanta"/>
    <s v="Celebrado sin iniciar"/>
    <m/>
    <m/>
    <s v="Tipo A1: Supervisión e Interventoría Integral"/>
    <s v="Técnica, jurídica, administrativa, contable y financiera"/>
  </r>
  <r>
    <x v="15"/>
    <n v="93151501"/>
    <s v="Brindar apoyo a la realización de las acciones técnicas, administrativas, jurídicas y financieras que permitan la implementación de las políticas públicas de Primera Infancia e Infancia y Adolescencia del Departamento de Antioquia."/>
    <s v="Enero"/>
    <s v="8 meses"/>
    <s v="Contratación Directa"/>
    <s v="Recursos Propios"/>
    <n v="1648557734"/>
    <n v="1648557734"/>
    <s v="Si"/>
    <s v="Aprobadas"/>
    <s v="Santiago Morales Quijano"/>
    <s v="Jurídico"/>
    <s v="3839245"/>
    <s v="santiago.morales@antioquia.gov.co"/>
    <s v="Estrategia Departamental Buen Comienzo Antioquia"/>
    <s v="*Niños y niñas de cero a cinco años de áreas rurales y urbanas atendidos integralmente"/>
    <s v="*Implementación Estrategia Buen Comienzo en Antioquia"/>
    <s v="07-0061"/>
    <s v="*120 municipios con asesoría y asitencia técnica_x000a_*3000 agentes educativos cualificados"/>
    <s v="*Atención integral de calidad_x000a_*cualificación de agentes educativos"/>
    <s v="2017SS380001"/>
    <s v="N/A"/>
    <d v="2017-11-10T00:00:00"/>
    <s v="N/A"/>
    <s v="2017SS380001"/>
    <x v="3"/>
    <s v="Universidad de Antioquia"/>
    <s v="Celebrado sin iniciar"/>
    <m/>
    <m/>
    <s v="Tipo B2: Supervisión Colegiada"/>
    <s v="Técnica, jurídica, administrativa, contable y financiera"/>
  </r>
  <r>
    <x v="15"/>
    <n v="93151501"/>
    <s v="Apoyar la realización de las acciones técnicas y administrativas que permitan la implementación del programa Antioquia Joven en el Departamento de Antioquia. "/>
    <s v="Enero"/>
    <s v="6 meses"/>
    <s v="Contratación Directa"/>
    <s v="Recursos Propios"/>
    <n v="791156482"/>
    <n v="791156482"/>
    <s v="Si"/>
    <s v="Aprobadas"/>
    <s v="Santiago Morales Quijano"/>
    <s v="Jurídico"/>
    <s v="3839246"/>
    <s v="santiago.morales@antioquia.gov.co"/>
    <s v="Antioquia Joven"/>
    <m/>
    <m/>
    <m/>
    <m/>
    <m/>
    <n v="7935"/>
    <n v="19593"/>
    <d v="2017-11-10T00:00:00"/>
    <s v="N/A"/>
    <n v="4600007845"/>
    <x v="3"/>
    <s v="Institución Universitaria Colegio Mayor de Antioquia"/>
    <s v="Celebrado sin iniciar"/>
    <m/>
    <m/>
    <s v="Tipo B2: Supervisión Colegiada"/>
    <s v="Técnica, jurídica, administrativa, contable y financiera"/>
  </r>
  <r>
    <x v="15"/>
    <n v="93141506"/>
    <s v="Desarrollar acciones conjuntas para la realización de una estrategia audiovisual encaminada a promover la participación y el liderazgo de los jóvenes del departamento a través de escenarios de confrontación pacífica."/>
    <s v="Enero"/>
    <s v="12 meses"/>
    <s v="Régimen Especial"/>
    <s v="Recursos Propios"/>
    <n v="124294682"/>
    <n v="124294682"/>
    <s v="No"/>
    <s v="N/A"/>
    <s v="Santiago Morales Quijano"/>
    <s v="Jurídico"/>
    <s v="3839246"/>
    <s v="santiago.morales@antioquia.gov.co"/>
    <s v="Antioquia Joven"/>
    <m/>
    <m/>
    <m/>
    <m/>
    <m/>
    <n v="7954"/>
    <n v="19608"/>
    <d v="2017-11-10T00:00:00"/>
    <s v="N/A"/>
    <n v="4600007861"/>
    <x v="3"/>
    <s v="Sociedad Televisión de Antioquia Ltda - TELEANTIOQUIA"/>
    <s v="Celebrado sin iniciar"/>
    <m/>
    <m/>
    <s v="Tipo C:  Supervisión"/>
    <s v="Técnica, jurídica, administrativa, contable y financiera"/>
  </r>
  <r>
    <x v="15"/>
    <n v="81112105"/>
    <s v="Prestar el servicio de Hosting dedicado para alojar el sistema de información web de la Estrategia Departamental de Atención Integral a la Primera Infancia - Buen Comienzo Antioquia "/>
    <s v="Enero"/>
    <s v="7 meses"/>
    <s v="Mínima Cuantía"/>
    <s v="Recursos Propios"/>
    <n v="34000000"/>
    <n v="34000000"/>
    <s v="Si"/>
    <s v="Aprobadas"/>
    <s v="Santiago Morales Quijano"/>
    <s v="Jurídico"/>
    <s v="3839245"/>
    <s v="santiago.morales@antioquia.gov.co"/>
    <s v="Estrategia Departamental Buen Comienzo Antioquia"/>
    <s v="*Familias que participan en procesos de formación para el desarrollo de capacidades parentales"/>
    <s v="*Implementación Estrategia Buen Comienzo en Antioquia"/>
    <s v="07-0061"/>
    <s v="59.181 registros de matricula"/>
    <s v="*Seguimiento a través de sistemas de información"/>
    <m/>
    <m/>
    <m/>
    <m/>
    <m/>
    <x v="0"/>
    <m/>
    <s v="Sin iniciar etapa precontractual"/>
    <m/>
    <m/>
    <s v="Tipo C:  Supervisión"/>
    <s v="Técnica, jurídica, administrativa, contable y financiera"/>
  </r>
  <r>
    <x v="15"/>
    <n v="93141509"/>
    <s v="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
    <s v="Enero"/>
    <s v="7 meses"/>
    <s v="Régimen Especial"/>
    <s v="Recursos de entidades nacionales"/>
    <n v="113995921548"/>
    <n v="16239151712"/>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s v="N/A"/>
    <s v="N/A"/>
    <d v="2017-09-30T00:00:00"/>
    <s v="N/A"/>
    <n v="896"/>
    <x v="3"/>
    <s v="Instituto Colombiano de Bienestar Familiar - ICBF"/>
    <s v="En ejecución"/>
    <m/>
    <s v="Alejandra Carvajal (con personal de apoyo técnico)"/>
    <s v="Tipo C:  Supervisión"/>
    <s v="Técnica, jurídica, administrativa, contable y financiera"/>
  </r>
  <r>
    <x v="15"/>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419265601"/>
    <n v="24419331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5"/>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610142987"/>
    <n v="258348779"/>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5"/>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404449977"/>
    <n v="24335989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5"/>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300337706"/>
    <n v="230401912"/>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5"/>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305300963"/>
    <n v="236642550"/>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5"/>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187754334"/>
    <n v="227281925"/>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5"/>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206767085"/>
    <n v="228805242"/>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5"/>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397464665"/>
    <n v="241346245"/>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5"/>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383874294"/>
    <n v="240272194"/>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5"/>
    <n v="93141506"/>
    <s v="Integrar esfuerzos para la promoción del desarrollo integral temprano de la primera infancia en el Departamento de Antioquia, y para la implementación del Sistema Departamental de Gestión del Desarrollo Integral Temprano."/>
    <s v="Enero"/>
    <s v="8 meses"/>
    <s v="Régimen Especial"/>
    <s v="Recursos de entidades nacionales"/>
    <n v="2252472173"/>
    <n v="156932155"/>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5"/>
    <n v="93151501"/>
    <s v="Realizar la interventoría integral a los procesos contractuales de la estrategia de atención integral a  la primera infancia “Buen Comienzo Antioquia”."/>
    <s v="Enero"/>
    <s v="6 meses"/>
    <s v="Concurso de Méritos"/>
    <s v="Recursos Propios"/>
    <n v="1899599009"/>
    <n v="0"/>
    <s v="Si"/>
    <s v="Aprobadas"/>
    <s v="Santiago Morales Quijano"/>
    <s v="Jurídico"/>
    <s v="3839245"/>
    <s v="santiago.morales@antioquia.gov.co"/>
    <s v="Estrategia Departamental Buen Comienzo Antioquia"/>
    <m/>
    <m/>
    <m/>
    <m/>
    <m/>
    <m/>
    <m/>
    <m/>
    <m/>
    <m/>
    <x v="0"/>
    <m/>
    <m/>
    <m/>
    <m/>
    <s v="Tipo B2: Supervisión Colegiada"/>
    <s v="Técnica, jurídica, administrativa, contable y financiera"/>
  </r>
  <r>
    <x v="15"/>
    <n v="93141506"/>
    <s v="Integrar esfuerzos para la promoción del desarrollo integral temprano de la primera infancia bajo la modalidad propia en los municipios de Murindó, Mutatá, Necoclí y Turbo. "/>
    <s v="Enero"/>
    <s v="6 meses"/>
    <s v="Régimen Especial"/>
    <s v="Recursos de entidades nacionales"/>
    <n v="801280865"/>
    <n v="801280865"/>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8065"/>
    <n v="20224"/>
    <m/>
    <m/>
    <m/>
    <x v="2"/>
    <s v="Asociación de Cabildos Indígenas de Antioquia"/>
    <s v="En etapa precontractual"/>
    <m/>
    <m/>
    <s v="Tipo A1: Supervisión e Interventoría Integral"/>
    <s v="Técnica, jurídica, administrativa, contable y financiera"/>
  </r>
  <r>
    <x v="15"/>
    <n v="93141506"/>
    <s v="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
    <s v="Enero"/>
    <s v="22 meses"/>
    <s v="Régimen Especial"/>
    <s v="Recursos de entidades nacionales"/>
    <n v="551752401"/>
    <n v="551752401"/>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6"/>
    <s v="72141003; 72141104; 72141106"/>
    <s v="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18/11/2016 _x000a_"/>
    <s v="Enero"/>
    <s v="24 meses"/>
    <s v="Régimen Especial"/>
    <s v="Recursos Propios"/>
    <n v="35957367691"/>
    <n v="35957367691"/>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n v="182168001"/>
    <s v="Red vial pavimentada"/>
    <s v="Pavimentación El Limón-Anorí_x000a_"/>
    <s v="5970-LIC-20-08-2016"/>
    <s v="14703 de 23/08/2016_x000a__x000a_20511 de 11/01/2018"/>
    <d v="2016-09-07T18:52:00"/>
    <s v="S2016060093628 de 18/11/2016"/>
    <n v="4600006148"/>
    <x v="3"/>
    <s v="CONSORCIO DESARROLLO VIAL ANORI "/>
    <n v="43098"/>
    <s v="En ejecución"/>
    <s v="Jorge Mauricio Morales/Interventoría Externa_VELNEC S.A "/>
    <s v="Tipo A1: Supervisión e Interventoría Integral"/>
    <s v="Interventoría técnica, ambiental, jurídica, administrativa, contable y/o financiera"/>
  </r>
  <r>
    <x v="16"/>
    <s v="72141003; 72141104; 72141106"/>
    <s v="INTERVENTORÍA TÉCNICA, AMBIENTAL, ADMINISTRATIVA, FINANCIERA Y LEGAL PARA LA 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26/12/2016 "/>
    <s v="Enero"/>
    <s v="7 meses"/>
    <s v="Régimen Especial"/>
    <s v="Recursos Propios"/>
    <n v="3995263077"/>
    <n v="3995263077"/>
    <s v="No"/>
    <s v="N/A"/>
    <s v="Rodrigo Echeverry Ochoa"/>
    <s v="Director"/>
    <s v="3837980 3837981"/>
    <s v="rodrigo.echeverry@antioquia.gov.co_x000a_"/>
    <s v="Pavimentación de la Red Vial Secundaria (RVS)"/>
    <s v="Kilómetros de Vías de la RVS pavimentadas (31050101)"/>
    <s v="Construcción y pavimentación de vías en la Red Vial Secundaria RVS en el Departamento de Antioquia"/>
    <n v="182168001"/>
    <s v="Red vial pavimentada"/>
    <s v="Pavimentación El Limón-Anorí"/>
    <s v="6052-CON-20-14-2016"/>
    <s v="14704 de 23/08/2016_x000a__x000a_20512 de 11/01/2018"/>
    <d v="2016-10-07T17:09:00"/>
    <s v="S2016060100254 de 26/12/2016"/>
    <n v="4600006158"/>
    <x v="3"/>
    <s v="VELNEC S.A "/>
    <n v="43097"/>
    <s v="En ejecución"/>
    <s v="Jorge Mauricio Morales"/>
    <s v="Tipo C:  Supervisión"/>
    <s v="Supervisión técnica, ambiental, jurídica, administrativa, contable y/o financiera"/>
  </r>
  <r>
    <x v="16"/>
    <s v="72141003; 72141104; 72141106"/>
    <s v="MEJORAMIENTO, REHABILITACION Y MANTENIMIENTO DE LAS VÍAS DE LAS SUBREGIONES DE OCCIDENTE  Y URABÁ DEL DEPARTAMENTO DE ANTIOQUIA"/>
    <s v="Enero"/>
    <s v="8 meses"/>
    <s v="Licitación Pública"/>
    <s v="Recursos Propios"/>
    <n v="5298008866"/>
    <n v="529800886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2-2017"/>
    <s v="20031 de 04/01/2018_x000a_20032 de 04/01/2018_x000a_20033 de 04/01/2018_x000a_20034 de 04/01/2018"/>
    <d v="2017-10-18T14:01:00"/>
    <s v="S2018060000140 de 03/01/2018"/>
    <m/>
    <x v="5"/>
    <s v="CONSORCIO OCCIDENTE VIAL 02 (IKON GROUP SAS - 75% - RHINO INFRAESTRUCTURE SAS 25%)"/>
    <m/>
    <s v="En etapa precontractual"/>
    <s v="Eduardo Alfonso Herrera Zambrano/CONSOCIO BRAAVOS 03 (GRUPO POSSO SAS 70% - HUGO ALFREDO POSSO PRADO 30%) "/>
    <s v="Tipo A1: Supervisión e Interventoría Integral"/>
    <s v="Interventoría técnica, ambiental, jurídica, administrativa, contable y/o financiera"/>
  </r>
  <r>
    <x v="16"/>
    <n v="81101510"/>
    <s v="INTERVENTORIA TECNICA, ADMINISTRATIVA, AMBIENTAL, FINANCIERA Y LEGAL PARA EL MEJORAMIENTO, REHABILITACION Y MANTENIMIENTO DE LAS VÍAS DE LAS SUBREGIONES DE OCCIDENTE  Y URABÁ DEL DEPARTAMENTO DE ANTIOQUIA"/>
    <s v="Enero"/>
    <s v="7 meses"/>
    <s v="Concurso de Méritos"/>
    <s v="Recursos Propios"/>
    <n v="743071007"/>
    <n v="743071007"/>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3-2017"/>
    <s v="20041 de 04/01/2018_x000a_20226 de 09/01/2018"/>
    <d v="2017-10-31T12:24:00"/>
    <m/>
    <m/>
    <x v="6"/>
    <s v="CONSOCIO BRAAVOS 03 (GRUPO POSSO SAS 70% - HUGO ALFREDO POSSO PRADO 30%)"/>
    <m/>
    <s v="En etapa precontractual"/>
    <s v="Eduardo Alfonso Herrera Zambrano"/>
    <s v="Tipo A1: Supervisión e Interventoría Integral"/>
    <s v="Interventoría técnica, ambiental, jurídica, administrativa, contable y/o financiera"/>
  </r>
  <r>
    <x v="16"/>
    <s v="72141003; 72141104; 72141106"/>
    <s v="MEJORAMIENTO, REHABILITACION Y MANTENIMIENTO DE LAS VÍAS DE LAS SUBREGIONES NORDESTE Y MAGDALENA MEDIO DEL DEPARTAMENTO DE ANTIOQUIA"/>
    <s v="Enero"/>
    <s v="8 meses"/>
    <s v="Licitación Pública"/>
    <s v="Recursos Propios"/>
    <n v="5619296375"/>
    <n v="532133479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3-2017"/>
    <s v="20023 de 04/01/2018_x000a_20026 de 04/01/2018_x000a_20027 de 04/01/2018_x000a_20028 de 04/01/2018"/>
    <d v="2017-10-18T11:44:00"/>
    <s v="S2017060178918 de 28/12/2017"/>
    <m/>
    <x v="5"/>
    <s v="INGEVIAS SAS;  NIT 8000298992_x000a__x000a_NOMBRE REPRESENTANTE LEGAL: JUAN SEBASTIAN RIVERA PALACIO"/>
    <m/>
    <s v="En etapa precontractual"/>
    <s v="María del Rosario Palacio Sánchez/ CONSORCIO BRAAVOS 04 (GRUPO POSSO SAS 70% - HUGO ALFREDO POSSO PRADO30%) "/>
    <s v="Tipo A1: Supervisión e Interventoría Integral"/>
    <s v="Interventoría técnica, ambiental, jurídica, administrativa, contable y/o financiera"/>
  </r>
  <r>
    <x v="16"/>
    <n v="81101510"/>
    <s v="INTERVENTORÍA TÉCNICA, ADMINISTRATIVA, AMBIENTAL, FINANCIERA Y LEGAL PARA EL MEJORAMIENTO, REHABILITACION Y MANTENIMIENTO DE LAS VÍAS DE LAS SUBREGIONES NORDESTE Y MAGDALENA MEDIO DEL DEPARTAMENTO DE ANTIOQUIA"/>
    <s v="Enero"/>
    <s v="7 meses"/>
    <s v="Concurso de Méritos"/>
    <s v="Recursos Propios"/>
    <n v="795675640"/>
    <n v="75260595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4-2017"/>
    <s v="20040 de 04/01/2018"/>
    <d v="2017-10-31T14:42:00"/>
    <s v="S2018060000829 de 11/01/2018"/>
    <m/>
    <x v="5"/>
    <s v=" CONSORCIO BRAAVOS 04 NIT 9011452480 (GRUPO POSSO SAS, NIT 800007208-9 70% - HUGO ALFREDO POSSO PRADO C.C. 4610382 30%); _x000a__x000a_NOMBRE REPRESENTANTE LEGAL: HUGO ALFREDO POSSO MONCADA"/>
    <m/>
    <s v="En etapa precontractual"/>
    <s v="María del Rosario Palacio Sánchez "/>
    <s v="Tipo A1: Supervisión e Interventoría Integral"/>
    <s v="Interventoría técnica, ambiental, jurídica, administrativa, contable y/o financiera"/>
  </r>
  <r>
    <x v="16"/>
    <s v="72141003; 72141104; 72141106"/>
    <s v="MEJORAMIENTO, REHABILITACION Y MANTENIMIENTO DE LAS VÍAS DE LA SUBREGION DEL SUROESTE DEL DEPARTAMENTO DE ANTIOQUIA_x000a_"/>
    <s v="Enero"/>
    <s v="8 meses"/>
    <s v="Licitación Pública"/>
    <s v="Recursos Propios"/>
    <n v="5770933963"/>
    <n v="545916639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5-2017"/>
    <s v="20014 de 04/01/2018_x000a_20015 de 04/01/2018_x000a_20016 de 04/01/2018_x000a_20018 de 04/01/2018"/>
    <d v="2017-10-18T15:19:00"/>
    <s v="S2017060179120 de 29/12/2017"/>
    <m/>
    <x v="5"/>
    <s v="EXPLANAN S.A.; NIT 8909105915 _x000a__x000a_NOMBRE REPRESENTANTE LEGAL: DAVID ARISTIZABAL ZULUAGA"/>
    <m/>
    <s v="En etapa precontractual"/>
    <s v="Gloria Patricia Gómez Grisales/CONSORCIO DM O6 (DIEGO FONSECA CHAVEZ SAS 50% MEDINA Y RIVERA INGENIERO ASOCIADOS SAS 50%)"/>
    <s v="Tipo A1: Supervisión e Interventoría Integral"/>
    <s v="Interventoría técnica, ambiental, jurídica, administrativa, contable y/o financiera"/>
  </r>
  <r>
    <x v="16"/>
    <n v="81101510"/>
    <s v="INTERVENTORÍA TÉCNICA, ADMINISTRATIVA, AMBIENTAL, FINANCIERA Y LEGAL PARA EL MEJORAMIENTO, REHABILITACION Y MANTENIMIENTO DE LAS VÍAS DE LA SUBREGION DEL SUROESTE DEL DEPARTAMENTO DE ANTIOQUIA."/>
    <s v="Enero"/>
    <s v="7 meses"/>
    <s v="Concurso de Méritos"/>
    <s v="Recursos Propios"/>
    <n v="797700825"/>
    <n v="79770082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6-2017"/>
    <s v="20039 de 04/01/2018"/>
    <d v="2017-10-31T13:32:00"/>
    <s v="S2018060000520 de 09/01/2018"/>
    <m/>
    <x v="5"/>
    <s v="CONSORCIO DM O6 (DIEGO FONSECA CHAVEZ SAS 50% MEDINA Y RIVERA INGENIERO ASOCIADOS SAS 50%)"/>
    <m/>
    <s v="En etapa precontractual"/>
    <s v="Gloria Patricia Gómez Grisales"/>
    <s v="Tipo A1: Supervisión e Interventoría Integral"/>
    <s v="Interventoría técnica, ambiental, jurídica, administrativa, contable y/o financiera"/>
  </r>
  <r>
    <x v="16"/>
    <s v="72141003; 72141104; 72141106"/>
    <s v="MEJORAMIENTO, REHABILITACIÓN Y MANTENIMIENTO  DE LAS VÍAS DE LA SUBREGION DE ORIENTE DEL DEPARTAMENTO DE ANTIOQUIA"/>
    <s v="Enero"/>
    <s v="8 meses"/>
    <s v="Licitación Pública"/>
    <s v="Recursos Propios"/>
    <n v="4687748877"/>
    <n v="443650657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6-2017"/>
    <s v="20008 de 04/01/2018_x000a_20009 de 04/01/2018_x000a_20010 de 04/01/2018_x000a_20011 de 04/01/2018"/>
    <d v="2017-10-18T14:33:00"/>
    <s v="S2017060179103 de 29/12/2017"/>
    <m/>
    <x v="5"/>
    <s v="INGEVIAS SAS, NIT 8000298992_x000a__x000a_NOMBRE REPRESENTANTE LEGAL: JUAN SEBASTIAN RIVERA PALACIO"/>
    <m/>
    <s v="En etapa precontractual"/>
    <s v="Andrés Mauricio Rodríguez Collazos/ONSORCIO VFR (VICTOR GUILLERMO RODRIGUEZ RAMIREZ 50%, FLAVIO RICARDO JIMENEZ MEJIA 25% Y B&amp;H INGENIERIA LTDA BRYAN &amp; HODGSON INGENIERIA LIMITADA 25%) "/>
    <s v="Tipo A1: Supervisión e Interventoría Integral"/>
    <s v="Interventoría técnica, ambiental, jurídica, administrativa, contable y/o financiera"/>
  </r>
  <r>
    <x v="16"/>
    <n v="81101510"/>
    <s v="INTERVENTORÍA TÉCNICA, ADMINISTRATIVA, AMBIENTAL, FINANCIERA Y LEGAL PARA EL MEJORAMIENTO, REHABILITACIÓN Y MANTENIMIENTO  DE LAS VÍAS DE LA SUBREGION DE ORIENTE DEL DEPARTAMENTO DE ANTIOQUIA"/>
    <s v="Enero"/>
    <s v="7 meses"/>
    <s v="Concurso de Méritos"/>
    <s v="Recursos Propios"/>
    <n v="797377950"/>
    <n v="74236242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7-2017"/>
    <s v="20038 de 04/01/2017"/>
    <d v="2017-10-31T14:04:00"/>
    <s v="S2018060000519 de 09/01/2018"/>
    <m/>
    <x v="5"/>
    <s v="CONSORCIO VFR; NIT 9011449974 (VICTOR GUILLERMO RODRIGUEZ RAMIREZ 50%, FLAVIO RICARDO JIMENEZ MEJIA 25% Y B&amp;H INGENIERIA LTDA BRYAN &amp; HODGSON INGENIERIA LIMITADA 25%)_x000a__x000a_NOMBRE REPRESENTANTE LEGAL: VICTOR GUILLERMO RODRIGUEZ  "/>
    <m/>
    <s v="En etapa precontractual"/>
    <s v="Andrés Mauricio Rodríguez Collazos"/>
    <s v="Tipo A1: Supervisión e Interventoría Integral"/>
    <s v="Interventoría técnica, ambiental, jurídica, administrativa, contable y/o financiera"/>
  </r>
  <r>
    <x v="16"/>
    <s v="72141003; 72141104; 72141106"/>
    <s v="MEJORAMIENTO, REHABILITACION Y MANTENIMIENTO DE LAS VIAS DE LAS SUBREGIONES NORTE Y BAJO CAUCA DEL DEPARTAMENTO DE ANTIOQUIA, SE EXCLUYEN LAS VÍAS DE INFLUENCIA DEL PEAJE DE PAJARITO EN LA SUBREGIÓN NORTE."/>
    <s v="Enero"/>
    <s v="8 meses"/>
    <s v="Licitación Pública"/>
    <s v="Recursos Propios"/>
    <n v="5016364832"/>
    <n v="474429257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7-2017"/>
    <s v="19997 de 04/01/2018_x000a_20000 de 04/01/2018_x000a_20003 de 04/01/2018_x000a_20006 de 04/01/2018"/>
    <d v="2017-10-18T12:29:00"/>
    <s v="S2018060000097 de 02/01/2018"/>
    <m/>
    <x v="5"/>
    <s v="EXPLANACIONES DEL SUR S.A., con NIT 890921363-1_x000a__x000a_NOMBRE REPRESENTANTE LEGAL: JAVIER URREGO HERRERA"/>
    <m/>
    <s v="En etapa precontractual"/>
    <s v="Sandra Lucia Orozco Salazar/CONSORCIO INTEC BAJO CAUCA (Ingeniería y Consultoría INGECON S.A.S con un 50% y ESTUTEC S.A.S con un 50%)"/>
    <s v="Tipo A1: Supervisión e Interventoría Integral"/>
    <s v="Interventoría técnica, ambiental, jurídica, administrativa, contable y/o financiera"/>
  </r>
  <r>
    <x v="16"/>
    <n v="81101510"/>
    <s v="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
    <s v="Enero"/>
    <s v="11 meses"/>
    <s v="Concurso de Méritos"/>
    <s v="Recursos Propios"/>
    <n v="804939522"/>
    <n v="80493952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8-2017"/>
    <s v="20035 de 04/01/2017"/>
    <d v="2017-10-31T12:12:00"/>
    <s v="S2018060000830 de 11/01/2018"/>
    <m/>
    <x v="5"/>
    <s v="CONSORCIO INTEC BAJO CAUCA (Ingeniería y Consultoría INGECON S.A.S con un 50% y ESTUTEC S.A.S con un 50%)"/>
    <m/>
    <s v="En etapa precontractual"/>
    <s v="Sandra Lucia Orozco Salazar"/>
    <s v="Tipo A1: Supervisión e Interventoría Integral"/>
    <s v="Interventoría técnica, ambiental, jurídica, administrativa, contable y/o financiera"/>
  </r>
  <r>
    <x v="16"/>
    <s v="72141003; 72141104; 72141106"/>
    <s v="MEJORAMIENTO, REHABILITACION Y MANTENIMIENTO DE LAS VIAS DE LAS SUBREGIONES DEL DEPARTAMENTO DE ANTIOQUIA_x000a__x000a_Nota: Recursos disponibles para invertir en el  proyecto para el Mantenimiento y Mejoramiento de la RVS en Antioquia"/>
    <s v="Enero"/>
    <s v="7 meses"/>
    <s v="Régimen Especial"/>
    <s v="Recursos Propios"/>
    <n v="746386982"/>
    <n v="74638698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m/>
    <m/>
    <m/>
    <m/>
    <m/>
    <x v="0"/>
    <m/>
    <m/>
    <m/>
    <s v="Edir Amparo Graciano Gómez"/>
    <s v="Tipo A1: Supervisión e Interventoría Integral"/>
    <s v="Interventoría técnica, ambiental, jurídica, administrativa, contable y/o financiera"/>
  </r>
  <r>
    <x v="16"/>
    <s v="72141003; 72141104; 72141106"/>
    <s v="MEJORAMIENTO, REHABILITACIÓN Y MANTENIMIENTO DE LAS VÍAS  DE INFLUENCIA DEL PEAJE DE PAJARITO DE LA SUBREGIÓN NORTE DEL DEPARTAMENTO DE ANTIOQUIA_x000a_"/>
    <s v="Enero"/>
    <s v="8 meses"/>
    <s v="Licitación Pública"/>
    <s v="Recursos Propios"/>
    <n v="5365111637"/>
    <n v="5082441357"/>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4-2017"/>
    <s v="19987 de 03/01/2018"/>
    <d v="2017-10-18T14:52:00"/>
    <s v="S2018060000141 de 03/01/2018"/>
    <m/>
    <x v="5"/>
    <s v="EXPLANAN S.A. ; NIT 8909105915_x000a__x000a_NOMBRE REPRESENTANTE LEGAL: DAVID ARISTIZABAL ZULUAGA"/>
    <m/>
    <s v="En etapa precontractual"/>
    <s v="Hernan Giraldo Atheortua/HACE INGENIEROS S.A.S."/>
    <s v="Tipo A1: Supervisión e Interventoría Integral"/>
    <s v="Interventoría técnica, ambiental, jurídica, administrativa, contable y/o financiera"/>
  </r>
  <r>
    <x v="16"/>
    <n v="81101510"/>
    <s v="INTERVENTORÍA TÉCNICA, ADMINISTRATIVA, AMBIENTAL, FINANCIERA Y LEGAL PARA EL MEJORAMIENTO, REHABILITACIÓN Y MANTENIMIENTO DE LAS VÍAS  DE INFLUENCIA DEL PEAJE DE PAJARITO DE LA SUBREGIÓN NORTE DEL DEPARTAMENTO DE ANTIOQUIA_x000a_"/>
    <s v="Enero"/>
    <s v="11 meses"/>
    <s v="Concurso de Méritos"/>
    <s v="Recursos Propios"/>
    <n v="667887548"/>
    <n v="63446011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5-2017"/>
    <s v="19988 de 03/01/2018"/>
    <d v="2017-10-31T12:58:00"/>
    <s v="S2018060000828 de 11/01/2018"/>
    <m/>
    <x v="5"/>
    <s v="HACE INGENIEROS S.A.S.; NIT 8001297891_x000a__x000a_NOMBRE REPRESENTANTE LEGAL: ANTONIO ESTEBAN SANCHEZ"/>
    <m/>
    <s v="En etapa precontractual"/>
    <s v="Hernan Giraldo Atheortua"/>
    <s v="Tipo A1: Supervisión e Interventoría Integral"/>
    <s v="Interventoría técnica, ambiental, jurídica, administrativa, contable y/o financiera"/>
  </r>
  <r>
    <x v="16"/>
    <s v="72141003; 72141104; 72141106"/>
    <s v="MEJORAMIENTO, REHABILITACIÓN Y MANTENIMIENTO DE LAS VÍAS  DE INFLUENCIA DEL PEAJE DE PAJARITO DE LA SUBREGIÓN NORTE DEL DEPARTAMENTO DE ANTIOQUIA."/>
    <s v="Enero"/>
    <s v="3 meses"/>
    <s v="Régimen Especial"/>
    <s v="Recursos Propios"/>
    <n v="144469830"/>
    <n v="46056754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m/>
    <m/>
    <m/>
    <m/>
    <m/>
    <x v="0"/>
    <m/>
    <m/>
    <m/>
    <s v="Edir Amparo Graciano Gómez"/>
    <s v="Tipo A1: Supervisión e Interventoría Integral"/>
    <s v="Interventoría técnica, ambiental, jurídica, administrativa, contable y/o financiera"/>
  </r>
  <r>
    <x v="16"/>
    <s v="81101510_x000a_"/>
    <s v="ESTUDIOS Y DISEÑOS TÉCNICOS PARA EL MEJORAMIENTO, REHABILITACION Y/O PAVIMENTACION DEL TRAMO DE VIA COLORADO-NECHI (CODIGO DE VIA 25AN18) EN LA SUBREGION BAJO CAUCA DEL DEPARTAMENTO DE ANTIOQUIA"/>
    <s v="Enero"/>
    <s v="3 meses"/>
    <s v="Concurso de Méritos"/>
    <s v="Recursos Propios"/>
    <n v="427521483"/>
    <n v="377400000"/>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n v="7705"/>
    <s v="20692 de 16/01/2018_x000a__x000a_18958 de 26/09/2017"/>
    <d v="2017-10-24T15:00:00"/>
    <s v="S2017060178050 de 21/12/2017"/>
    <m/>
    <x v="5"/>
    <s v="Adjudicar al proponente ESTRUCTURAS, INTERVENTORÍAS Y PROYECTOS S.A.S.., representado por Jaider Eugenio Sepúlveda García, mayor de edad, identificado con la Cedula de Ciudadanía N° 71.661.365, el Contrato derivado del concurso de méritos 7705"/>
    <m/>
    <s v="En etapa precontractual"/>
    <s v="Oscar Ivan Osorio Pelaez"/>
    <s v="Tipo A2: Supervisión e Interventoría Técnica"/>
    <s v="Supervisión técnica, ambiental, jurídica, administrativa, contable y/o financiera"/>
  </r>
  <r>
    <x v="16"/>
    <s v="81101510_x000a_"/>
    <s v="INTERVENTORIA TECNICA, ADMINISTRATIVA, AMBIENTAL, FINANCIERA Y LEGAL PARA LOS ESTUDIOS Y DISEÑOS PARA EL MEJORAMIENTO, REHABILITACION Y/O PAVIMENTACION DEL TRAMO DE VIA COLORADO-NECHI (CODIGO DE VIA 25AN18) EN LA SUBREGION BAJO CAUCA DEL DEPARTAMENTO DE ANTIOQUIA"/>
    <s v="Enero"/>
    <s v="11 meses"/>
    <s v="Mínima Cuantía"/>
    <s v="Recursos Propios"/>
    <n v="47600000"/>
    <n v="47600000"/>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n v="7968"/>
    <s v="18959 de 26/09/2017 "/>
    <d v="2017-11-20T11:22:00"/>
    <s v="S2017060111364 de 28/11/2017 "/>
    <m/>
    <x v="5"/>
    <m/>
    <m/>
    <s v="Desierto"/>
    <s v="Oscar Ivan Osorio Pelaez"/>
    <s v="Tipo C:  Supervisión"/>
    <s v="Supervisión técnica, ambiental, jurídica, administrativa, contable y/o financiera"/>
  </r>
  <r>
    <x v="16"/>
    <n v="22101600"/>
    <s v="PRESTAR EL SERVICIO DE ADMINISTRACIÓN Y OPERACIÓN DE MAQUINARIA PARA EL DEPARTAMENTO DE ANTIOQUIA"/>
    <s v="Enero"/>
    <s v="12 meses"/>
    <s v="Contratación Directa"/>
    <s v="Recursos Propios"/>
    <n v="4600000000"/>
    <n v="46000000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19989 de 03/01/2018"/>
    <d v="2017-11-07T17:27:00"/>
    <s v="S2017060108506 de 08/1/2017"/>
    <s v="2017-SS-20-0003"/>
    <x v="3"/>
    <s v="RENTING DE ANTIOQUIA S.A.S"/>
    <n v="43049"/>
    <s v="En ejecución"/>
    <s v="Henry Alzate Aguirre"/>
    <s v="Tipo C:  Supervisión"/>
    <s v="Supervisión técnica, ambiental, jurídica, administrativa, contable y/o financiera"/>
  </r>
  <r>
    <x v="16"/>
    <s v="95121634; 72141108; 72141103_x000a_"/>
    <s v="CONSTRUCCIÓN DEL PROYECTO TÚNEL DEL TOYO Y SUS VÍAS DE ACCESO EN SUS FASES DE PRECONSTRUCCIÓN, CONSTRUCCIÓN, OPERACIÓN Y MANTENIMIENTO _x000a__x000a_Nota: El objeto se registra en la planeación de la contratación de 2018 por tratarse de la vigencia futura 2018 de los contratos del proyecto adjudicados en diciembre de 2015"/>
    <s v="Enero"/>
    <s v="12 meses"/>
    <s v="Régimen Especial"/>
    <s v="Recursos de Crédito"/>
    <n v="97500000000"/>
    <n v="9750000000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
    <s v="Red vial concesionada construída"/>
    <s v="Construcción Túnel del Toyo,_x000a_Fortalecimiento Institucional."/>
    <s v="4396-LIC-20-18-2015"/>
    <s v="9722 de 06/03/2015"/>
    <d v="2015-06-01T16:16:00"/>
    <s v="201500300434 14/10/2015"/>
    <n v="4600004806"/>
    <x v="3"/>
    <s v="CONSORCIO ANTIOQUIA AL MAR "/>
    <n v="42349"/>
    <s v="En ejecución"/>
    <s v="CONSORCIO INTEGRAL TÚNEL EL TOYO integrado por INTEGRAL INGENIERÍA DE SUPERVISIÓN S.A.S 49% e INTEGRAL DISEÑOS E INTERVENTORÍA S.A.S. 51%./Luis Eduardo Tobón Cardona"/>
    <s v="Tipo A1: Supervisión e Interventoría Integral"/>
    <s v="Interventoría técnica, ambiental, jurídica, administrativa, contable y/o financiera"/>
  </r>
  <r>
    <x v="16"/>
    <s v="95121634; 72141108; 72141103_x000a_"/>
    <s v="CONSTRUCCIÓN DEL PROYECTO TÚNEL DEL TOYO Y SUS VÍAS DE ACCESO EN SUS FASES DE PRECONSTRUCCIÓN, CONSTRUCCIÓN, OPERACIÓN Y MANTENIMIENTO _x000a__x000a_Nota: El objeto se registra en la planeación de la contratación de 2018 por tratarse de la INDEXACION de las VF, de los contratos del proyecto adjudicados en diciembre de 2015"/>
    <s v="Enero"/>
    <s v="14 meses"/>
    <s v="Régimen Especial"/>
    <s v="Recursos Propios"/>
    <n v="22319442051"/>
    <n v="22319442051"/>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
    <s v="Red vial concesionada construída"/>
    <s v="Construcción Túnel del Toyo,_x000a_Fortalecimiento Institucional."/>
    <s v="4396-LIC-20-18-2015"/>
    <s v="9722 de 06/03/2015"/>
    <d v="2015-06-01T16:16:00"/>
    <s v="201500300434 14/10/2015"/>
    <n v="4600004806"/>
    <x v="3"/>
    <s v="CONSORCIO ANTIOQUIA AL MAR "/>
    <n v="42349"/>
    <s v="En ejecución"/>
    <s v="CONSORCIO INTEGRAL TÚNEL EL TOYO integrado por INTEGRAL INGENIERÍA DE SUPERVISIÓN S.A.S 49% e INTEGRAL DISEÑOS E INTERVENTORÍA S.A.S. 51%./Luis Eduardo Tobón Cardona"/>
    <s v="Tipo A1: Supervisión e Interventoría Integral"/>
    <s v="Interventoría técnica, ambiental, jurídica, administrativa, contable y/o financiera"/>
  </r>
  <r>
    <x v="16"/>
    <n v="72141103"/>
    <s v="EL DEPARTAMENTO DE ANTIOQUIA COLABORA AL MUNICIPIO DE YOLOMBO CON RECURSOS ECONOMICOS PARA QUE ESTE LLEVE A CABO LA PAVIMENTACION DE VIAS TERCIARIAS."/>
    <s v="Enero"/>
    <s v="13 meses"/>
    <s v="Régimen Especial"/>
    <s v="Recursos de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2-2017"/>
    <s v="19939 de 03/01/2018"/>
    <d v="2017-11-09T15:49:00"/>
    <s v="S2017060108702 de 08/11/2017"/>
    <s v="2017-AS-20-0012"/>
    <x v="3"/>
    <s v="MUNICIPIO DE YOLOMBO"/>
    <n v="43048"/>
    <s v="En ejecución"/>
    <s v="Luis Alberto Correa Ossa"/>
    <s v="Tipo C:  Supervisión"/>
    <s v="Supervisión técnica, ambiental, jurídica, administrativa, contable y/o financiera"/>
  </r>
  <r>
    <x v="16"/>
    <n v="72141103"/>
    <s v="EL DEPARTAMENTO DE ANTIOQUIA COLABORA AL MUNICIPIO DE BRICEÑO CON RECURSOS ECONOMICOS PARA QUE ESTE LLEVE A CABO LA PAVIMENTACION DE VIAS TERCIARIAS. BRICEÑO LAS AURAS"/>
    <s v="Enero"/>
    <s v="16 meses"/>
    <s v="Régimen Especial"/>
    <s v="Recursos de Crédito"/>
    <n v="2074971000"/>
    <n v="2074971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3-2017"/>
    <s v="19942 de 03/01/2018"/>
    <d v="2017-11-09T17:12:00"/>
    <s v="S2017060109249 de 10/11/2017"/>
    <s v="2017-AS-20-0013"/>
    <x v="3"/>
    <s v="MUNICIPIO DE BRICEÑO"/>
    <n v="43049"/>
    <s v="En ejecución"/>
    <s v="Margarita Rosa Lopera Duque_x000a_"/>
    <s v="Tipo C:  Supervisión"/>
    <s v="Supervisión técnica, ambiental, jurídica, administrativa, contable y/o financiera"/>
  </r>
  <r>
    <x v="16"/>
    <n v="72141103"/>
    <s v="EL DEPARTAMENTO DE ANTIOQUIA COLABORA AL MUNICIPIO DE EL CARMEN DE VIBORAL CON RECURSOS ECONOMICOS PARA QUE ESTE LLEVE A CABO LA PAVIMENTACION DE VIAS TERCIARIAS."/>
    <s v="Enero"/>
    <s v="13 meses"/>
    <s v="Régimen Especial"/>
    <s v="Recursos de Crédito"/>
    <n v="1200000000"/>
    <n v="12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4-2017"/>
    <s v="19943 de 03/01/2018"/>
    <d v="2017-11-09T14:34:00"/>
    <s v="S2017060108691 de 08/11/2017"/>
    <s v="2017-AS-20-0014"/>
    <x v="3"/>
    <s v="MUNICIPIO DE EL CARMEN DE VIBORAL"/>
    <n v="43048"/>
    <s v="En ejecución"/>
    <s v="Daisy Lorena Duque Sepulveda"/>
    <s v="Tipo C:  Supervisión"/>
    <s v="Supervisión técnica, ambiental, jurídica, administrativa, contable y/o financiera"/>
  </r>
  <r>
    <x v="16"/>
    <n v="72141103"/>
    <s v="EL DEPARTAMENTO DE ANTIOQUIA COLABORA AL MUNICIPIO DE EL SANTUARIO CON RECURSOS ECONOMICOS PARA QUE ESTE LLEVE A CABO LA PAVIMENTACION DE VIAS TERCIARIAS."/>
    <s v="Enero"/>
    <s v="14 meses"/>
    <s v="Régimen Especial"/>
    <s v="Recursos de Crédito"/>
    <n v="709947096"/>
    <n v="709947096"/>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5-2017"/>
    <s v="19945 de 03/01/2018"/>
    <d v="2017-11-09T14:49:00"/>
    <s v="S2017060108693 de 08/11/2017"/>
    <s v="2017-AS-20-0015"/>
    <x v="3"/>
    <s v="MUNICIPIO DE EL SANTUARIO"/>
    <n v="43048"/>
    <s v="En ejecución"/>
    <s v="Daisy Lorena Duque Sepulveda"/>
    <s v="Tipo C:  Supervisión"/>
    <s v="Supervisión técnica, ambiental, jurídica, administrativa, contable y/o financiera"/>
  </r>
  <r>
    <x v="16"/>
    <n v="72141103"/>
    <s v="EL DEPARTAMENTO DE ANTIOQUIA COLABORA AL MUNICIPIO DE MARINILLA CON RECURSOS ECONOMICOS PARA QUE ESTE LLEVE A CABO LA PAVIMENTACION DE VIAS TERCIARIAS."/>
    <s v="Enero"/>
    <s v="14 meses"/>
    <s v="Régimen Especial"/>
    <s v="Recursos de Crédito"/>
    <n v="3332190062"/>
    <n v="3332190062"/>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6-2017"/>
    <s v="19949 de 03/01/2018"/>
    <d v="2017-11-09T14:53:00"/>
    <s v="S2017060108696 de 08/11/2017"/>
    <s v="2017-AS-20-0016"/>
    <x v="3"/>
    <s v="MUNICIPIO DE MARINILLA"/>
    <n v="43048"/>
    <s v="En ejecución"/>
    <s v="Daisy Lorena Duque Sepulveda"/>
    <s v="Tipo C:  Supervisión"/>
    <s v="Supervisión técnica, ambiental, jurídica, administrativa, contable y/o financiera"/>
  </r>
  <r>
    <x v="16"/>
    <n v="72141103"/>
    <s v="EL DEPARTAMENTO DE ANTIOQUIA COLABORA AL MUNICIPIO DE CONCORDIA CON RECURSOS ECONOMICOS PARA QUE ESTE LLEVE A CABO LA PAVIMENTACION DE VIAS TERCIARIAS."/>
    <s v="Enero"/>
    <s v="14 meses"/>
    <s v="Régimen Especial"/>
    <s v="Recursos de Crédito"/>
    <n v="314460928"/>
    <n v="314460928"/>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7-2017"/>
    <s v="19952 de 03/01/2018"/>
    <d v="2017-11-09T14:28:00"/>
    <s v="S2017060108700 de 08/11/2017"/>
    <s v="2017-AS-20-0017"/>
    <x v="3"/>
    <s v="MUNICIPIO DE CONCORDIA"/>
    <n v="43048"/>
    <s v="En ejecución"/>
    <s v="Luis Alberto Correa Ossa"/>
    <s v="Tipo C:  Supervisión"/>
    <s v="Supervisión técnica, ambiental, jurídica, administrativa, contable y/o financiera"/>
  </r>
  <r>
    <x v="16"/>
    <n v="72141103"/>
    <s v="EL DEPARTAMENTO DE ANTIOQUIA COLABORA AL MUNICIPIO DE VENECIA CON RECURSOS ECONOMICOS PARA QUE ESTE LLEVE A CABO LA PAVIMENTACION DE VIAS TERCIARIAS."/>
    <s v="Enero"/>
    <s v="14 meses"/>
    <s v="Régimen Especial"/>
    <s v="Recursos de Crédito"/>
    <n v="1368430914"/>
    <n v="1368430914"/>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8-2017"/>
    <s v="19954 de 03/01/2018"/>
    <d v="2017-11-09T14:43:00"/>
    <s v="S2017060108701 de 08/11/2017"/>
    <s v="2017-AS-20-0018"/>
    <x v="3"/>
    <s v="MUNICIPIO DE VENECIA"/>
    <n v="43048"/>
    <s v="En ejecución"/>
    <s v="Luis Alberto Correa Ossa"/>
    <s v="Tipo C:  Supervisión"/>
    <s v="Supervisión técnica, ambiental, jurídica, administrativa, contable y/o financiera"/>
  </r>
  <r>
    <x v="16"/>
    <n v="72141103"/>
    <s v="EL DEPARTAMENTO DE ANTIOQUIA COLABORA AL MUNICIPIO DE SAN PEDRO DE URABA CON RECURSOS ECONOMICOS PARA QUE ESTE LLEVE A CABO LA PAVIMENTACION DE VIAS TERCIARIAS."/>
    <s v="Enero"/>
    <s v="13 meses"/>
    <s v="Régimen Especial"/>
    <s v="Recursos de Crédito"/>
    <n v="2000000000"/>
    <n v="2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9-2017"/>
    <s v="19956 de 03/01/2018"/>
    <d v="2017-11-09T14:56:00"/>
    <s v="S2017060108704 de 08/11/2017"/>
    <s v="2017-AS-20-0019"/>
    <x v="3"/>
    <s v="MUNICIPIO DE SAN PEDRO DE URABA"/>
    <n v="43048"/>
    <s v="Celebrado sin iniciar"/>
    <s v="Dalis Milena Hincapié Piedrahita"/>
    <s v="Tipo C:  Supervisión"/>
    <s v="Supervisión técnica, ambiental, jurídica, administrativa, contable y/o financiera"/>
  </r>
  <r>
    <x v="16"/>
    <n v="72141103"/>
    <s v="EL DEPARTAMENTO DE ANTIOQUIA COLABORA AL MUNICIPIO DE VEGACHI CON RECURSOS ECONOMICOS PARA QUE ESTE LLEVE A CABO LA PAVIMENTACION DE VIAS URBANAS."/>
    <s v="Enero"/>
    <s v="13 meses"/>
    <s v="Régimen Especial"/>
    <s v="Recursos de Crédito"/>
    <n v="1190047485"/>
    <n v="119004748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20-2017"/>
    <s v="19964 de 03/01/2018"/>
    <d v="2017-11-09T16:09:00"/>
    <s v="S2017060108685 de 08/11/2017"/>
    <s v="2017-AS-20-0020"/>
    <x v="3"/>
    <s v="MUNICIPIO DE VEGACHI"/>
    <n v="43048"/>
    <s v="En ejecución"/>
    <s v="Luis Alberto Correa Ossa"/>
    <s v="Tipo C:  Supervisión"/>
    <s v="Supervisión técnica, ambiental, jurídica, administrativa, contable y/o financiera"/>
  </r>
  <r>
    <x v="16"/>
    <n v="72141103"/>
    <s v="EL DEPARTAMENTO DE ANTIOQUIA COLABORA AL MUNICIPIO DE AMAGA CON RECURSOS ECONOMICOS PARA QUE ESTE LLEVE A CABO LA PAVIMENTACION DE VIAS URBANAS."/>
    <s v="Enero"/>
    <s v="14 meses"/>
    <s v="Régimen Especial"/>
    <s v="Recursos de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21-2017"/>
    <s v="19966 de 03/01/2018"/>
    <d v="2017-11-09T15:27:00"/>
    <s v="S2017060108695 de 08/11/2017"/>
    <s v="2017-AS-20-0021"/>
    <x v="3"/>
    <s v="MUNICIPIO DE AMAGA"/>
    <n v="43048"/>
    <s v="En ejecución"/>
    <s v="Adriana Patricia Muñoz Londoño"/>
    <s v="Tipo C:  Supervisión"/>
    <s v="Supervisión técnica, ambiental, jurídica, administrativa, contable y/o financiera"/>
  </r>
  <r>
    <x v="16"/>
    <n v="72141103"/>
    <s v="EL DEPARTAMENTO DE ANTIOQUIA COLABORA AL MUNICIPIO DE SAN VICENTE FERRER CON RECURSOS ECONOMICOS PARA QUE ESTE LLEVE A CABO LA PAVIMENTACION DE VIAS URBANAS."/>
    <s v="Enero"/>
    <s v="12 meses"/>
    <s v="Régimen Especial"/>
    <s v="Recursos de Crédito"/>
    <n v="571904350.79999995"/>
    <n v="571904350.7999999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22-2017"/>
    <s v="19969 de 03/01/2018"/>
    <d v="2017-11-09T15:12:00"/>
    <s v="S2017060108699 de 08/11/2017"/>
    <s v="2017-AS-20-0022"/>
    <x v="3"/>
    <s v="MUNICIPIO DE SAN VICENTE FERRER"/>
    <n v="43048"/>
    <s v="En ejecución"/>
    <s v="Daisy Lorena Duque Sepulveda"/>
    <s v="Tipo C:  Supervisión"/>
    <s v="Supervisión técnica, ambiental, jurídica, administrativa, contable y/o financiera"/>
  </r>
  <r>
    <x v="16"/>
    <n v="72141103"/>
    <s v="EL DEPARTAMENTO DE ANTIOQUIA COLABORA AL MUNICIPIO DE VALDIVIA CON RECURSOS ECONOMICOS Y EN ESPECIE PARA QUE ESTE LLEVE A CABO LA REHABILITACION Y PAVIMENTACION DE LA VIA TERCIARIA MONTEBLANCO - LA SIBERIA, EN EL MUNICIPIO DE VALDIVIA_x000a__x000a_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
    <s v="Enero"/>
    <s v="14 meses"/>
    <s v="Régimen Especial"/>
    <s v="Recursos de Crédito"/>
    <n v="1000000000"/>
    <n v="1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24-2017"/>
    <s v="19961 de 03/01/2018"/>
    <d v="2017-11-10T08:05:00"/>
    <s v="S2017060109257 de 10/11/2017"/>
    <s v="2017-AS-20-0023"/>
    <x v="3"/>
    <s v="MUNICIPIO DE VALDIVIA"/>
    <n v="43049"/>
    <s v="Celebrado sin iniciar"/>
    <s v="Margarita Rosa Lopera Duque_x000a_"/>
    <s v="Tipo C:  Supervisión"/>
    <s v="Supervisión técnica, ambiental, jurídica, administrativa, contable y/o financiera"/>
  </r>
  <r>
    <x v="16"/>
    <n v="72141103"/>
    <s v="EL DEPARTAMENTO DE ANTIOQUIA COLABORA AL MUNICIPIO DE GOMEZ PLATA CON RECURSOS ECONOMICOS PARA QUE ESTE LLEVE A CABO LA PAVIMENTACION DE VIAS URBANAS EN EL CORREGIMIENTO EL SALTO EN EL MUNICIPIO DE GOMEZ PLATA"/>
    <s v="Enero"/>
    <s v="6 meses"/>
    <s v="Régimen Especial"/>
    <s v="Recursos de Crédito"/>
    <n v="404500000"/>
    <n v="4045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25-2017"/>
    <s v="19974 de 03/01/2018"/>
    <d v="2017-11-10T09:43:00"/>
    <s v="S2017060109243 de 10/11/2017"/>
    <s v="2017-AS-20-0024"/>
    <x v="3"/>
    <s v="MUNICIPIO DE GOMEZ PLATA"/>
    <n v="43049"/>
    <s v="En ejecución"/>
    <s v="Margarita Rosa Lopera Duque_x000a_"/>
    <s v="Tipo C:  Supervisión"/>
    <s v="Supervisión técnica, ambiental, jurídica, administrativa, contable y/o financiera"/>
  </r>
  <r>
    <x v="16"/>
    <s v="72141103; 30111601"/>
    <s v="EL DEPARTAMENTO DE ANTIOQUIA COLABORARÁ A LOS MUNICIPIOS CON RECURSOS ECONOMICOS PARA QUE ESTOS LLEVEN A CABO LA PAVIMENTACION DE VÍAS URBANAS"/>
    <s v="Enero"/>
    <s v="1 mes"/>
    <s v="Régimen Especial"/>
    <s v="Recursos de Crédito"/>
    <n v="6833548164"/>
    <n v="6833548164"/>
    <s v="No"/>
    <s v="N/A"/>
    <s v="Rodrigo Echeverry Ochoa"/>
    <s v="Director"/>
    <s v="3837980 3837981"/>
    <s v="rodrigo.echeverry@antioquia.gov.co_x000a_"/>
    <s v="Proyectos de infraestructura cofinanciados en los municipios"/>
    <s v="Km de vías urbanas mejoradas (31050601)"/>
    <s v="Apoyo al mejoramiento de vías urbanas en algunos municipios de Antioquia"/>
    <s v="180041001"/>
    <s v="Red vial construída"/>
    <s v="Intervención en vías urbanas,_x000a_Intervención en senderos peatonales,_x000a_Fortalecimiento Institucional."/>
    <m/>
    <m/>
    <m/>
    <m/>
    <m/>
    <x v="0"/>
    <m/>
    <m/>
    <m/>
    <s v="Jaime Alejandro Gomez Restrepo"/>
    <s v="Tipo C:  Supervisión"/>
    <s v="Supervisión técnica, ambiental, jurídica, administrativa, contable y/o financiera"/>
  </r>
  <r>
    <x v="16"/>
    <n v="84111507"/>
    <s v="FORMULACIÓN TITULACIÓN DE PREDIOS RELACIONADOS CON LA INFRAESTRUCTURA DE TRANSPORTE DE ANTIOQUIA. LA GESTIÓN PREDIAL DE PROYECTOS VIALES ENTRE ELLOS EL PROYECTO ANORÍ-LIMON._x000a_"/>
    <s v="Febrero"/>
    <s v="8 meses"/>
    <s v="Régimen Especial"/>
    <s v="Recursos Propios"/>
    <n v="1097566000"/>
    <n v="1097566000"/>
    <s v="No"/>
    <s v="N/A"/>
    <s v="Rodrigo Echeverry Ochoa"/>
    <s v="Director"/>
    <s v="3837980 3837981"/>
    <s v="rodrigo.echeverry@antioquia.gov.co_x000a_"/>
    <s v="Estudios y seguimientos para la planeación y desarrollo de la Infraestructura de transporte"/>
    <s v="% de avance en el inventario para la legalización de predios en las vías a cargo del departamento realizado (31050201)_x000a__x000a_Predios para proyectos de infraestructura RVS adquiridos y/o saneados (31050202)"/>
    <s v="Formulación titulación de predios relacionados con la infraestructura de transporte de Antioquia"/>
    <n v="180072001"/>
    <s v="Predios adquiridos"/>
    <s v="Saneamiento predial en vías,_x000a_Adquisición y/o saneamiento de predios."/>
    <m/>
    <m/>
    <m/>
    <m/>
    <m/>
    <x v="0"/>
    <m/>
    <m/>
    <m/>
    <s v="Armid Benjamin Muñoz Ramirez"/>
    <s v="Tipo C:  Supervisión"/>
    <s v="Supervisión técnica, ambiental, jurídica, administrativa, contable y/o financiera"/>
  </r>
  <r>
    <x v="16"/>
    <n v="81101510"/>
    <s v="CONSULTORÍA PARA EFECTUAR ESTUDIOS Y ALTERNATIVAS DE DISEÑO EN DIFERENTES PUNTOS CRÍTICOS DE ORIGEN GEOMORFOLÓGICO E HIDROCLIMÁTICO, EN LA RED VIAL A CARGO DEL DEPARTAMENTO DE ANTIOQUIA"/>
    <s v="Febrero"/>
    <s v="8 meses"/>
    <s v="Concurso de Méritos"/>
    <s v="Recursos Propios"/>
    <n v="800000000"/>
    <n v="8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Luis Eduardo Tobón Cardona"/>
    <s v="Tipo C:  Supervisión"/>
    <s v="Supervisión técnica, ambiental, jurídica, administrativa, contable y/o financiera"/>
  </r>
  <r>
    <x v="16"/>
    <n v="77100000"/>
    <s v="CONSULTORÍA PARA EFECTUAR ESTUDIOS AMBIENTALES EN LA RED VIAL A CARGO DEL DEPARTAMENTO DE ANTIOQUIA"/>
    <s v="Febrero"/>
    <s v="8 meses"/>
    <s v="Concurso de Méritos"/>
    <s v="Recursos Propios"/>
    <n v="400000000"/>
    <n v="4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Luis Eduardo Tobón Cardona"/>
    <s v="Tipo C:  Supervisión"/>
    <s v="Supervisión técnica, ambiental, jurídica, administrativa, contable y/o financiera"/>
  </r>
  <r>
    <x v="16"/>
    <n v="81101510"/>
    <s v="CONSULTORÍA PARA EFECTUAR ESTUDIOS Y DISEÑOS DE VIAS EN LA RED VIAL A CARGO DEL DEPARTAMENTO DE ANTIOQUIA"/>
    <s v="Febrero"/>
    <s v="11 meses"/>
    <s v="Concurso de Méritos"/>
    <s v="Recursos Propios"/>
    <n v="800000000"/>
    <n v="8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Luis Eduardo Tobón Cardona"/>
    <s v="Tipo C:  Supervisión"/>
    <s v="Supervisión técnica, ambiental, jurídica, administrativa, contable y/o financiera"/>
  </r>
  <r>
    <x v="16"/>
    <n v="22101600"/>
    <s v="Conservación de la transitabilidad en vías en el Departamento_x000a__x000a_NOTA: Recursos para adicionar en el año 2018 el contrato 2017-SS-20-0003-PRESTAR EL SERVICIO DE ADMINISTRACIÓN Y OPERACIÓN DE MAQUINARIA PARA EL DEPARTAMENTO DE ANTIOQUIA"/>
    <s v="Enero"/>
    <s v="7 meses"/>
    <s v="Contratación Directa"/>
    <s v="Recursos Propios"/>
    <n v="2174556500"/>
    <n v="21745565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N.A."/>
    <d v="2017-11-07T17:27:00"/>
    <s v="S2017060108506 de 08/1/2017"/>
    <s v="2017-SS-20-0003"/>
    <x v="3"/>
    <s v="RENTING DE ANTIOQUIA S.A.S"/>
    <n v="43049"/>
    <s v="En ejecución"/>
    <s v="Henry Alzate Aguirre"/>
    <s v="Tipo C:  Supervisión"/>
    <s v="Supervisión técnica, ambiental, jurídica, administrativa, contable y/o financiera"/>
  </r>
  <r>
    <x v="16"/>
    <n v="81101510"/>
    <s v="PAVIMENTACIÓN DE LA VÍA PUERTO NARE-PUERTO TRIUNFO DEL DEPARTAMENTO DE ANTIOQUIA"/>
    <s v="Enero"/>
    <s v="8 meses"/>
    <s v="Licitación Pública"/>
    <s v="Recursos Propios"/>
    <n v="18000000000"/>
    <n v="18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Edir Amparo Graciano Gómez "/>
    <s v="Tipo A1: Supervisión e Interventoría Integral"/>
    <s v="Interventoría técnica, ambiental, jurídica, administrativa, contable y/o financiera"/>
  </r>
  <r>
    <x v="16"/>
    <n v="81101510"/>
    <s v="INTERVENTORÍA TECNICA, ADMINISTRATIVA, AMBIENTAL, FINANCIERA Y LEGAL PARA LA  PAVIMENTACIÓN DE LA VÍA PUERTO NARE-PUERTO TRIUNFO DEL DEPARTAMENTO DE ANTIOQUIA"/>
    <s v="Enero"/>
    <s v="12 meses"/>
    <s v="Concurso de Méritos"/>
    <s v="Recursos Propios"/>
    <n v="2000000000"/>
    <n v="2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Edir Amparo Graciano Gómez "/>
    <s v="Tipo C:  Supervisión"/>
    <s v="Supervisión técnica, ambiental, jurídica, administrativa, contable y/o financiera"/>
  </r>
  <r>
    <x v="16"/>
    <s v="95111603; 95121909; 95121645; 95111500"/>
    <s v="Mejoramiento Conexión Vial Aburrá Norte.  (km de vías en el desarrollo vial Aburra-Norte construidas, operadas, mantenidas y rehabilitadas)_x000a__x000a_NOTA: pago a realizar al concesionario a traves del recaudo de la valorizacion de la via"/>
    <s v="Enero"/>
    <s v="11 meses"/>
    <s v="Régimen Especial"/>
    <s v="Recursos Propios"/>
    <n v="4189222000"/>
    <n v="4189222000"/>
    <s v="No"/>
    <s v="N/A"/>
    <s v="Rodrigo Echeverry Ochoa"/>
    <s v="Director"/>
    <s v="3837980 3837981"/>
    <s v="rodrigo.echeverry@antioquia.gov.co_x000a_"/>
    <s v="Proyectos estratégicos Departamentales"/>
    <s v="km de vías en el desarrollo vial Aburrá-Norte construidas, operadas, mantenidas y rehabilitadas 31050403"/>
    <s v="Mejoramiento Conexión Vial Aburrá Norte"/>
    <n v="180034001"/>
    <s v="Red vial operada y mantenida"/>
    <s v="Mantenimiento y operación de vías"/>
    <m/>
    <m/>
    <m/>
    <m/>
    <m/>
    <x v="0"/>
    <m/>
    <m/>
    <m/>
    <s v="Gilberto Quintero Zapata/Interventoría Externa"/>
    <s v="Tipo A1: Supervisión e Interventoría Integral"/>
    <s v="Interventoría técnica, ambiental, jurídica, administrativa, contable y/o financiera"/>
  </r>
  <r>
    <x v="16"/>
    <s v="72141003; 72141104; 72141106"/>
    <s v="Rehabilitación y mantenimiento de vías específicas con recursos del peaje Pajarito en la subregión Norte del departamento._x000a__x000a_NOTA: Recursos disponibles para inversión en la vía de pajarito y/o en el contrato derivado del proceso de contratación LIC-20-04-2017 - MEJORAMIENTO, REHABILITACIÓN Y MANTENIMIENTO DE LAS VÍAS  DE INFLUENCIA DEL PEAJE DE PAJARITO DE LA SUBREGIÓN NORTE DEL DEPARTAMENTO DE ANTIOQUIA._x000a_"/>
    <s v="Enero"/>
    <s v="4 meses"/>
    <s v="Régimen Especial"/>
    <s v="Recursos Propios"/>
    <n v="126567985"/>
    <n v="12656798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m/>
    <m/>
    <m/>
    <m/>
    <m/>
    <x v="0"/>
    <m/>
    <m/>
    <m/>
    <s v="Hernan Giraldo Atheortua"/>
    <s v="Tipo A1: Supervisión e Interventoría Integral"/>
    <s v="Interventoría técnica, ambiental, jurídica, administrativa, contable y/o financiera"/>
  </r>
  <r>
    <x v="16"/>
    <s v="72141002; 55121704; 55121712; 55121715; 55121718"/>
    <s v="CONVENIO INTERADMINISTRATIVO CON LA AGENCIA DE SEGURIDAD VIAL PARA EL SUMINISTRO E INSTALACIÓN DE LA SEÑALIZACIÓN VERTICAL Y HORIZONTAL EN LA RED VIAL A CARGO DEL DEPARTAMENTO DE ANTIOQUIA"/>
    <s v="Marzo"/>
    <s v="4 meses"/>
    <s v="Régimen Especial"/>
    <s v="Recursos Propios"/>
    <n v="500000000"/>
    <n v="50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m/>
    <m/>
    <m/>
    <m/>
    <m/>
    <x v="0"/>
    <m/>
    <m/>
    <m/>
    <s v="Paulo Andrés Pérez Giraldo/Interventoría Externa"/>
    <s v="Tipo A1: Supervisión e Interventoría Integral"/>
    <s v="Interventoría técnica, ambiental, jurídica, administrativa, contable y/o financiera"/>
  </r>
  <r>
    <x v="16"/>
    <n v="81101510"/>
    <s v="CONSTRUCCIÓN DEL PUENTE EN LA VÍA 25AN02 SANTA BÁRBARA (RUTA 25) -YE A FREDONIA en el km16+00, EN LA SUBREGIÓN SUROESTE DEL DEPARTAMENTO DE ANTIOQUIA"/>
    <s v="Febrero"/>
    <s v="4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16"/>
    <n v="81101510"/>
    <s v="INTERVENTORÍA TECNICA, ADMINISTRATIVA, AMBIENTAL, FINANCIERA Y LEGAL PARA LA CONSTRUCCIÓN DEL PUENTE EN LA VÍA 25AN02 SANTA BÁRBARA (RUTA 25) -YE A FREDONIA en el km16+00, EN LA SUBREGIÓN SUROESTE DEL DEPARTAMENTO DE ANTIOQUIA"/>
    <s v="Febrero"/>
    <s v="6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16"/>
    <n v="81101505"/>
    <s v="LA CONSTRUCCIÓN DE CINCO (5) PUENTES VEHICULARES DISTRIBUIDOS EN LAS SUBREGIONES DE URABÁ Y SUROESTE EN LAS VIAS SECUNDARIAS DEL DEPARTAMENTO DE ANTIOQUIA_x000a_"/>
    <s v="Febrero"/>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16"/>
    <n v="81101505"/>
    <s v="INTERVENTORÍA TECNICA, ADMINISTRATIVA, AMBIENTAL, FINANCIERA Y LEGAL PARA LA CONSTRUCCIÓN DE CINCO (5) PUENTES VEHICULARES DISTRIBUIDOS EN LAS SUBREGIONES DE URABÁ Y SUROESTE EN LAS VIAS SECUNDARIAS DEL DEPARTAMENTO DE ANTIOQUIA_x000a_"/>
    <s v="Febrero"/>
    <s v="6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16"/>
    <n v="81101505"/>
    <s v="CONSTRUCCIÓN DE CINCO(5) PUENTES VEHICULARES DISTRIBUIDOS EN LAS SUBREGIONES DEL NORTE, MAGDALENA MEDIO Y OCCIDENTE EN LAS VIAS SECUNDARIAS DEL DEPARTAMENTO DE ANTIOQUIA_x000a_"/>
    <s v="Febrero"/>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16"/>
    <n v="81101505"/>
    <s v="INTERVENTORÍA TECNICA, ADMINISTRATIVA, AMBIENTAL, FINANCIERA Y LEGAL PARA LA CONSTRUCCIÓN DE CINCO(5) PUENTES VEHICULARES DISTRIBUIDOS EN LAS SUBREGIONES DEL NORTE, MAGDALENA MEDIO Y OCCIDENTE EN LAS VIAS SECUNDARIAS DEL DEPARTAMENTO DE ANTIOQUIA_x000a_"/>
    <s v="Febrero"/>
    <s v="10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16"/>
    <n v="81101505"/>
    <s v="CONSTRUCCIÓN DE PUENTES VEHICULARES EN LAS VIAS SECUNDARIAS DEL DEPARTAMENTO DE ANTIOQUIA_x000a_"/>
    <s v="Marzo"/>
    <s v="10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0"/>
    <m/>
    <m/>
    <m/>
    <s v="Edir Amparo Graciano Gómez "/>
    <s v="Tipo A1: Supervisión e Interventoría Integral"/>
    <s v="Interventoría técnica, ambiental, jurídica, administrativa, contable y/o financiera"/>
  </r>
  <r>
    <x v="16"/>
    <n v="81101505"/>
    <s v="INTERVENTORÍA TECNICA, ADMINISTRATIVA, AMBIENTAL, FINANCIERA Y LEGAL PARA LA CONSTRUCCIÓN DE PUENTES VEHICULARES EN LAS VIAS SECUNDARIAS DEL DEPARTAMENTO DE ANTIOQUIA"/>
    <s v="Marzo"/>
    <s v="8 meses"/>
    <s v="Concurso de Méritos"/>
    <s v="Recursos Propios"/>
    <n v="128376161"/>
    <n v="128376161"/>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0"/>
    <m/>
    <m/>
    <m/>
    <s v="Edir Amparo Graciano Gómez "/>
    <s v="Tipo C:  Supervisión"/>
    <s v="Supervisión técnica, ambiental, jurídica, administrativa, contable y/o financiera"/>
  </r>
  <r>
    <x v="16"/>
    <n v="95121511"/>
    <s v="(2) EL DEPARTAMENTO DE ANTIOQUIA COLABORARÁ A LOS MUNICIPIOS CON RECURSOS ECONOMICOS PARA LLEVAR A CABO LAS OBRAS DE MEJORAMIENTO Y MANTENIMIENTO DEL ESPACIO PUBLICO DEL PARQUE PRINCIPAL DEL MUNICIPIO"/>
    <s v="Enero"/>
    <s v="5 meses"/>
    <s v="Régimen Especial"/>
    <s v="Recursos Propios"/>
    <n v="2877880263"/>
    <n v="2877880263"/>
    <s v="No"/>
    <s v="N/A"/>
    <s v="Rodrigo Echeverry Ochoa"/>
    <s v="Director"/>
    <s v="3837980 3837981"/>
    <s v="rodrigo.echeverry@antioquia.gov.co_x000a_"/>
    <s v="Proyectos de infraestructura cofinanciados en los municipios"/>
    <s v="Espacios públicos municipales intervenidos (31050602)"/>
    <s v="Apoyo a la intervención de espacios públicos Municipales"/>
    <n v="180043001"/>
    <s v="Espacios de diálogo social fortalecidos"/>
    <s v="Intervención de espacios públicos"/>
    <m/>
    <m/>
    <m/>
    <m/>
    <m/>
    <x v="0"/>
    <m/>
    <m/>
    <m/>
    <s v="Jaime Alejandro Gomez Restrepo"/>
    <s v="Tipo C:  Supervisión"/>
    <s v="Supervisión técnica, ambiental, jurídica, administrativa, contable y/o financiera"/>
  </r>
  <r>
    <x v="16"/>
    <n v="95121511"/>
    <s v="(2) EL DEPARTAMENTO DE ANTIOQUIA COLABORARÁ A LOS MUNICIPIOS CON RECURSOS ECONOMICOS PARA LLEVAR A CABO LAS OBRAS DE MEJORAMIENTO Y MANTENIMIENTO DE Otros espacios públicos (muelles, malecones, entre otros) construidos y/o mantenidos (31050603)"/>
    <s v="Enero"/>
    <s v="9 meses"/>
    <s v="Régimen Especial"/>
    <s v="Recursos Propios"/>
    <n v="2250000000"/>
    <n v="225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m/>
    <m/>
    <m/>
    <m/>
    <m/>
    <x v="0"/>
    <m/>
    <m/>
    <m/>
    <s v="Jaime Alejandro Gomez Restrepo"/>
    <s v="Tipo C:  Supervisión"/>
    <s v="Supervisión técnica, ambiental, jurídica, administrativa, contable y/o financiera"/>
  </r>
  <r>
    <x v="16"/>
    <s v="72141103_x000a_"/>
    <s v="(15) EL DEPARTAMENTO DE ANTIOQUIA COLABORA A LOS MUNICIPIOS CON RECURSOS ECONOMICOS PARA QUE ESTOS LLEVEN A CABO LA PAVIMENTACION DE VIAS TERCIARIAS"/>
    <s v="Enero"/>
    <s v="2 meses"/>
    <s v="Régimen Especial"/>
    <s v="Recursos Propios"/>
    <n v="6280557949"/>
    <n v="6280557949"/>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
    <s v="Construcción de Placa Huella en la Red Víal Terciaria de Antioquia"/>
    <n v="180032001"/>
    <s v="Vías pavimentadas"/>
    <s v="Pavimentación de vías"/>
    <m/>
    <m/>
    <m/>
    <m/>
    <m/>
    <x v="0"/>
    <m/>
    <m/>
    <m/>
    <s v="Jaime Alejandro Gomez Restrepo"/>
    <s v="Tipo C:  Supervisión"/>
    <s v="Supervisión técnica, ambiental, jurídica, administrativa, contable y/o financiera"/>
  </r>
  <r>
    <x v="16"/>
    <s v="72141107; 72141109"/>
    <s v="(4) EL DEPARTAMENTO DE ANTIOQUIA COFINANCIA A LOS MUNICIPIOS PARA LA CONSTRUCCION DE PUENTES VEHICULARES DE LA RED VIAL TERCIARIA"/>
    <s v="Enero"/>
    <s v="6 meses"/>
    <s v="Régimen Especial"/>
    <s v="Recursos Propios"/>
    <n v="2500000000"/>
    <n v="2500000000"/>
    <s v="No"/>
    <s v="N/A"/>
    <s v="Rodrigo Echeverry Ochoa"/>
    <s v="Director"/>
    <s v="3837980 3837981"/>
    <s v="rodrigo.echeverry@antioquia.gov.co_x000a_"/>
    <s v="Infraestructura de vías terciarias como apoyo a la comercialización de productos agropecuarios, pesqueros y forestales"/>
    <s v="Puentes de la RVT construidos, rehabilitados y/o mantenidos (32040203,)_x000a__x000a_Construcción, rehabilitación y/o mantenimiento de puentes peatonales RVT (32040204)_x000a_"/>
    <s v="Apoyo a la construcción o mejoramiento de puentes en los municipios"/>
    <n v="180070001"/>
    <s v="Puentes en la red vial terciaria rehabilitados_x000a_Puentes de la RVT construidos,_x000a_Puentes de la RVT  mantenidos "/>
    <s v="Intervención de puentes vehiculares_x000a_Intervención de puentes peatonales"/>
    <m/>
    <m/>
    <m/>
    <m/>
    <m/>
    <x v="0"/>
    <m/>
    <m/>
    <m/>
    <s v="Jaime Alejandro Gomez Restrepo"/>
    <s v="Tipo C:  Supervisión"/>
    <s v="Supervisión técnica, ambiental, jurídica, administrativa, contable y/o financiera"/>
  </r>
  <r>
    <x v="16"/>
    <n v="72141003"/>
    <s v="(8) EL DEPARTAMENTO DE ANTIOQUIA COLABORARA PARA LA EJECUCION DEL PROYECTO DE LOS CAMINOS DE HERRADURA EN JURISDICCION DE LOS MUNICIPIOS DEL DEPARTAMENTO DE ANTIOQUIA"/>
    <s v="Enero"/>
    <s v="6 meses"/>
    <s v="Régimen Especial"/>
    <s v="Recursos Propios"/>
    <n v="400000000"/>
    <n v="400000000"/>
    <s v="No"/>
    <s v="N/A"/>
    <s v="Rodrigo Echeverry Ochoa"/>
    <s v="Director"/>
    <s v="3837980 3837981"/>
    <s v="rodrigo.echeverry@antioquia.gov.co_x000a_"/>
    <s v="Vías para sistemas alternativos de transporte"/>
    <s v="Caminos de Herradura mejorados (32040206,)_x000a__x000a_Caminos de Herradura mantenidos (32040207,)_x000a__x000a_Moto-rutas en caminos de herradura intervenidos (32040208)"/>
    <s v="Apoyo al mejoramiento de caminos de herradura o motorrutas en Antioquia"/>
    <n v="180039001"/>
    <s v="Caminos de heradura rehabilitadoas o mantenidos"/>
    <s v="Mejoramiento de caminos,_x000a_Mantenimiento de caminos,_x000a_Mejoramiento de motorrutas."/>
    <m/>
    <m/>
    <m/>
    <m/>
    <m/>
    <x v="0"/>
    <m/>
    <m/>
    <m/>
    <s v="Jaime Alejandro Gomez Restrepo"/>
    <s v="Tipo C:  Supervisión"/>
    <s v="Supervisión técnica, ambiental, jurídica, administrativa, contable y/o financiera"/>
  </r>
  <r>
    <x v="16"/>
    <n v="81101605"/>
    <s v="MANTENIMIENTO DE CABLES AÉREOS EN ANTIOQUIA"/>
    <s v="Enero"/>
    <s v="6 meses"/>
    <s v="Licitación Pública"/>
    <s v="Recursos Propios"/>
    <n v="2160000000"/>
    <n v="216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0"/>
    <m/>
    <m/>
    <m/>
    <s v="Joan Manuel Galeano"/>
    <s v="Tipo C:  Supervisión"/>
    <s v="Supervisión técnica, ambiental, jurídica, administrativa, contable y/o financiera"/>
  </r>
  <r>
    <x v="16"/>
    <n v="81101605"/>
    <s v="INTERVENTORÍA TECNICA, ADMINISTRATIVA, AMBIENTAL, FINANCIERA Y LEGAL PARA EL MANTENIMIENTO DE CABLES AÉREOS EN ANTIOQUIA"/>
    <s v="Enero"/>
    <s v="1 mes"/>
    <s v="Concurso de Méritos"/>
    <s v="Recursos Propios"/>
    <n v="240000000"/>
    <n v="24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0"/>
    <m/>
    <m/>
    <m/>
    <s v="Joan Manuel Galeano"/>
    <s v="Tipo C:  Supervisión"/>
    <s v="Supervisión técnica, ambiental, jurídica, administrativa, contable y/o financiera"/>
  </r>
  <r>
    <x v="16"/>
    <s v="81111500; 43232100; 43232200"/>
    <s v="ADQUIRIR LA SUSCRIPCIÓN DE ADOBE CREATIVE CLOUD FOR TEAMS PARA LAS DIFERENTES DEPENDENCIAS DE LA GOBERNACIÓN DE ANTIOQUIA Y LA SUSCRIPCIÓN DE ISL ONLINE, INCLUYENDO SOPORTE TÉCNICO. _x000a__x000a_Nota: La competencia para la contratación de este objeto es de la Dirección de Informática, el proceso será adelantado por dicha dependencia y entregado el CDP respectivo para su contratación (Centro de Costos 112000G222)."/>
    <s v="Enero"/>
    <s v="1 mes"/>
    <s v="Selección Abreviada - Subasta Inversa"/>
    <s v="Recursos Propios"/>
    <n v="50000000"/>
    <n v="5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m/>
    <s v="Cristian Alberto Quiceno Gutierrez"/>
    <s v="Tipo C:  Supervisión"/>
    <s v="Supervisión técnica, ambiental, jurídica, administrativa, contable y/o financiera"/>
  </r>
  <r>
    <x v="16"/>
    <n v="43231500"/>
    <s v="SUSCRIPCIÓN DE OFFICE 365 (SERVICIO DE CORREO ELECTRONICO)_x000a__x000a_Nota: La competencia para la contratación de este objeto es de la Secretaría de Gestión Humana-Dirección de Informática, el proceso será adelantado por dicha dependencia y entregado el CDP respectivo para su contratación (Centro de Costos  112000G624)"/>
    <s v="Enero"/>
    <s v="2 meses"/>
    <s v="Selección Abreviada - Acuerdo Marco de Precios"/>
    <s v="Recursos Propios"/>
    <n v="50000000"/>
    <n v="50000000"/>
    <s v="No"/>
    <s v="N/A"/>
    <s v="Rodrigo Echeverry Ochoa"/>
    <s v="Director"/>
    <s v="3837980 3837981"/>
    <s v="rodrigo.echeverry@antioquia.gov.co_x000a_"/>
    <s v="Estudios y seguimientos para la planeación y desarrollo de la Infraestructura de transporte"/>
    <s v="Estudios de Sistemas viales subregionales elaborados (31050205)_x000a__x000a_310502000"/>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m/>
    <s v="Cristian Alberto Quiceno Gutierrez"/>
    <s v="Tipo C:  Supervisión"/>
    <s v="Supervisión técnica, ambiental, jurídica, administrativa, contable y/o financiera"/>
  </r>
  <r>
    <x v="16"/>
    <n v="81110000"/>
    <s v="ADQUISICION DE DRONES, ACCESORIOS Y SOFTWARE DE PROCESAMIENTO PARA LA SECRETARÍA DE INFRAESTRUCTURA FÍSICA INCLUYENDO CAPACITACIÓN Y CERTIFICACION_x000a__x000a_Nota: La competencia para la contratación de este objeto es de la Secretaría General, el proceso será adelantado por dicha dependencia y entregado el CDP respectivo para su contratación (Centro de Costos 112000G222)"/>
    <s v="Enero"/>
    <s v="10 meses"/>
    <s v="Selección Abreviada - Acuerdo Marco de Precios"/>
    <s v="Recursos Propios"/>
    <n v="100000000"/>
    <n v="10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m/>
    <s v="Cristian Alberto Quiceno Gutierrez"/>
    <s v="Tipo C:  Supervisión"/>
    <s v="Supervisión técnica, ambiental, jurídica, administrativa, contable y/o financiera"/>
  </r>
  <r>
    <x v="16"/>
    <n v="81110000"/>
    <s v="ADQUISICIÓN Y ACTUALIZACIÓN DE LICENCIAS DE ARCGIS PARA LOS ORGANISMOS DE LA GOBERNACIÓN DE ANTIOQUIA INCLUYENDO SOPORTE TÉCNICO, A TRAVÉS DE ACUERDO MARCO DE PRECIOS._x000a__x000a_Nota: La competencia para la contratación de este objeto es de la Secretaría de Infraestructura con el aval de la Dirección de Informática."/>
    <s v="Enero"/>
    <s v="6 meses"/>
    <s v="Selección Abreviada - Acuerdo Marco de Precios"/>
    <s v="Recursos Propios"/>
    <n v="200000000"/>
    <n v="20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m/>
    <s v="Cristian Alberto Quiceno Gutierrez"/>
    <s v="Tipo C:  Supervisión"/>
    <s v="Supervisión técnica, ambiental, jurídica, administrativa, contable y/o financiera"/>
  </r>
  <r>
    <x v="16"/>
    <n v="81110000"/>
    <s v="DESARROLLO DE SISTEMAS DE INFORMACIÓN EN LA SECRETARÍA DE INFRAESTRUCTURA FÍSICA_x000a__x000a_Nota: La competencia para la contratación de este objeto es de la Secretaría de Infraestructura con el aval de la Dirección de Informática."/>
    <s v="Enero"/>
    <s v="11 meses"/>
    <s v="Concurso de Méritos"/>
    <s v="Recursos de Crédito"/>
    <n v="100000000"/>
    <n v="10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m/>
    <s v="Cristian Alberto Quiceno Gutierrez"/>
    <s v="Tipo C:  Supervisión"/>
    <s v="Supervisión técnica, ambiental, jurídica, administrativa, contable y/o financiera"/>
  </r>
  <r>
    <x v="16"/>
    <n v="78111800"/>
    <s v="PRESTACIÓN DE SERVICIOS DE TRANSPORTE TERRESTRE AUTOMOTOR PARA APOYAR LA GESTIÓN DE LAS DEPENDENCIAS DE LA GOBERNACIÓN_x000a__x000a_Nota: La competencia para la contratación de este objeto es de la Secretaría General, el proceso será adelantado por dicha dependencia y entregado el CDP respectivo para su contratación (Centro de Costos 112000G222)"/>
    <s v="Enero"/>
    <s v="14 meses"/>
    <s v="Selección Abreviada - Subasta Inversa"/>
    <s v="Recursos Propios"/>
    <n v="756500000"/>
    <n v="731282941"/>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310503000_x000a_"/>
    <s v="Mantenimiento y Mejoramiento de la RVS en Antioquia_x000a_"/>
    <n v="180035001"/>
    <s v="Red vial rehabilitada y mantenida"/>
    <s v="Mantenimiento rutinario,_x000a_Intervención de puntos críticos,_x000a_Fortalecimiento Institucional."/>
    <m/>
    <s v="20103 de 05/01/2018"/>
    <m/>
    <m/>
    <m/>
    <x v="2"/>
    <m/>
    <m/>
    <m/>
    <s v="Blanca Margarita Granda Cortes/La supervisión del contrato la realiza la Secretaría General"/>
    <s v="Tipo C:  Supervisión"/>
    <s v="Supervisión técnica, ambiental, jurídica, administrativa, contable y/o financiera"/>
  </r>
  <r>
    <x v="16"/>
    <n v="80111600"/>
    <s v="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
    <s v="Enero"/>
    <s v="7 meses"/>
    <s v="Contratación Directa"/>
    <s v="Recursos Propios"/>
    <n v="1498842510"/>
    <n v="1498842511"/>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Vías con placa huella intervenidas (32040205)_x000a_320402000_x000a_"/>
    <s v="Mantenimiento y Mejoramiento de la RVS en Antioquia_x000a__x000a_Apoyo al mejoramiento y/o mantenimiento de la RVT en Antioquia"/>
    <s v="180035001  _x000a_180068001  _x000a_"/>
    <s v="Red vial rehabilitada y mantenida"/>
    <s v="Mantenimiento rutinario,_x000a_Intervención de puntos críticos,_x000a_Fortalecimiento Institucional."/>
    <n v="6455"/>
    <s v="_x000a_20967 de 26/01/2018_x000a_20968 de 26/01/2018_x000a__x000a_17979 de 20/06/2017 _x000a_17980 de 20/06/2017 _x000a_17981 de 20/06/2017 _x000a_17982 de 20/06/2017 _x000a_17983 de 20/06/2017 _x000a_17984 de 20/06/2017 _x000a_17985 de 20/06/2017_x000a_POR SUSTITUCION FONDO DEL CDP 3500036559_x000a__x000a_16710 de 14/02/2017_x000a_16712 de 14/02/2017_x000a_16713 de 14/02/2017_x000a_16714 de 14/02/2017_x000a_16715 de 14/02/2017_x000a_16716 de 14/02/2017_x000a_16717 de 14/02/2017_x000a_16718 de 14/02/2017"/>
    <d v="2017-03-04T09:07:00"/>
    <s v="S2017060043284 de 09/03/2017 "/>
    <n v="4600006343"/>
    <x v="3"/>
    <s v="TECNOLOGICO DE ANTIOQUIA"/>
    <n v="42804"/>
    <s v="En ejecución"/>
    <s v="Blanca Margarita Granda Cortes/Juan Carlos Arroyave Pelaez"/>
    <s v="Tipo B2: Supervisión Colegiada"/>
    <s v="Supervisión técnica, jurídica, administrativa, contable y/o financiera"/>
  </r>
  <r>
    <x v="16"/>
    <n v="80111600"/>
    <s v="BRINDAR APOYO TÉCNICO, ADMINISTRATIVO, FINANCIERO, CONTABLE, PREDIAL,  LEGAL, SOCIAL, AMBIENTAL DE LOS PROYECTOS,   PROCESOS Y CONTRATOS LLEVADOS A CABO EN LA SECRETARIA DE INFRAESTRUCTURA FISICA DEL DEPARTAMENTO DE ANTIOQUIA"/>
    <s v="Marzo"/>
    <s v="10 meses"/>
    <s v="Contratación Directa"/>
    <s v="Recursos Propios"/>
    <n v="1000000000"/>
    <n v="10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
    <s v="Mantenimiento y Mejoramiento de la RVS en Antioquia"/>
    <n v="180035001"/>
    <s v="Red vial rehabilitada y mantenida"/>
    <s v="Mantenimiento rutinario,_x000a_Intervención de puntos críticos,_x000a_Fortalecimiento Institucional."/>
    <m/>
    <m/>
    <m/>
    <m/>
    <m/>
    <x v="0"/>
    <m/>
    <m/>
    <m/>
    <s v="Blanca Margarita Granda Cortes/Juan Carlos Arroyave Pelaez"/>
    <s v="Tipo B2: Supervisión Colegiada"/>
    <s v="Supervisión técnica, jurídica, administrativa, contable y/o financiera"/>
  </r>
  <r>
    <x v="16"/>
    <n v="80111600"/>
    <s v="Designar estudiantes de las universidades públicas para la realización de la práctica académica, con el fin de brindar apoyo a la gestión del Departamento de Antioquia y sus subregiones durante el año de 2018._x000a__x000a_Nota: La competencia para la contratación de este objeto es de la Secretaría de Gestión Humana y Desarrollo Organizacional, el proceso será adelantado por dicha dependencia y entregado el CDP respectivo para su contratación (Centro de Costos 112000F124)"/>
    <s v="Enero"/>
    <s v="12 meses"/>
    <s v="Contratación Directa"/>
    <s v="Recursos Propios"/>
    <n v="200000000"/>
    <n v="2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rehabilitada y mantenida"/>
    <s v="Mantenimiento rutinario,_x000a_Intervención de puntos críticos,_x000a_Fortalecimiento Institucional."/>
    <m/>
    <s v="20336 de 10/01/2018"/>
    <m/>
    <m/>
    <m/>
    <x v="2"/>
    <m/>
    <m/>
    <m/>
    <s v="Blanca Margarita Granda Cortes/La supervisión del contrato la realiza la Secretaría de Gestión Humana y Desarrollo Organizacional "/>
    <s v="Tipo C:  Supervisión"/>
    <s v="Supervisión técnica, jurídica, administrativa, contable y/o financiera"/>
  </r>
  <r>
    <x v="16"/>
    <n v="80111600"/>
    <s v="Designar TEMPORALES con el fin de brindar apoyo a la gestión del Departamento de Antioquia y sus subregiones._x000a__x000a_Nota: La competencia para la contratación de este objeto es de la Secretaría de Gestión Humana y Desarrollo Organizacional, el proceso será adelantado por dicha dependencia y entregado el CDP respectivo para su contratación (Centro de Costos 112000F124)"/>
    <s v="Enero"/>
    <s v="6 meses"/>
    <s v="Régimen Especial"/>
    <s v="Recursos Propios"/>
    <n v="350000000"/>
    <n v="35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m/>
    <m/>
    <m/>
    <m/>
    <m/>
    <x v="0"/>
    <m/>
    <m/>
    <m/>
    <s v="Blanca Margarita Granda Cortes/La supervisión del contrato la realiza la Secretaría de Gestión Humana y Desarrollo Organizacional "/>
    <s v="Tipo C:  Supervisión"/>
    <s v="Supervisión técnica, jurídica, administrativa, contable y/o financiera"/>
  </r>
  <r>
    <x v="16"/>
    <n v="86131504"/>
    <s v="Contrato  interadministrativo de mandato  para la promoción, creación, elaboración desarrollo y conceptualización de las campañas, estrategias y necesidades comunicacionales de la Gobernación de Antioquia._x000a__x000a_Nota: La competencia para la contratación de este objeto es de la Gerencia de Comunicaciones, el proceso será adelantado por dicha dependencia y entregado el CDP respectivo para su contratación (Centro Costos 112000A311).  "/>
    <s v="Junio"/>
    <s v="6 meses"/>
    <s v="Contratación Directa"/>
    <s v="Recursos Propios"/>
    <n v="400000000"/>
    <n v="4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rehabilitada y mantenida"/>
    <s v="Mantenimiento rutinario,_x000a_Intervención de puntos críticos,_x000a_Fortalecimiento Institucional."/>
    <m/>
    <m/>
    <m/>
    <m/>
    <m/>
    <x v="0"/>
    <m/>
    <m/>
    <m/>
    <s v="Blanca Margarita Granda Cortes/ La supervisión del contrato la realiza la Gerencia de Comunicaciones de la Gobernación de Antioquia "/>
    <s v="Tipo C:  Supervisión"/>
    <s v="Supervisión técnica, ambiental, jurídica, administrativa, contable y/o financiera"/>
  </r>
  <r>
    <x v="16"/>
    <n v="80141607"/>
    <s v="Contrato interadministrativo de prestación de servicios como operador logístico para la organización, administración, ejecución y demás acciones logísticas necesarias para la realización de los eventos programados por la Gobernación de Antioquia_x000a__x000a__x000a_Nota: La competencia para la contratación de este objeto es de la Gerencia de Comunicaciones, el proceso será adelantado por dicha dependencia y entregado el CDP respectivo para su contratación (Centro Costos 112000A311).   "/>
    <s v="Junio"/>
    <s v="12 meses"/>
    <s v="Contratación Directa"/>
    <s v="Recursos Propios"/>
    <n v="400000000"/>
    <n v="4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rehabilitada y mantenida"/>
    <s v="Mantenimiento rutinario,_x000a_Intervención de puntos críticos,_x000a_Fortalecimiento Institucional."/>
    <m/>
    <m/>
    <m/>
    <m/>
    <m/>
    <x v="0"/>
    <m/>
    <m/>
    <m/>
    <s v="Blanca Margarita Granda Cortes/ La supervisión del contrato la realiza la Gerencia de Comunicaciones de la Gobernación de Antioquia "/>
    <s v="Tipo C:  Supervisión"/>
    <s v="Supervisión técnica, ambiental, jurídica, administrativa, contable y/o financiera"/>
  </r>
  <r>
    <x v="16"/>
    <s v="95121634; 72141108; 72141103; 72141003"/>
    <s v="Construcción, mantenimiento y operación conexión vial Aburrá Oriente (Km de Túnel de Oriente construido)_x000a__x000a_Nota: DERECHOS DE CONECTIVIDAD: SI SE DA LA OPERACIÓN CON EL IDEA POR LA VENTA DE LOS FLUJOS FUTUROS DE ESTA RENTA NO SE DEBEN PRESUPUESTAR"/>
    <s v="Enero"/>
    <s v="12 meses"/>
    <s v="Régimen Especial"/>
    <s v="Recursos Propios"/>
    <n v="18921331000"/>
    <n v="18921331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Túnel de Oriente construido"/>
    <s v="Construcción Túnel de Oriente, operación y mantenimento"/>
    <m/>
    <m/>
    <m/>
    <m/>
    <m/>
    <x v="0"/>
    <m/>
    <m/>
    <m/>
    <s v="Gilberto Quintero Zapata/Interventoría Externa"/>
    <s v="Tipo A1: Supervisión e Interventoría Integral"/>
    <s v="Interventoría técnica, ambiental, jurídica, administrativa, contable y/o financiera"/>
  </r>
  <r>
    <x v="16"/>
    <s v="95121634; 72141108; 72141103; 72141003"/>
    <s v="Construcción, mantenimiento y operación conexión vial Aburrá Oriente (Km de Túnel de Oriente construido)_x000a__x000a_Nota: El objeto se registra en la planeación de la contratación de 2018 por tratarse de la vigencia futura 2018 del contrato de Concesión no incluida en el presupuesto "/>
    <s v="Enero"/>
    <s v="12 meses"/>
    <s v="Régimen Especial"/>
    <s v="Recursos Propios"/>
    <n v="28000000000"/>
    <n v="28000000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Vías atendidas o mantenidas"/>
    <s v="Inversión Túnel de Oriente,_x000a_Mantenimiento Las Palmas y Santa Elena."/>
    <m/>
    <m/>
    <m/>
    <m/>
    <m/>
    <x v="0"/>
    <m/>
    <m/>
    <m/>
    <s v="Gilberto Quintero Zapata/Interventoría Externa"/>
    <s v="Tipo A1: Supervisión e Interventoría Integral"/>
    <s v="Supervisión técnica, ambiental, jurídica, administrativa, contable y/o financiera"/>
  </r>
  <r>
    <x v="16"/>
    <n v="81102101"/>
    <s v="INVESTIGACION PARA REVERSION DEL PROCESO DE EROSION EN LAS COSTAS DEL MAR DE ANTIOQUIA_x000a__x000a_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
    <s v="Enero"/>
    <s v="3 meses"/>
    <s v="Contratación Directa"/>
    <s v="Recursos Propios"/>
    <n v="1500000000"/>
    <n v="150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s v="CD-20-03-2017"/>
    <s v="N.A."/>
    <d v="2017-11-10T19:44:00"/>
    <s v="S2017060109204 de 10/11/2017"/>
    <s v="2017-SS-20-0004"/>
    <x v="3"/>
    <s v="UNIVERSIDAD DE ANTIOQUIA"/>
    <n v="43049"/>
    <s v="Celebrado sin iniciar"/>
    <s v="Luis Eduardo Tobón Cardona"/>
    <s v="Tipo C:  Supervisión"/>
    <s v="Supervisión técnica, ambiental, jurídica, administrativa, contable y/o financiera"/>
  </r>
  <r>
    <x v="16"/>
    <n v="22101600"/>
    <s v="ADQUISICION DE MAQUINARIA PARA LA CONSERVACION Y EL MANTENIMIENTO DE LA RED VIAL TERCIARIA Y OTRAS OBRAS DE INFRAESTRUCTURA MUNICIPALES EN EL DEPARTAMENTO DE ANTIOQUIA"/>
    <s v="Enero"/>
    <s v="15 meses"/>
    <s v="Licitación Pública"/>
    <s v="Recursos Propios"/>
    <n v="19642000000"/>
    <n v="19642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Vías mantenidas con mantenimiento rutinario"/>
    <s v="Mantenimiento rutinario"/>
    <m/>
    <m/>
    <m/>
    <m/>
    <m/>
    <x v="0"/>
    <m/>
    <m/>
    <m/>
    <s v="Luis Eduardo Tobón Cardona"/>
    <s v="Tipo C:  Supervisión"/>
    <s v="Supervisión técnica, ambiental, jurídica, administrativa, contable y/o financiera"/>
  </r>
  <r>
    <x v="16"/>
    <n v="90121502"/>
    <s v="ADQUISICIÓN DE TIQUETES AÉREOS PARA LA GOBERNACIÓN DE ANTIOQUIA_x000a__x000a_Nota: La competencia para la contratación de este objeto es de la Secretaría General, el proceso será adelantado por dicha dependencia y entregado el CDP respectivo para su contratación (Centro de Costos 112000G222)"/>
    <s v="Enero"/>
    <s v="9 meses"/>
    <s v="Contratación Directa"/>
    <s v="Recursos Propios"/>
    <n v="120000000"/>
    <n v="120000000"/>
    <s v="No"/>
    <s v="N/A"/>
    <s v="Rodrigo Echeverry Ochoa"/>
    <s v="Director"/>
    <s v="3837980 3837981"/>
    <s v="rodrigo.echeverry@antioquia.gov.co_x000a_"/>
    <s v="FUNCIONAMIENTO"/>
    <s v="N.A."/>
    <s v="N.A."/>
    <s v="N.A."/>
    <s v="N.A."/>
    <s v="N.A."/>
    <n v="7571"/>
    <s v="20969 de 26/01/2018_x000a_18643 de 29/08/2017"/>
    <d v="2017-10-05T10:12:00"/>
    <s v="S2017060102139 de 22/09/2017"/>
    <n v="4600007506"/>
    <x v="3"/>
    <s v="SERVICIO AEREO A TERRITORIOS NACIONALES SA SATENA"/>
    <n v="43011"/>
    <s v="En ejecución"/>
    <s v="Blanca Margarita Granda Cortes/Maria Victoria Hoyos Velasquez: Supervisor del contrato de la Secretaría General"/>
    <s v="Tipo C:  Supervisión"/>
    <s v="Supervisión técnica, jurídica, administrativa, contable y/o financiera"/>
  </r>
  <r>
    <x v="16"/>
    <n v="93151610"/>
    <s v="ADICION 1 Y PRORROGA 1 AL CONTRATO 4600006532 DE 2017 ADMINISTRACIÓN Y OPERACIÓN DE LA ESTACIÓN DE PEAJE PAJARITO EN LA VÍA PAJARITO - SAN PEDRO DE LOS MILAGROS - LA YE -  ENTRERRÍOS - SANTA ROSA DE OSOS EN EL DEPARTAMENTO DE ANTIOQUIA"/>
    <s v="Enero"/>
    <s v="8 meses"/>
    <s v="Licitación Pública"/>
    <s v="Recursos Propios"/>
    <n v="432128476"/>
    <n v="432128476"/>
    <s v="No"/>
    <s v="N/A"/>
    <s v="Rodrigo Echeverry Ochoa"/>
    <s v="Director"/>
    <s v="3837980 3837981"/>
    <s v="rodrigo.echeverry@antioquia.gov.co_x000a_"/>
    <s v="FUNCIONAMIENTO"/>
    <s v="N.A."/>
    <s v="N.A."/>
    <s v="N.A."/>
    <s v="N.A."/>
    <s v="N.A."/>
    <n v="6370"/>
    <s v="19936 de 09/01/2018_x000a__x000a_15845 de 12/01/2017_x000a_"/>
    <d v="2017-02-07T17:22:00"/>
    <s v="S2017060052841 de 21/03/2017"/>
    <n v="4600006532"/>
    <x v="3"/>
    <s v="THOMAS INSTRUMENTS S.A.S."/>
    <n v="42821"/>
    <s v="En ejecución"/>
    <s v="Jesus Dairo Restrepo Restrepo"/>
    <s v="Tipo C:  Supervisión"/>
    <s v="Supervisión técnica, ambiental, jurídica, administrativa, contable y/o financiera"/>
  </r>
  <r>
    <x v="16"/>
    <s v="93151610; 93151600; 93151500; 80161500"/>
    <s v="ADMINISTRACIÓN Y OPERACIÓN DE LA ESTACIÓN DE PEAJE PAJARITO EN LA VÍA PAJARITO - SAN PEDRO DE LOS MILAGROS - LA YE -  ENTRERRÍOS - SANTA ROSA DE OSOS EN EL DEPARTAMENTO DE ANTIOQUIA"/>
    <s v="Enero"/>
    <s v="3 meses"/>
    <s v="Licitación Pública"/>
    <s v="Recursos Propios"/>
    <n v="1293081524"/>
    <n v="1000000000"/>
    <s v="No"/>
    <s v="N/A"/>
    <s v="Rodrigo Echeverry Ochoa"/>
    <s v="Director"/>
    <s v="3837980 3837981"/>
    <s v="rodrigo.echeverry@antioquia.gov.co_x000a_"/>
    <s v="FUNCIONAMIENTO"/>
    <s v="N.A."/>
    <s v="N.A."/>
    <s v="N.A."/>
    <s v="N.A."/>
    <s v="N.A."/>
    <n v="8041"/>
    <s v="19938 de 03/01/2018"/>
    <m/>
    <m/>
    <m/>
    <x v="2"/>
    <m/>
    <m/>
    <m/>
    <s v="Jesus Dairo Restrepo Restrepo"/>
    <s v="Tipo C:  Supervisión"/>
    <s v="Supervisión técnica, ambiental, jurídica, administrativa, contable y/o financiera"/>
  </r>
  <r>
    <x v="16"/>
    <n v="14111700"/>
    <s v="SUMINISTRO DE PAPELERÍA, INSUMOS DE ASEO Y CAFETERÍA  _x000a__x000a_Nota: La competencia para la contratación de este objeto es de la Secretaría General, se trata de un objeto derivado de un proceso de selección de mayor cuantía que será adelantado por dicha dependencia y entregado el CDP respectivo para su contratación."/>
    <s v="Enero"/>
    <s v="2 meses"/>
    <s v="Selección Abreviada - Subasta Inversa"/>
    <s v="Recursos Propios"/>
    <n v="50000000"/>
    <n v="50000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16"/>
    <n v="55101504"/>
    <s v="SUSCRIPCIÓN A LOS PERIÓDICOS MUNDO Y COLOMBIANO PARA EL DESPACHO DEL SECRETARIO_x000a__x000a_Nota: La competencia para la contratación de este objeto es de la Secretaría General, el proceso será adelantado por dicha dependencia y entregado el CDP respectivo para su contratación."/>
    <s v="Enero"/>
    <s v="2 meses"/>
    <s v="Contratación Directa"/>
    <s v="Recursos Propios"/>
    <n v="15000000"/>
    <n v="15000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16"/>
    <n v="55101504"/>
    <s v="ADQUISICION DE SERVICIOS RELACIONADOS CON LA EDICIÓN DE FORMAS, ESCRITOS, PUBLICACIONES, REVISTAS Y LIBROS, ETC ENTRE OTROS.    _x000a__x000a_Nota: La competencia para la contratación de este objeto es de la Secretaría General, el proceso será adelantado por dicha dependencia y entregado el CDP respectivo para su contratación."/>
    <s v="Enero"/>
    <s v="2 meses"/>
    <s v="Contratación Directa"/>
    <s v="Recursos Propios"/>
    <n v="29496000"/>
    <n v="29496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16"/>
    <n v="55101504"/>
    <s v="ARRENDAMIENTO DE BIENES MUEBLES E INMUEBLES PARA EL FUNCIONAMIENTO A CARGO DE LA ENTIDAD _x000a__x000a_Nota: La competencia para la contratación de este objeto es de la Secretaría General, el proceso será adelantado por dicha dependencia y entregado el CDP respectivo para su contratación."/>
    <s v="Enero"/>
    <s v="1 mes"/>
    <s v="Contratación Directa"/>
    <s v="Recursos Propios"/>
    <n v="76032000"/>
    <n v="76032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16"/>
    <n v="44101700"/>
    <s v="MANTENIMIENTO PREVENTIVO PARA PLOTTER HP T2300 EXISTENTE EN LA SECRETARÍA DE INFRAESTRUCTURA FÏSICA, QUE COMPRENDE: LIMPIEZA INTERNA Y EXTERNA,  DESENSAMBLE COMPLETO Y LIMPIEZA DE TODOS SUS COMPONENTES,  Y CALIBRACION, Y SUMINISTRO DE PIEZAS Y ELEMENTOS QUE SE REQUIERAN._x000a__x000a_Nota: La competencia para la contratación de este objeto es de la Secretaría General, se trata de un objeto derivado de un proceso de selección de mayor cuantía que será adelantado por dicha dependencia y entregado el CDP respectivo para su contratación."/>
    <s v="Abril"/>
    <s v="5 meses"/>
    <s v="Mínima Cuantía"/>
    <s v="Recursos Propios"/>
    <n v="5573000"/>
    <n v="5573000"/>
    <s v="No"/>
    <s v="N/A"/>
    <s v="Rodrigo Echeverry Ochoa"/>
    <s v="Director"/>
    <s v="3837980 3837981"/>
    <s v="rodrigo.echeverry@antioquia.gov.co_x000a_"/>
    <s v="FUNCIONAMIENTO"/>
    <s v="N.A."/>
    <s v="N.A."/>
    <s v="N.A."/>
    <s v="N.A."/>
    <s v="N.A."/>
    <m/>
    <m/>
    <m/>
    <m/>
    <m/>
    <x v="0"/>
    <m/>
    <m/>
    <m/>
    <s v="Blanca Margarita Granda Cortes"/>
    <s v="Tipo C:  Supervisión"/>
    <s v="Supervisión técnica, jurídica, administrativa, contable y/o financiera"/>
  </r>
  <r>
    <x v="16"/>
    <s v="72141003; 72141104; 72141106"/>
    <s v="MEJORAMIENTO Y CONSTRUCCIÓN DE OBRAS COMPLEMENTARIAS SOBRE EL CORREDOR VIAL CONCEPCIÓN-ALEJANDRIA (CODIGO 62AN19-1), DE LA SUBREGION ORIENTE"/>
    <s v="Enero"/>
    <s v="6 meses"/>
    <s v="Licitación Pública"/>
    <s v="Regalías"/>
    <n v="3899582222"/>
    <n v="3838570010"/>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89"/>
    <s v="18677 de 01/09/2017_x000a_19152 de 10/10/2017"/>
    <d v="2018-01-24T09:58:00"/>
    <m/>
    <m/>
    <x v="6"/>
    <m/>
    <m/>
    <s v="En etapa precontractual"/>
    <s v="LINA MARÍA CÓRDOBA DÍAZ/Interventoría Externa"/>
    <s v="Tipo A1: Supervisión e Interventoría Integral"/>
    <s v="Supervisión técnica, ambiental, jurídica, administrativa, contable y/o financiera"/>
  </r>
  <r>
    <x v="16"/>
    <n v="81101510"/>
    <s v="INTERVENTORIA TECNICA, ADMINISTRATIVA, AMBIENTAL, FINANCIERA Y LEGAL PARA EL MEJORAMIENTO Y CONSTRUCCIÓN DE OBRAS COMPLEMENTARIAS SOBRE EL CORREDOR VIAL CONCEPCIÓN-ALEJANDRIA (CODIGO 62AN19-1), DE LA SUBREGION ORIENTE"/>
    <s v="Enero"/>
    <s v="5 meses"/>
    <s v="Concurso de Méritos"/>
    <s v="Regalías"/>
    <n v="292074754"/>
    <n v="29207475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2"/>
    <s v="18678 de 01/09/2017_x000a_19153 de 10/10/2017"/>
    <m/>
    <m/>
    <m/>
    <x v="2"/>
    <m/>
    <m/>
    <s v="Sin iniciar etapa precontractual"/>
    <s v="Santiago Marín Diaz"/>
    <s v="Tipo C:  Supervisión"/>
    <s v="Supervisión técnica, ambiental, jurídica, administrativa, contable y/o financiera"/>
  </r>
  <r>
    <x v="16"/>
    <s v="72141003; 72141104; 72141106"/>
    <s v="MEJORAMIENTO Y CONSTRUCCIÓN DE OBRAS COMPLEMENTARIAS SOBRE EL CORREDOR VIAL SAN JERÓNIMO-POLEAL (62AN16), DE LA SUBREGION OCCIDENTE"/>
    <s v="Enero"/>
    <s v="6 meses"/>
    <s v="Licitación Pública"/>
    <s v="Regalías"/>
    <n v="4051037793"/>
    <n v="399683322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85"/>
    <s v="18679 de 01/09/2017_x000a_19155 de 10/10/2017"/>
    <d v="2018-01-24T16:00:00"/>
    <m/>
    <m/>
    <x v="6"/>
    <m/>
    <m/>
    <s v="En etapa precontractual"/>
    <s v="Santiago Marín Diaz/Interventoría Externa"/>
    <s v="Tipo A1: Supervisión e Interventoría Integral"/>
    <s v="Supervisión técnica, ambiental, jurídica, administrativa, contable y/o financiera"/>
  </r>
  <r>
    <x v="16"/>
    <n v="81101510"/>
    <s v="INTERVENTORIA TECNICA, ADMINISTRATIVA, AMBIENTAL, FINANCIERA Y LEGAL PARA EL MEJORAMIENTO Y CONSTRUCCIÓN DE OBRAS COMPLEMENTARIAS SOBRE EL CORREDOR VIAL SAN JERÓNIMO-POLEAL (62AN16), DE LA SUBREGION OCCIDENTE"/>
    <s v="Enero"/>
    <s v="5 meses"/>
    <s v="Concurso de Méritos"/>
    <s v="Regalías"/>
    <n v="341434034"/>
    <n v="34143403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0"/>
    <s v="18680 de 01/09/2017_x000a_19156 de 10/10/2017"/>
    <m/>
    <m/>
    <m/>
    <x v="2"/>
    <m/>
    <m/>
    <s v="Sin iniciar etapa precontractual"/>
    <s v="Santiago Marín Diaz"/>
    <s v="Tipo C:  Supervisión"/>
    <s v="Supervisión técnica, ambiental, jurídica, administrativa, contable y/o financiera"/>
  </r>
  <r>
    <x v="16"/>
    <s v="72141003; 72141104; 72141106"/>
    <s v="MEJORAMIENTO Y CONSTRUCCIÓN DE OBRAS COMPLEMENTARIAS SOBRE EL CORREDOR VIAL ALTO DEL CHUSCAL-ARMENIA (60AN08-1), DE LA SUBREGION OCCIDENTE"/>
    <s v="Enero"/>
    <s v="6 meses"/>
    <s v="Licitación Pública"/>
    <s v="Regalías"/>
    <n v="4052700573"/>
    <n v="398653516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1"/>
    <s v="18681 de 01/09/2017_x000a_19157 de 10/10/2017"/>
    <d v="2018-01-24T15:39:00"/>
    <m/>
    <m/>
    <x v="6"/>
    <m/>
    <m/>
    <s v="En etapa precontractual"/>
    <s v="PAULO ANDRÉS PÉREZ GIRALDO/Interventoría Externa"/>
    <s v="Tipo A1: Supervisión e Interventoría Integral"/>
    <s v="Supervisión técnica, ambiental, jurídica, administrativa, contable y/o financiera"/>
  </r>
  <r>
    <x v="16"/>
    <n v="81101510"/>
    <s v="INTERVENTORIA TECNICA, ADMINISTRATIVA, AMBIENTAL, FINANCIERA Y LEGAL PARA EL MEJORAMIENTO Y CONSTRUCCIÓN DE OBRAS COMPLEMENTARIAS SOBRE EL CORREDOR VIAL ALTO DEL CHUSCAL-ARMENIA (60AN08-1), DE LA SUBREGION OCCIDENTE"/>
    <s v="Enero"/>
    <s v="5 meses"/>
    <s v="Concurso de Méritos"/>
    <s v="Regalías"/>
    <n v="389449872"/>
    <n v="389449872"/>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3"/>
    <s v="18682 de 01/09/2017_x000a_19158 de 10/10/2017"/>
    <m/>
    <m/>
    <m/>
    <x v="2"/>
    <m/>
    <m/>
    <s v="Sin iniciar etapa precontractual"/>
    <s v="OSCAR IVAN OSORIO PELAEZ"/>
    <s v="Tipo C:  Supervisión"/>
    <s v="Supervisión técnica, ambiental, jurídica, administrativa, contable y/o financiera"/>
  </r>
  <r>
    <x v="16"/>
    <s v="72141003; 72141104; 72141106"/>
    <s v="MEJORAMIENTO Y CONSTRUCCIÓN DE OBRAS COMPLEMENTARIAS SOBRE EL CORREDOR VIAL SAN FERMIN-BRICEÑO (25AN13), DE LA SUBREGION NORTE"/>
    <s v="Enero"/>
    <s v="6 meses"/>
    <s v="Licitación Pública"/>
    <s v="Regalías"/>
    <n v="4102873462"/>
    <n v="403570761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87"/>
    <s v="18683 de 01/09/2017_x000a_19159 de 10/10/2017"/>
    <d v="2018-01-24T12:31:00"/>
    <m/>
    <m/>
    <x v="6"/>
    <m/>
    <m/>
    <s v="En etapa precontractual"/>
    <s v="MARIA YANET VALENCIA CEBALLOS/Interventoría Externa"/>
    <s v="Tipo A1: Supervisión e Interventoría Integral"/>
    <s v="Supervisión técnica, ambiental, jurídica, administrativa, contable y/o financiera"/>
  </r>
  <r>
    <x v="16"/>
    <n v="81101510"/>
    <s v="INTERVENTORIA TECNICA, ADMINISTRATIVA, AMBIENTAL, FINANCIERA Y LEGAL PARA EL MEJORAMIENTO Y CONSTRUCCIÓN DE OBRAS COMPLEMENTARIAS SOBRE EL CORREDOR VIAL SAN FERMIN-BRICEÑO (25AN13), DE LA SUBREGION NORTE"/>
    <s v="Enero"/>
    <s v="5 meses"/>
    <s v="Concurso de Méritos"/>
    <s v="Regalías"/>
    <n v="286862858"/>
    <n v="286862858"/>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5"/>
    <s v="18684 de 01/09/2017_x000a_19160 de 10/10/2017 "/>
    <m/>
    <m/>
    <m/>
    <x v="2"/>
    <m/>
    <m/>
    <s v="Sin iniciar etapa precontractual"/>
    <s v="MARIA YANET VALENCIA CEBALLOS"/>
    <s v="Tipo C:  Supervisión"/>
    <s v="Supervisión técnica, ambiental, jurídica, administrativa, contable y/o financiera"/>
  </r>
  <r>
    <x v="16"/>
    <n v="72141003"/>
    <s v="MEJORAMIENTO Y CONSTRUCCIÓN DE OBRAS COMPLEMENTARIAS SOBRE EL CORREDOR VIAL SALGAR-LA CÁMARA-LA QUIEBRA (60AN05-1), DE LA SUBREGION SUROESTE"/>
    <s v="Enero"/>
    <s v="6 meses"/>
    <s v="Licitación Pública"/>
    <s v="Regalías"/>
    <n v="2023185195"/>
    <n v="200366967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0"/>
    <s v="18685 de 01/09/2017_x000a_19161 de 10/10/2017"/>
    <d v="2018-01-24T10:20:00"/>
    <m/>
    <m/>
    <x v="6"/>
    <m/>
    <m/>
    <s v="En etapa precontractual"/>
    <s v="MABEL EMILCE GARCIA BUITRAGO/Interventoría Externa"/>
    <s v="Tipo A1: Supervisión e Interventoría Integral"/>
    <s v="Supervisión técnica, ambiental, jurídica, administrativa, contable y/o financiera"/>
  </r>
  <r>
    <x v="16"/>
    <n v="81101510"/>
    <s v="INTERVENTORIA TECNICA, ADMINISTRATIVA, AMBIENTAL, FINANCIERA Y LEGAL PARA EL MEJORAMIENTO Y CONSTRUCCIÓN DE OBRAS COMPLEMENTARIAS SOBRE EL CORREDOR VIAL SALGAR-LA CÁMARA-LA QUIEBRA (60AN05-1), DE LA SUBREGION SUROESTE"/>
    <s v="Enero"/>
    <s v="5 meses"/>
    <s v="Concurso de Méritos"/>
    <s v="Regalías"/>
    <n v="174023666"/>
    <n v="174023666"/>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7"/>
    <s v="18686 de 01/09/2017_x000a_19162 de 10/10/2017"/>
    <m/>
    <m/>
    <m/>
    <x v="2"/>
    <m/>
    <m/>
    <s v="Sin iniciar etapa precontractual"/>
    <s v="MABEL EMILCE GARCIA BUITRAGO"/>
    <s v="Tipo C:  Supervisión"/>
    <s v="Supervisión técnica, ambiental, jurídica, administrativa, contable y/o financiera"/>
  </r>
  <r>
    <x v="16"/>
    <s v="72141003; 72141104; 72141106"/>
    <s v="MEJORAMIENTO Y CONSTRUCCIÓN DE OBRAS COMPLEMENTARIAS SOBRE EL CORREDOR VIAL SONSÓN-LA QUIEBRA-NARIÑO (56AN10), DE LA SUBREGION ORIENTE"/>
    <s v="Enero"/>
    <s v="6 meses"/>
    <s v="Licitación Pública"/>
    <s v="Regalías"/>
    <n v="4655316619"/>
    <n v="453461780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2"/>
    <s v="18687 de 01/09/2017_x000a_19163 de 10/10/2017"/>
    <d v="2018-01-24T10:36:00"/>
    <m/>
    <m/>
    <x v="6"/>
    <m/>
    <m/>
    <s v="En etapa precontractual"/>
    <s v="MARCO ALFONSO GOMEZ PUCHE/Interventoría Externa"/>
    <s v="Tipo A1: Supervisión e Interventoría Integral"/>
    <s v="Supervisión técnica, ambiental, jurídica, administrativa, contable y/o financiera"/>
  </r>
  <r>
    <x v="16"/>
    <n v="81101510"/>
    <s v="INTERVENTORIA TECNICA, ADMINISTRATIVA, AMBIENTAL, FINANCIERA Y LEGAL PARA EL MEJORAMIENTO Y CONSTRUCCIÓN DE OBRAS COMPLEMENTARIAS SOBRE EL CORREDOR VIAL SONSÓN-LA QUIEBRA-NARIÑO (56AN10), DE LA SUBREGION ORIENTE"/>
    <s v="Enero"/>
    <s v="5 meses"/>
    <s v="Concurso de Méritos"/>
    <s v="Regalías"/>
    <n v="316529951"/>
    <n v="316529951"/>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8"/>
    <s v="18688 de 01/09/2017_x000a_19164 de 10/10/2017"/>
    <m/>
    <m/>
    <m/>
    <x v="2"/>
    <m/>
    <m/>
    <s v="Sin iniciar etapa precontractual"/>
    <s v="IVAN DARIO DE VARGAS CABARCAS"/>
    <s v="Tipo C:  Supervisión"/>
    <s v="Supervisión técnica, ambiental, jurídica, administrativa, contable y/o financiera"/>
  </r>
  <r>
    <x v="16"/>
    <s v="72141003; 72141104; 72141106"/>
    <s v="MEJORAMIENTO Y CONSTRUCCIÓN DE OBRAS COMPLEMENTARIAS SOBRE EL CORREDOR VIAL LA QUIEBRA-ARGELIA (56AN10-1), DE LA SUBREGION ORIENTE_x000a_"/>
    <s v="Enero"/>
    <s v="6 meses"/>
    <s v="Licitación Pública"/>
    <s v="Regalías"/>
    <n v="3529922746"/>
    <n v="344535736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83"/>
    <s v="18689 de 01/09/2017_x000a_19165 de 10/10/2017_x000a_19166 de 10/10/2017"/>
    <d v="2018-01-24T14:32:00"/>
    <m/>
    <m/>
    <x v="6"/>
    <m/>
    <m/>
    <s v="En etapa precontractual"/>
    <s v="DAVID CALLEJAS SAULE/Interventoría Externa"/>
    <s v="Tipo A1: Supervisión e Interventoría Integral"/>
    <s v="Supervisión técnica, ambiental, jurídica, administrativa, contable y/o financiera"/>
  </r>
  <r>
    <x v="16"/>
    <n v="81101510"/>
    <s v="INTERVENTORIA TECNICA, ADMINISTRATIVA, AMBIENTAL, FINANCIERA Y LEGAL PARA EL MEJORAMIENTO Y CONSTRUCCIÓN DE OBRAS COMPLEMENTARIAS SOBRE EL CORREDOR VIAL LA QUIEBRA-ARGELIA (56AN10-1), DE LA SUBREGION ORIENTE"/>
    <s v="Enero"/>
    <s v="5 meses"/>
    <s v="Concurso de Méritos"/>
    <s v="Regalías"/>
    <n v="337383879"/>
    <n v="33738387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1"/>
    <s v="18690 de 01/09/2017_x000a_19167 de 10/10/2017"/>
    <m/>
    <m/>
    <m/>
    <x v="2"/>
    <m/>
    <m/>
    <s v="Sin iniciar etapa precontractual"/>
    <s v="SIMON JARAMILLO GOMEZ"/>
    <s v="Tipo C:  Supervisión"/>
    <s v="Supervisión técnica, ambiental, jurídica, administrativa, contable y/o financiera"/>
  </r>
  <r>
    <x v="16"/>
    <s v="72141003; 72141104; 72141106"/>
    <s v="MEJORAMIENTO Y CONSTRUCCIÓN DE OBRAS COMPLEMENTARIAS SOBRE EL CORREDOR VIAL COCORNÁ - EL RAMAL (GRANADA)(60AN17-1), DE LA SUBREGION ORIENTE"/>
    <s v="Enero"/>
    <s v="6 meses"/>
    <s v="Licitación Pública"/>
    <s v="Regalías"/>
    <n v="1936235424"/>
    <n v="190590390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3"/>
    <s v="19722 de 28/11/2017_x000a_19838 de 30/11/2017"/>
    <d v="2018-01-24T10:55:00"/>
    <m/>
    <m/>
    <x v="6"/>
    <m/>
    <m/>
    <s v="En etapa precontractual"/>
    <s v="IVAN DARIO DE VARGAS CABARCAS/Interventoría Externa"/>
    <s v="Tipo A1: Supervisión e Interventoría Integral"/>
    <s v="Supervisión técnica, ambiental, jurídica, administrativa, contable y/o financiera"/>
  </r>
  <r>
    <x v="16"/>
    <n v="81101510"/>
    <s v="INTERVENTORIA TECNICA, ADMINISTRATIVA, AMBIENTAL, FINANCIERA Y LEGAL PARA EL MEJORAMIENTO Y CONSTRUCCIÓN DE OBRAS COMPLEMENTARIAS SOBRE EL CORREDOR VIAL COCORNÁ - EL RAMAL (GRANADA)(60AN17-1), DE LA SUBREGION ORIENTE"/>
    <s v="Enero"/>
    <s v="5 meses"/>
    <s v="Concurso de Méritos"/>
    <s v="Regalías"/>
    <n v="159585155"/>
    <n v="15958515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4"/>
    <s v="19723 de 28/11/2017_x000a_19839 de 30/11/2017"/>
    <m/>
    <m/>
    <m/>
    <x v="2"/>
    <m/>
    <m/>
    <s v="Sin iniciar etapa precontractual"/>
    <s v="IVAN DARIO DE VARGAS CABARCAS"/>
    <s v="Tipo C:  Supervisión"/>
    <s v="Supervisión técnica, ambiental, jurídica, administrativa, contable y/o financiera"/>
  </r>
  <r>
    <x v="16"/>
    <s v="72141003; 72141104; 72141106"/>
    <s v="MEJORAMIENTO Y CONSTRUCCIÓN DE OBRAS COMPLEMENTARIAS SOBRE EL CORREDOR VIAL SOFIA-YOLOMBÓ (62AN23), DE LA SUBREGION NORDESTE"/>
    <s v="Enero"/>
    <s v="6 meses"/>
    <s v="Licitación Pública"/>
    <s v="Regalías"/>
    <n v="4057305877"/>
    <n v="400043495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82"/>
    <s v="18693 de 01/09/2017_x000a_19170 de 10/10/2017"/>
    <d v="2018-01-24T10:27:00"/>
    <m/>
    <m/>
    <x v="6"/>
    <m/>
    <m/>
    <s v="En etapa precontractual"/>
    <s v="OSCAR IVAN OSORIO PELAEZ/Interventoría Externa"/>
    <s v="Tipo A1: Supervisión e Interventoría Integral"/>
    <s v="Supervisión técnica, ambiental, jurídica, administrativa, contable y/o financiera"/>
  </r>
  <r>
    <x v="16"/>
    <n v="81101510"/>
    <s v="INTERVENTORIA TECNICA, ADMINISTRATIVA, AMBIENTAL, FINANCIERA Y LEGAL PARA EL MEJORAMIENTO Y CONSTRUCCIÓN DE OBRAS COMPLEMENTARIAS SOBRE EL CORREDOR VIAL SOFIA-YOLOMBÓ (62AN23), DE LA SUBREGION NORDESTE"/>
    <s v="Enero"/>
    <s v="13 meses"/>
    <s v="Concurso de Méritos"/>
    <s v="Regalías"/>
    <n v="283599574"/>
    <n v="28359957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9"/>
    <s v="18694 de 01/09/2017_x000a_19171 de 10/10/2017"/>
    <m/>
    <m/>
    <m/>
    <x v="2"/>
    <m/>
    <m/>
    <s v="Sin iniciar etapa precontractual"/>
    <s v="OSCAR IVAN OSORIO PELAEZ"/>
    <s v="Tipo C:  Supervisión"/>
    <s v="Supervisión técnica, ambiental, jurídica, administrativa, contable y/o financiera"/>
  </r>
  <r>
    <x v="16"/>
    <s v=" 95111601"/>
    <s v="CONVENIO PARA LA ENTREGA DE LOS RECURSOS PROVENIENTES POR LA VENTA DE ISAGEN AL DEPARTAMENTO DE ANTIOQUIA, PARA LA CONSTRUCCION DE CICLOINFRAESTRUCTURA EN LAS SUBREGIONES DE URABA, OCCIDENTE Y AREA METROPOLITANA DEL DEPARTAMENTO DE ANTIOQUIA"/>
    <s v="Enero"/>
    <s v="13 meses"/>
    <s v="Régimen Especial"/>
    <s v="Recursos de entidades nacionales"/>
    <n v="45000000000"/>
    <n v="45000000000"/>
    <s v="No"/>
    <s v="N/A"/>
    <s v="Rodrigo Echeverry Ochoa"/>
    <s v="Director"/>
    <s v="3837980 3837981"/>
    <s v="rodrigo.echeverry@antioquia.gov.co_x000a_"/>
    <s v="Vías para sistemas alternativos de transporte"/>
    <s v="km ciclo-vías, senderos peatonales y/o moto-rutas construidos (31050701)_x000a_"/>
    <s v="Construcción de cicloinfraestructura en subregiones del Departamento de Antioquia"/>
    <s v="180127_x000a_BPIN 2017003050010"/>
    <s v="Construcción de ciclovías"/>
    <s v="Gestíon y adquisición de predios; señalización y semaforos, plan manejo de transito, obras hidrosanitarias, estructuras de concreto, estructuras de pavimento y paisajismo.  _x000a_"/>
    <s v="RE-20-26-2017"/>
    <s v="N.A."/>
    <d v="2017-11-10T18:07:00"/>
    <s v="S2017060109419 de 10/11/2017"/>
    <s v="2017-AS-20-0025"/>
    <x v="3"/>
    <s v="INSTITUTO DEPARTAMENTAL DE DEPORTES DE ANTIOQUIA_x000a_Indeportes Antioquia"/>
    <n v="43049"/>
    <s v="Celebrado sin iniciar"/>
    <s v="Leticia Omaira Hoyos Zuluaga"/>
    <s v="Tipo C:  Supervisión"/>
    <s v="Supervisión técnica, ambiental, jurídica, administrativa, contable y/o financiera"/>
  </r>
  <r>
    <x v="16"/>
    <s v=" 95111601"/>
    <s v="CONVENIO DE COOPERACIÓN PARA LA ENTREGA DE RECURSOS PROVENIENTES DE LA VENTA DE ISAGEN PARA REALIZAR LA CONSTRUCCION DE PASEOS URBANOS DE MALECON TURISTICO ETAPA 1 EN LOS BARRIOS SANTAFE Y LA PLAYA DEL MUNICIPIO DE TURBO"/>
    <s v="Enero"/>
    <s v="6 meses"/>
    <s v="Régimen Especial"/>
    <s v="Recursos de entidades nacionales"/>
    <n v="4229069362"/>
    <n v="4229069362"/>
    <s v="No"/>
    <s v="N/A"/>
    <s v="Rodrigo Echeverry Ochoa"/>
    <s v="Director"/>
    <s v="3837980 3837981"/>
    <s v="rodrigo.echeverry@antioquia.gov.co_x000a_"/>
    <s v="Proyectos de infraestructura cofinanciados en los municipios"/>
    <s v="otros espacios públicos (muelles, malecones, entre otros) construidos y/o mantenidos (31050603)"/>
    <s v="Construcción de paseos urbanos de malecón, Etapa 1 en los Barrios Santafe y La Playa de Turbo Antioquia"/>
    <s v="180128_x000a_BPIN 2017003050012"/>
    <s v="Paseos urbano del malecon"/>
    <s v="Construcción de andenes, pavimentación de vía y obras urbanisticas"/>
    <s v="RE-20-27-2017"/>
    <s v="N.A."/>
    <d v="2017-11-10T17:57:00"/>
    <s v="S2017060109419 de 10/11/2017"/>
    <s v="2017-AS-20-0026"/>
    <x v="3"/>
    <s v="INSTITUTO DEPARTAMENTAL DE DEPORTES DE ANTIOQUIA_x000a_Indeportes Antioquia"/>
    <n v="43049"/>
    <s v="Celebrado sin iniciar"/>
    <s v="Leticia Omaira Hoyos Zuluaga"/>
    <s v="Tipo C:  Supervisión"/>
    <s v="Supervisión técnica, ambiental, jurídica, administrativa, contable y/o financiera"/>
  </r>
  <r>
    <x v="16"/>
    <s v="72141003; 72141104; 72141106"/>
    <s v="Mejoramiento de vías terciarias CHAPARRAL - JUAN XXIII, SAN VICENTE CORAL SANTA RITA CHAPARRAL y LAS HOJAS - RIO ABAJO en la subregion de oriente de Antioquia"/>
    <s v="Marzo"/>
    <s v="6 meses"/>
    <s v="Licitación Pública"/>
    <s v="Recursos de entidades nacionales"/>
    <n v="6577592007"/>
    <n v="6577592007"/>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GARRIDO – TOLDAS y  MOSQUITA - CARMIN - TOLDAS en la subregion de oriente de Antioquia"/>
    <s v="Marzo"/>
    <s v="6 meses"/>
    <s v="Licitación Pública"/>
    <s v="Recursos de entidades nacionales"/>
    <n v="6200034100"/>
    <n v="62000341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CRISTO REY - EL ROSAL, LA AMALITA-LAS DELICIAS, UDEM-CANAAN, COMPLEX TORRES AEROPUERTO y CAPIRO-PONTEZUELA en la subregion de oriente de Antioquia"/>
    <s v="Marzo"/>
    <s v="6 meses"/>
    <s v="Licitación Pública"/>
    <s v="Recursos de entidades nacionales"/>
    <n v="7800911263"/>
    <n v="780091126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EL CHUSCAL – PONTEZUELA, EL CHUSCAL – PANTANILLO y AMAPOLA - NAZARETH en la subregion de oriente de Antioquia"/>
    <s v="Marzo"/>
    <s v="6 meses"/>
    <s v="Licitación Pública"/>
    <s v="Recursos de entidades nacionales"/>
    <n v="8854205938"/>
    <n v="8854205938"/>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RANCHO TRISTE - SAN JOSE, SAN JOSE – NAZARETH, TABACAL-ALTO DE SAN JOSE y LA LUCHA - SAN NICOLAS en la subregion de oriente de Antioquia"/>
    <s v="Marzo"/>
    <s v="6 meses"/>
    <s v="Licitación Pública"/>
    <s v="Recursos de entidades nacionales"/>
    <n v="7977304865"/>
    <n v="7977304865"/>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EL CARMEN  - MARINILLA en la subregion de oriente de Antioquia"/>
    <s v="Marzo"/>
    <s v="6 meses"/>
    <s v="Licitación Pública"/>
    <s v="Recursos de entidades nacionales"/>
    <n v="5103274933"/>
    <n v="510327493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BELEN – MARINILLA, EL SANTUARIO – GRANADA, LAS MERCEDES-CHAGUALO y PRIMAVERA-LOS CABUYOS en la subregion de oriente de Antioquia"/>
    <s v="Marzo"/>
    <s v="6 meses"/>
    <s v="Licitación Pública"/>
    <s v="Recursos de entidades nacionales"/>
    <n v="7896891004"/>
    <n v="7896891004"/>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EL SANTUARIO-EL PEÑOL en la subregion de oriente de Antioquia"/>
    <s v="Marzo"/>
    <s v="6 meses"/>
    <s v="Licitación Pública"/>
    <s v="Recursos de entidades nacionales"/>
    <n v="8937885260"/>
    <n v="893788526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GALILEA - SANTA ANA en la subregion de oriente de Antioquia"/>
    <s v="Marzo"/>
    <s v="6 meses"/>
    <s v="Licitación Pública"/>
    <s v="Recursos de entidades nacionales"/>
    <n v="6200240575"/>
    <n v="6200240575"/>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LA PIEDRA-QUEBRADA ARRIBA y CAZA DIANA - LA PAVA en la subregion de oriente de Antioquia"/>
    <s v="Marzo"/>
    <s v="6 meses"/>
    <s v="Licitación Pública"/>
    <s v="Recursos de entidades nacionales"/>
    <n v="6682311334"/>
    <n v="6682311334"/>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RUBICÓN- CESTILLAL CAÑASGORDAS en la subregion de occidente de Antioquia"/>
    <s v="Marzo"/>
    <s v="6 meses"/>
    <s v="Licitación Pública"/>
    <s v="Recursos de entidades nacionales"/>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varias subregiones de Antioquia"/>
    <n v="180129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ANILLO VIAL LAS LOMAS - LA RAYA - EL PARAISO DE YONDO en la subregion de magdalena medio de Antioquia"/>
    <s v="Marzo"/>
    <s v="6 meses"/>
    <s v="Licitación Pública"/>
    <s v="Recursos de entidades nacionales"/>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varias subregiones de Antioquia"/>
    <n v="180129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ANZÁ-GUINTAR en la subregion de occidente de Antioquia"/>
    <s v="Marzo"/>
    <s v="6 meses"/>
    <s v="Licitación Pública"/>
    <s v="Recursos de entidades nacionales"/>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varias subregiones de Antioquia"/>
    <n v="180129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URRAO - LA ENCARNACION en la subregion de suroeste de Antioquia"/>
    <s v="Marzo"/>
    <s v="6 meses"/>
    <s v="Licitación Pública"/>
    <s v="Recursos de entidades nacionales"/>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varias subregiones de Antioquia"/>
    <n v="180129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terciarias AUTOPISTA - AQUITANIA en la subregion de oriente de Antioquia"/>
    <s v="Marzo"/>
    <s v="6 meses"/>
    <s v="Licitación Pública"/>
    <s v="Recursos de entidades nacionales"/>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6"/>
    <s v="72141003; 72141104; 72141106"/>
    <s v="Mejoramiento de vías secundarias LA AURORA - SONADORA en la subregion de oriente de Antioquia"/>
    <s v="Marzo"/>
    <s v="6 meses"/>
    <s v="Licitación Pública"/>
    <s v="Recursos de entidades nacionales"/>
    <n v="4626667247"/>
    <n v="4626667247"/>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EL PEÑOL - SAN VICENTE en la subregion de oriente de Antioquia"/>
    <s v="Marzo"/>
    <s v="6 meses"/>
    <s v="Licitación Pública"/>
    <s v="Recursos de entidades nacionales"/>
    <n v="8099913240"/>
    <n v="809991324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ALEJANDRIA - EL BIZCOCHO (SAN RAFAEL) y LA PALMA - EL VERTEDERO (SAN RAFAEL) en la subregion de oriente de Antioquia"/>
    <s v="Marzo"/>
    <s v="6 meses"/>
    <s v="Licitación Pública"/>
    <s v="Recursos de entidades nacionales"/>
    <n v="7794361099"/>
    <n v="7794361099"/>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SAN VICENTE - CONCEPCION en la subregion de oriente de Antioquia"/>
    <s v="Marzo"/>
    <s v="6 meses"/>
    <s v="Licitación Pública"/>
    <s v="Recursos de entidades nacionales"/>
    <n v="12717635388"/>
    <n v="12717635388"/>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CONCEPCION SAN VICENTE en la subregion de oriente de Antioquia"/>
    <s v="Marzo"/>
    <s v="6 meses"/>
    <s v="Licitación Pública"/>
    <s v="Recursos de entidades nacionales"/>
    <n v="12717635388"/>
    <n v="12717635388"/>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MARINILLA - SANTUARIO en la subregion de oriente de Antioquia"/>
    <s v="Marzo"/>
    <s v="6 meses"/>
    <s v="Licitación Pública"/>
    <s v="Recursos de entidades nacionales"/>
    <n v="4960192459"/>
    <n v="4960192459"/>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LA PALMA - SAN ROQUE en la subregion de nordeste de Antioquia"/>
    <s v="Marzo"/>
    <s v="6 meses"/>
    <s v="Licitación Pública"/>
    <s v="Recursos de entidades nacionales"/>
    <n v="7830196430"/>
    <n v="783019643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ABRIAQUI-FRONTINO en la subregion de occidente de Antioquia"/>
    <s v="Marzo"/>
    <s v="6 meses"/>
    <s v="Licitación Pública"/>
    <s v="Recursos de entidades nacionales"/>
    <n v="3600000000"/>
    <n v="36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ARMENIA -  ALTO DE CHUSCAL en la subregion de occidente de Antioquia"/>
    <s v="Marzo"/>
    <s v="6 meses"/>
    <s v="Licitación Pública"/>
    <s v="Recursos de entidades nacionales"/>
    <n v="7200000000"/>
    <n v="72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CAICEDO LA USA en la subregion de occidente de Antioquia"/>
    <s v="Marzo"/>
    <s v="6 meses"/>
    <s v="Licitación Pública"/>
    <s v="Recursos de entidades nacionales"/>
    <n v="3600000000"/>
    <n v="36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CAÑASGORDAS - FRONTINO en la subregion de  occidente de Antioquia"/>
    <s v="Marzo"/>
    <s v="6 meses"/>
    <s v="Licitación Pública"/>
    <s v="Recursos de entidades nacionales"/>
    <n v="7200000000"/>
    <n v="72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CONCEPCION - BARBOSA en la subregion de oriente de Antioquia"/>
    <s v="Marzo"/>
    <s v="6 meses"/>
    <s v="Licitación Pública"/>
    <s v="Recursos de entidades nacionales"/>
    <n v="7200000000"/>
    <n v="72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HELICONIA -  ALTO DE CHUSCAL en la subregion de occidente de Antioquia"/>
    <s v="Marzo"/>
    <s v="6 meses"/>
    <s v="Licitación Pública"/>
    <s v="Recursos de entidades nacionales"/>
    <n v="7200000000"/>
    <n v="72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de vías secundarias PUEBLORICO - JERICO en la subregion de suroeste de Antioquia"/>
    <s v="Marzo"/>
    <s v="3 meses"/>
    <s v="Licitación Pública"/>
    <s v="Recursos de entidades nacionales"/>
    <n v="3600000000"/>
    <n v="36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6"/>
    <s v="72141003; 72141104; 72141106"/>
    <s v="Mejoramiento y mantenimiento de vías terciarias para la paz PUERTO RAUDAL - RAUDAL en el Departamento de Antioquia"/>
    <s v="Junio"/>
    <s v="3 meses"/>
    <s v="Licitación Pública"/>
    <s v="Regalías"/>
    <n v="1659609563"/>
    <n v="165960956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PUERTO RAUDAL - RAUDAL en el Departamento de Antioquia"/>
    <s v="Junio"/>
    <s v="3 meses"/>
    <s v="Concurso de Méritos"/>
    <s v="Regalías"/>
    <n v="184401062"/>
    <n v="18440106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EL 12 - BARRO BLANCO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EL 12 - BARRO BLANCO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PASCUITA- PARTIDAS DE SANTA RIT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PASCUITA- PARTIDAS DE SANTA RIT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VIA LOS CHIVOS - EL PATO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VIA LOS CHIVOS - EL PATO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CAMPO ALEGRE - SAN MIGUEL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CAMPO ALEGRE - SAN MIGUEL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EL BAGRE - LOS AGUACATES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EL BAGRE - LOS AGUACATES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PIAMONTE - CAMPAMENTO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PIAMONTE - CAMPAMENTO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AMALFI GUAYABITO VEGA MEJI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AMALFI GUAYABITO VEGA MEJI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LA VEREDA - EL CINCO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LA VEREDA - EL CINCO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LAS CONCHAS - GRANAD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LAS CONCHAS - GRANAD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SANTA LUCIA - PORVENIR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SANTA LUCIA - PORVENIR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ARGELIA - VILLETA - FLORID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ARGELIA - VILLETA - FLORID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NORIZAL - LA POLC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NORIZAL - LA POLC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LA SIERRA - SOPETRAN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LA SIERRA - SOPETRAN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TASAJO - NORIN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TASAJO - NORIN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COCORNA - LA PIÑUEL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COCORNA - LA PIÑUEL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AUTOPISTA - AQUITANI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AUTOPISTA - AQUITANI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terciarias para la paz NUTIBARA -PASO ANCHO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terciarias para la paz NUTIBARA -PASO ANCHO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6"/>
    <s v="72141003; 72141104; 72141106"/>
    <s v="Mejoramiento y mantenimiento de vías secundarias para la paz SAN FERMÍN-BRICEÑO en el Departamento de Antioquia"/>
    <s v="Junio"/>
    <s v="3 meses"/>
    <s v="Licitación Pública"/>
    <s v="Regalías"/>
    <n v="3420000000"/>
    <n v="342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SAN FERMÍN-BRICEÑO en el Departamento de Antioquia"/>
    <s v="Junio"/>
    <s v="3 meses"/>
    <s v="Concurso de Méritos"/>
    <s v="Regalías"/>
    <n v="380000000"/>
    <n v="38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Mejoramiento y mantenimiento de vías secundarias para la paz MUTATÁ-PAVARANDO GRANDE en el Departamento de Antioquia"/>
    <s v="Junio"/>
    <s v="3 meses"/>
    <s v="Licitación Pública"/>
    <s v="Regalías"/>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MUTATÁ-PAVARANDO GRANDE en el Departamento de Antioquia"/>
    <s v="Junio"/>
    <s v="3 meses"/>
    <s v="Concurso de Méritos"/>
    <s v="Regalías"/>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Mejoramiento y mantenimiento de vías secundarias para la paz ABRIAQUÍ-FRONTINO en el Departamento de Antioquia"/>
    <s v="Junio"/>
    <s v="3 meses"/>
    <s v="Licitación Pública"/>
    <s v="Regalías"/>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ABRIAQUÍ-FRONTINO en el Departamento de Antioquia"/>
    <s v="Junio"/>
    <s v="3 meses"/>
    <s v="Concurso de Méritos"/>
    <s v="Regalías"/>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Mejoramiento y mantenimiento de vías secundarias para la paz CAICEDO- LA USA (RÍO CAUCA) en el Departamento de Antioquia"/>
    <s v="Junio"/>
    <s v="3 meses"/>
    <s v="Licitación Pública"/>
    <s v="Regalías"/>
    <n v="6660000000"/>
    <n v="666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CAICEDO- LA USA (RÍO CAUCA) en el Departamento de Antioquia"/>
    <s v="Junio"/>
    <s v="3 meses"/>
    <s v="Concurso de Méritos"/>
    <s v="Regalías"/>
    <n v="740000000"/>
    <n v="74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Mejoramiento y mantenimiento de vías secundarias para la paz PEQUE - URAMITA en el Departamento de Antioquia"/>
    <s v="Junio"/>
    <s v="3 meses"/>
    <s v="Licitación Pública"/>
    <s v="Regalías"/>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PEQUE - URAMITA en el Departamento de Antioquia"/>
    <s v="Junio"/>
    <s v="3 meses"/>
    <s v="Concurso de Méritos"/>
    <s v="Regalías"/>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Mejoramiento y mantenimiento de vías secundarias para la paz ALEJANDRÍA - EL BIZCOCHO en el Departamento de Antioquia"/>
    <s v="Junio"/>
    <s v="3 meses"/>
    <s v="Licitación Pública"/>
    <s v="Regalías"/>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ALEJANDRÍA - EL BIZCOCHO en el Departamento de Antioquia"/>
    <s v="Junio"/>
    <s v="3 meses"/>
    <s v="Concurso de Méritos"/>
    <s v="Regalías"/>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Mejoramiento y mantenimiento de vías secundarias para la paz ANGOSTURA - LA HERRADURA en el Departamento de Antioquia"/>
    <s v="Junio"/>
    <s v="3 meses"/>
    <s v="Licitación Pública"/>
    <s v="Regalías"/>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ANGOSTURA - LA HERRADURA en el Departamento de Antioquia"/>
    <s v="Junio"/>
    <s v="3 meses"/>
    <s v="Concurso de Méritos"/>
    <s v="Regalías"/>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Mejoramiento y mantenimiento de vías secundarias para la paz URRAO - CAICEDO ( JAIPERA - LA ANÁ) en el Departamento de Antioquia"/>
    <s v="Junio"/>
    <s v="3 meses"/>
    <s v="Licitación Pública"/>
    <s v="Regalías"/>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URRAO - CAICEDO ( JAIPERA - LA ANÁ) en el Departamento de Antioquia"/>
    <s v="Junio"/>
    <s v="3 meses"/>
    <s v="Concurso de Méritos"/>
    <s v="Regalías"/>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Mejoramiento y mantenimiento de vías secundarias para la paz CONCEPCIÓN - BARBOSA en el Departamento de Antioquia"/>
    <s v="Junio"/>
    <s v="3 meses"/>
    <s v="Licitación Pública"/>
    <s v="Regalías"/>
    <n v="2346300000"/>
    <n v="2346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CONCEPCIÓN - BARBOSA en el Departamento de Antioquia"/>
    <s v="Junio"/>
    <s v="3 meses"/>
    <s v="Concurso de Méritos"/>
    <s v="Regalías"/>
    <n v="260700000"/>
    <n v="260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Mejoramiento y mantenimiento de vías secundarias para la paz LA GRANJA - LA HONDA en el Departamento de Antioquia"/>
    <s v="Junio"/>
    <s v="3 meses"/>
    <s v="Licitación Pública"/>
    <s v="Regalías"/>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LA GRANJA - LA HONDA en el Departamento de Antioquia"/>
    <s v="Junio"/>
    <s v="3 meses"/>
    <s v="Concurso de Méritos"/>
    <s v="Regalías"/>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Mejoramiento y mantenimiento de vías secundarias para la paz GRANADA - SAN CARLOS en el Departamento de Antioquia"/>
    <s v="Junio"/>
    <s v="3 meses"/>
    <s v="Licitación Pública"/>
    <s v="Regalías"/>
    <n v="2700000000"/>
    <n v="27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GRANADA - SAN CARLOS en el Departamento de Antioquia"/>
    <s v="Junio"/>
    <s v="3 meses"/>
    <s v="Concurso de Méritos"/>
    <s v="Regalías"/>
    <n v="300000000"/>
    <n v="3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Mejoramiento y mantenimiento de vías secundarias para la paz DABEIBA - CAMPARUSIA en el Departamento de Antioquia"/>
    <s v="Junio"/>
    <s v="3 meses"/>
    <s v="Licitación Pública"/>
    <s v="Regalías"/>
    <n v="1771209563.4000001"/>
    <n v="1771209563.400000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6"/>
    <n v="81101510"/>
    <s v="Interventoria técnica, administrativa, ambiental, financiera y legal para el Mejoramiento y mantenimiento de vías secundarias para la paz DABEIBA - CAMPARUSIA en el Departamento de Antioquia"/>
    <s v="Junio"/>
    <s v="6 meses"/>
    <s v="Concurso de Méritos"/>
    <s v="Regalías"/>
    <n v="196801062.60000002"/>
    <n v="196801062.6000000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6"/>
    <s v="72141003; 72141104; 72141106"/>
    <s v="CONSTRUCCION CONEXIÓNES VIALES VEHICULARES, PEATONALES Y OBRAS COMPLEMENTARIAS EN EL TRAMO 4.1 DE LA VÍA GUILLERMO GAVIRIA CORREA, DEPARTAMENTO DE ANTIOQUIA"/>
    <s v="Marzo"/>
    <s v="7 meses"/>
    <s v="Licitación Pública"/>
    <s v="No Aplica"/>
    <n v="5482434073"/>
    <n v="5482434073"/>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m/>
    <m/>
    <m/>
    <m/>
    <m/>
    <x v="0"/>
    <m/>
    <m/>
    <m/>
    <s v="Gloria Amparo Alzate Agudelo"/>
    <s v="Tipo A1: Supervisión e Interventoría Integral"/>
    <s v="Supervisión técnica, ambiental, jurídica, administrativa, contable y/o financiera"/>
  </r>
  <r>
    <x v="16"/>
    <s v="72141100; 81101500"/>
    <s v="INTERVENTORIA A LA CONSTRUCCION CONEXIÓNES VIALES VEHICULARES, PEATONALES Y OBRAS COMPLEMENTARIAS EN EL TRAMO 4.1 DE LA VÍA GUILLERMO GAVIRIA CORREA, DEPARTAMENTO DE ANTIOQUIA"/>
    <s v="Marzo"/>
    <s v="3 meses"/>
    <s v="Concurso de Méritos"/>
    <s v="No Aplica"/>
    <n v="383770385"/>
    <n v="383770385"/>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m/>
    <m/>
    <m/>
    <m/>
    <m/>
    <x v="0"/>
    <m/>
    <m/>
    <m/>
    <s v="Gloria Amparo Alzate Agudelo"/>
    <s v="Tipo C:  Supervisión"/>
    <s v="Supervisión técnica, ambiental, jurídica, administrativa, contable y/o financiera"/>
  </r>
  <r>
    <x v="16"/>
    <s v="72141100; 81101500"/>
    <s v="TERMINACIÓN DE PUENTE LEGUMBRERA Y PUENTE LA LONDOÑO EN ANTIGUA VÍA AL MAR Y OBRAS COMPLEMENTARIAS"/>
    <s v="Mayo"/>
    <s v="3 meses"/>
    <s v="Licitación Pública"/>
    <s v="No Aplica"/>
    <n v="1564720893"/>
    <n v="1564720893"/>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m/>
    <m/>
    <m/>
    <m/>
    <m/>
    <x v="0"/>
    <m/>
    <m/>
    <m/>
    <s v="Gloria Amparo Alzate Agudelo"/>
    <s v="Tipo A1: Supervisión e Interventoría Integral"/>
    <s v="Supervisión técnica, ambiental, jurídica, administrativa, contable y/o financiera"/>
  </r>
  <r>
    <x v="16"/>
    <s v="72141100; 81101500"/>
    <s v="INTERVENTORIA TECNICA, LEGAL Y FINANCIERA PARA LA  TERMINACIÓN DE PUENTE LEGUMBRERA Y PUENTE LA LONDOÑO EN ANTIGUA VÍA AL MAR Y OBRAS COMPLEMENTARIAS"/>
    <s v="Mayo"/>
    <s v="360 meses"/>
    <s v="Concurso de Méritos"/>
    <s v="No Aplica"/>
    <n v="180000000"/>
    <n v="180000000"/>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m/>
    <m/>
    <m/>
    <m/>
    <m/>
    <x v="0"/>
    <m/>
    <m/>
    <m/>
    <s v="Gloria Amparo Alzate Agudelo"/>
    <s v="Tipo C:  Supervisión"/>
    <s v="Supervisión técnica, ambiental, jurídica, administrativa, contable y/o financiera"/>
  </r>
  <r>
    <x v="16"/>
    <s v="72141003; 72141104; 72141106"/>
    <s v="APP DE INICIATIVA PÚBLICA PRIVADA SIN RECURSOS PÚBLICOS CONEXIÓN CENTRO CARIBE_x000a__x000a_Nota: En proceso de estructuración de los estudios de factibilidad"/>
    <s v="Julio"/>
    <s v="360 meses"/>
    <s v="Régimen Especial"/>
    <s v="No Aplica"/>
    <n v="497999000000"/>
    <n v="497999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pavimentada"/>
    <s v="CONEXIÓN CENTRO CARIBE_x000a_"/>
    <m/>
    <m/>
    <m/>
    <m/>
    <m/>
    <x v="0"/>
    <m/>
    <m/>
    <m/>
    <s v="Gilberto Quintero Zapata/Interventoría Externa"/>
    <s v="Tipo A1: Supervisión e Interventoría Integral"/>
    <s v="Interventoría técnica, ambiental, jurídica, administrativa, contable y/o financiera"/>
  </r>
  <r>
    <x v="16"/>
    <s v="72141003; 72141104; 72141106"/>
    <s v="APP DE INICIATIVA PÚBLICA PRIVADA SIN RECURSOS PÚBLICOS RIONEGRO - TABLAZO_x000a__x000a_Nota: En etapa de factibilidad. _x000a_Revisión por parte de la entidad estatal de los estudios allegados.  6 meses contados a partir del 29 de agosto del 2017._x000a_"/>
    <s v="Julio"/>
    <s v="360 meses"/>
    <s v="Régimen Especial"/>
    <s v="No Aplica"/>
    <n v="979818000000"/>
    <n v="979818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pavimentada"/>
    <s v="RIONEGRO - TABLAZO"/>
    <m/>
    <m/>
    <m/>
    <m/>
    <m/>
    <x v="0"/>
    <m/>
    <m/>
    <m/>
    <s v="Gilberto Quintero Zapata/Interventoría Externa"/>
    <s v="Tipo A1: Supervisión e Interventoría Integral"/>
    <s v="Interventoría técnica, ambiental, jurídica, administrativa, contable y/o financiera"/>
  </r>
  <r>
    <x v="16"/>
    <s v="72141003; 72141104; 72141106"/>
    <s v="APP DE INICIATIVA PÚBLICA PRIVADA SIN RECURSOS PÚBLICOS MARINILLA - PEÑOL - GUATAPÉ_x000a__x000a_Nota: En proceso de estructuración de los estudios de factibilidad"/>
    <s v="Julio"/>
    <s v="360 meses"/>
    <s v="Régimen Especial"/>
    <s v="No Aplica"/>
    <n v="191246000000"/>
    <n v="191246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pavimentada"/>
    <s v="MARINILLA - PEÑOL - GUATAPÉ_x000a_"/>
    <m/>
    <m/>
    <m/>
    <m/>
    <m/>
    <x v="0"/>
    <m/>
    <m/>
    <m/>
    <s v="Gilberto Quintero Zapata/Interventoría Externa"/>
    <s v="Tipo A1: Supervisión e Interventoría Integral"/>
    <s v="Interventoría técnica, ambiental, jurídica, administrativa, contable y/o financiera"/>
  </r>
  <r>
    <x v="16"/>
    <s v="72141003; 72141104; 72141106"/>
    <s v="APP DE INICIATIVA PÚBLICA PRIVADA SIN RECURSOS PÚBLICOS CONEXIÓN VIAL AL SUR_x000a__x000a_Nota: En etapa de prefactibilidad"/>
    <s v="Julio"/>
    <s v="6 meses"/>
    <s v="Régimen Especial"/>
    <s v="No Aplica"/>
    <n v="1371638000000"/>
    <n v="1371638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pavimentada"/>
    <s v="CONEXIÓN VIAL AL SUR"/>
    <m/>
    <m/>
    <m/>
    <m/>
    <m/>
    <x v="0"/>
    <m/>
    <m/>
    <m/>
    <s v="Gilberto Quintero Zapata/Interventoría Externa"/>
    <s v="Tipo A1: Supervisión e Interventoría Integral"/>
    <s v="Interventoría técnica, ambiental, jurídica, administrativa, contable y/o financiera"/>
  </r>
  <r>
    <x v="16"/>
    <n v="80101601"/>
    <s v="MEJORAMIENTO Y PAVIMENTACIÓN DE LAS VÍAS CARABANCHEL - LA MARIA Y PUERO CUERO - PUENTE CHAPINEROS (MUNICIPIO DE EL RETIRO), SUBREGIÓN ORIENTE DEL DEPARTAMENTO DE ANTIOQUIA, MEDIANTE EL COBRO DE LA CONTRIBUCIÓN DE VALORIZACIÓN GENERADA CON EL PROYECTO"/>
    <s v="Junio"/>
    <s v="6 meses"/>
    <s v="Licitación Pública"/>
    <s v="Recursos de entidades nacionales"/>
    <n v="15835000000"/>
    <n v="15835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mejorada y pavimentada"/>
    <s v="MEJORAMIENTO Y PAVIMENTACIÓN DE LAS VÍAS CARABANCHEL - LA MARIA (MUNICIPIO DE EL RETIRO)  Y PUERO CUERO - PUENTE CHAPINEROS (MUNICIPIO DE EL RETIRO)"/>
    <m/>
    <m/>
    <m/>
    <m/>
    <m/>
    <x v="0"/>
    <m/>
    <m/>
    <m/>
    <s v="Armid Benjamin Muñoz Ramirez"/>
    <s v="Tipo A1: Supervisión e Interventoría Integral"/>
    <s v="Supervisión técnica, ambiental, jurídica, administrativa, contable y/o financiera"/>
  </r>
  <r>
    <x v="16"/>
    <n v="80101601"/>
    <s v="MEJORAMIENTO Y PAVIMENTACIÓN DE LA VÍA PUENTE IGLESIAS - LIBANO; CAMINO DE LA VÍRGEN (MUNICIPIO DE  TÁMESIS) EN LA SUBREGION SUROESTE DEL DEPARTAMENTO DE ANTIOQUIA, MEDIANTE EL COBRO DE LA CONTRIBUCIÓN DE VALORIZACIÓN GENERADA CON EL PROYECTO"/>
    <s v="Junio"/>
    <s v="6 meses"/>
    <s v="Licitación Pública"/>
    <s v="Recursos de entidades nacionales"/>
    <n v="22962000000"/>
    <n v="22962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mejorada y pavimentada"/>
    <s v="MEJORAMIENTO Y PAVIMENTACIÓN DE LA VÍA PUENTE IGLESIAS - LIBANO; CAMINO DE LA VÍRGEN (MUNICIPIO DE TÁMESIS)"/>
    <m/>
    <m/>
    <m/>
    <m/>
    <m/>
    <x v="0"/>
    <m/>
    <m/>
    <m/>
    <s v="Armid Benjamin Muñoz Ramirez"/>
    <s v="Tipo A1: Supervisión e Interventoría Integral"/>
    <s v="Supervisión técnica, ambiental, jurídica, administrativa, contable y/o financiera"/>
  </r>
  <r>
    <x v="16"/>
    <n v="80101601"/>
    <s v="MEJORAMIENTO Y PAVIMENTACIÓN DE LA VÍA LOMA HERMOSA (MUNICIPIO DE SAN JERÓNIMO) EN LA SUBREGIÓN DE OCCIDENTE DEL DEPARTAMENTO DE ANTIOQUIA, MEDIANTE EL COBRO DE LA CONTRIBUCIÓN DE VALORIZACIÓN GENERADA CON EL PROYECTO"/>
    <s v="Junio"/>
    <s v="6 meses"/>
    <s v="Licitación Pública"/>
    <s v="Recursos de entidades nacionales"/>
    <n v="6089000000"/>
    <n v="6089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mejorada y pavimentada"/>
    <s v="MEJORAMIENTO Y PAVIMENTACIÓN DE LA VÍA LOMA HERMOSA (MUNICIPIO DE SAN JERÓNIMO)"/>
    <m/>
    <m/>
    <m/>
    <m/>
    <m/>
    <x v="0"/>
    <m/>
    <m/>
    <m/>
    <s v="Armid Benjamin Muñoz Ramirez"/>
    <s v="Tipo A1: Supervisión e Interventoría Integral"/>
    <s v="Supervisión técnica, ambiental, jurídica, administrativa, contable y/o financiera"/>
  </r>
  <r>
    <x v="16"/>
    <n v="80101601"/>
    <s v="MEJORAMIENTO Y PAVIMENTACIÓN DE LA VÍA EL RODEO - CORDOBA (MUNICIPIO DE SOPETRAN) EN LA SUBREGIÓN DE OCCIDENTE DEL DEPARTAMENTO DE ANTIOQUIA, MEDIANTE EL COBRO DE LA CONTRIBUCIÓN DE VALORIZACIÓN GENERADA CON EL PROYECTO"/>
    <s v="Junio"/>
    <s v="6 meses"/>
    <s v="Licitación Pública"/>
    <s v="Recursos de entidades nacionales"/>
    <n v="11832000000"/>
    <n v="11832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mejorada y pavimentada"/>
    <s v="MEJORAMIENTO Y PAVIMENTACIÓN DE LA VÍA EL RODEO - CORDOBA (MUNICIPIO DE SOPETRAN) "/>
    <m/>
    <m/>
    <m/>
    <m/>
    <m/>
    <x v="0"/>
    <m/>
    <m/>
    <m/>
    <s v="Armid Benjamin Muñoz Ramirez"/>
    <s v="Tipo A1: Supervisión e Interventoría Integral"/>
    <s v="Supervisión técnica, ambiental, jurídica, administrativa, contable y/o financiera"/>
  </r>
  <r>
    <x v="16"/>
    <n v="80101601"/>
    <s v="MEJORAMIENTO Y PAVIMENTACIÓN DE LA VIA  SAN JERÓNIMO - POLEAL, VEREDA PANTANILLO (SAN PEDRO DE LOS MILAGROS) EN LA SUBREGIÓN NORTE DEL DEPARTAMENTO DE ANTIOQUIA, MEDIANTE EL COBRO DE LA CONTRIBUCIÓN DE VALORIZACIÓN GENERADA CON EL PROYECTO"/>
    <s v="Junio"/>
    <s v="5 meses"/>
    <s v="Licitación Pública"/>
    <s v="Recursos de entidades nacionales"/>
    <n v="12300000000"/>
    <n v="12300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mejorada y pavimentada"/>
    <s v="MEJORAMIENTO Y PAVIMENTACIÓN DE LA VIA  SAN JERÓNIMO - POLEAL, VEREDA PANTANILLO (SAN PEDRO DE LOS MILAGROS)"/>
    <m/>
    <m/>
    <m/>
    <m/>
    <m/>
    <x v="0"/>
    <m/>
    <m/>
    <m/>
    <s v="Armid Benjamin Muñoz Ramirez"/>
    <s v="Tipo A1: Supervisión e Interventoría Integral"/>
    <s v="Supervisión técnica, ambiental, jurídica, administrativa, contable y/o financiera"/>
  </r>
  <r>
    <x v="16"/>
    <s v="72141003; 72141104; 72141106"/>
    <s v="ATENCIÓN DE PUNTOS CRITICOS Y CONSTRUCCIÓN DE OBRAS COMPLEMENTARIAS EN LA RED VIAL SECUNDARIA DE LAS SUBREGIONES DEL DEPARTAMENTO DE ANTIOQUIA"/>
    <s v="Febrero"/>
    <s v="6 meses"/>
    <s v="Licitación Pública"/>
    <s v="No Aplica"/>
    <n v="0"/>
    <n v="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
    <s v="Mantenimiento y Mejoramiento de la RVS en Antioquia"/>
    <n v="180035001"/>
    <s v="Red vial rehabilitada y mantenida"/>
    <s v="Mantenimiento rutinario, construcción de obras,_x000a_Intervención de puntos críticos,_x000a_Fortalecimiento Institucional."/>
    <m/>
    <m/>
    <m/>
    <m/>
    <m/>
    <x v="0"/>
    <m/>
    <m/>
    <m/>
    <s v="Edir Amparo Graiano Gómez"/>
    <s v="Tipo A1: Supervisión e Interventoría Integral"/>
    <s v="Supervisión técnica, ambiental, jurídica, administrativa, contable y/o financiera"/>
  </r>
  <r>
    <x v="16"/>
    <s v="72141003; 72141104; 72141106"/>
    <s v="INTERVENTORIA TECNICA, AMBIENTAL, ADMINISTRATIVA, FINANCIERA Y LEGAL PARA LA ATENCION DE PUNTOS CRITICOS Y COSNTRUCCION DE OBRAS COMPLEMENTARIAS EN LA RED VIAL SECUNDARIA DE LAS SUBREGIONES DEL DEPARTAMENTO DE ANTIOQUIA"/>
    <s v="Febrero"/>
    <s v="3 meses"/>
    <s v="Concurso de Méritos"/>
    <s v="No Aplica"/>
    <n v="0"/>
    <n v="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
    <s v="Mantenimiento y Mejoramiento de la RVS en Antioquia"/>
    <n v="180035001"/>
    <s v="Red vial rehabilitada y mantenida"/>
    <s v="Mantenimiento rutinario, construcción de obras,_x000a_Intervención de puntos críticos,_x000a_Fortalecimiento Institucional."/>
    <m/>
    <m/>
    <m/>
    <m/>
    <m/>
    <x v="0"/>
    <m/>
    <m/>
    <m/>
    <s v="Edir Amparo Graiano Gómez"/>
    <s v="Tipo C:  Supervisión"/>
    <s v="Supervisión técnica, ambiental, jurídica, administrativa, contable y/o financiera"/>
  </r>
  <r>
    <x v="16"/>
    <n v="81101510"/>
    <s v="PAVIMENTACION DE VIAS EN EL DEPARTAMENTO DE ANTIOQUIA, POR EL SISTEMA DE VALORIZACION"/>
    <s v="Febrero"/>
    <s v="1 mes"/>
    <s v="Licitación Pública"/>
    <s v="No Aplica"/>
    <n v="0"/>
    <n v="0"/>
    <s v="No"/>
    <s v="N/A"/>
    <s v="Rodrigo Echeverry Ochoa"/>
    <s v="Director"/>
    <s v="3837980 3837981"/>
    <s v="rodrigo.echeverry@antioquia.gov.co_x000a_"/>
    <s v="Estudios y seguimientos para la planeación y desarrollo de la Infraestructura de transporte"/>
    <s v="Estudios de Sistemas viales subregionales elaborados (31050205)"/>
    <s v="Estudio Plan de infraestructura y movilidad 2030 departamento de Antioquia"/>
    <s v="182124001"/>
    <s v="Estudios de la red vial elaborados"/>
    <s v="Elaboración proyectos Plan de Movilidad,_x000a_Fortalecimiento Institucional,_x000a_Estudios ciclorrutas, motorrutas y otros._x000a_"/>
    <m/>
    <m/>
    <m/>
    <m/>
    <m/>
    <x v="0"/>
    <m/>
    <m/>
    <m/>
    <s v="Edir Amparo Graiano Gómez"/>
    <s v="Tipo A1: Supervisión e Interventoría Integral"/>
    <s v="Supervisión técnica, ambiental, jurídica, administrativa, contable y/o financiera"/>
  </r>
  <r>
    <x v="16"/>
    <n v="80101601"/>
    <s v="ESTUDIOS DE PREFACTIBILIDAD Y FACTIBILIDAD PARA EL COBRO DE VALORIZACIÓN EN PROYECTOS DE INFRAESTRUCTURA DE TRANSPORTE EN EL DEPARTAMENTO DE ANTIOQUIA"/>
    <s v="Enero"/>
    <s v="3 meses"/>
    <s v="Concurso de Méritos"/>
    <s v="No Aplica"/>
    <n v="0"/>
    <n v="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Estudios de prefactibilidad y factibilidad para el cobro de valorización en proyectos de infraestructura de transporte,_x000a_Antioquia"/>
    <n v="180061001"/>
    <s v="Estudios contratados"/>
    <s v="Realización estudios pre y factibilidad"/>
    <m/>
    <m/>
    <m/>
    <m/>
    <m/>
    <x v="0"/>
    <m/>
    <m/>
    <m/>
    <s v="Armid Benjamin Muñoz Ramirez"/>
    <s v="Tipo A1: Supervisión e Interventoría Integral"/>
    <s v="Supervisión técnica, ambiental, jurídica, administrativa, contable y/o financiera"/>
  </r>
  <r>
    <x v="16"/>
    <n v="81101510"/>
    <s v="INTERVENTORÍA TECNICA, ADMINISTRATIVA, AMBIENTAL, FINANCIERA Y LEGAL PARA LA PAVIMENTACION DE VIAS EN EL DEPARTAMENTO DE ANTIOQUIA, POR EL SISTEMA DE VALORIZACION"/>
    <s v="Febrero"/>
    <s v="2 meses"/>
    <s v="Concurso de Méritos"/>
    <s v="No Aplica"/>
    <n v="0"/>
    <n v="0"/>
    <s v="No"/>
    <s v="N/A"/>
    <s v="Rodrigo Echeverry Ochoa"/>
    <s v="Director"/>
    <s v="3837980 3837981"/>
    <s v="rodrigo.echeverry@antioquia.gov.co_x000a_"/>
    <s v="Estudios y seguimientos para la planeación y desarrollo de la Infraestructura de transporte"/>
    <s v="Estudios de Sistemas viales subregionales elaborados (31050205)"/>
    <s v="Estudio Plan de infraestructura y movilidad 2030 departamento de Antioquia"/>
    <s v="182124001"/>
    <s v="Estudios de la red vial elaborados"/>
    <s v="Elaboración proyectos Plan de Movilidad,_x000a_Fortalecimiento Institucional,_x000a_Estudios ciclorrutas, motorrutas y otros._x000a_"/>
    <m/>
    <m/>
    <m/>
    <m/>
    <m/>
    <x v="0"/>
    <m/>
    <m/>
    <m/>
    <s v="Edir Amparo Graiano Gómez"/>
    <s v="Tipo C:  Supervisión"/>
    <s v="Supervisión técnica, ambiental, jurídica, administrativa, contable y/o financiera"/>
  </r>
  <r>
    <x v="16"/>
    <s v="95121635; 95121626"/>
    <s v="Convenio para la inclusión de Antioquia en el Plan Maestro Ferroviario firmado_x000a_sin recursos "/>
    <s v="Junio"/>
    <s v="2 meses"/>
    <s v="Régimen Especial"/>
    <s v="No Aplica"/>
    <n v="0"/>
    <n v="0"/>
    <s v="No"/>
    <s v="N/A"/>
    <s v="Rodrigo Echeverry Ochoa"/>
    <s v="Director"/>
    <s v="3837980 3837981"/>
    <s v="rodrigo.echeverry@antioquia.gov.co_x000a_"/>
    <s v="Participación de Antioquia en los Planes Nacionales de transporte Multimodal"/>
    <s v="Convenio para la inclusión de Antioquia en el Plan Maestro Ferroviario firmado"/>
    <s v="Estudios para inclusion de Antioquia en el Plan Maestro Ferroviario"/>
    <n v="170000001"/>
    <s v="Estudios y diseños realizados"/>
    <s v="Estudios y diseños técnicos_x000a_Fortalecimiento Institucional, propuestas de trazados"/>
    <m/>
    <m/>
    <m/>
    <m/>
    <m/>
    <x v="0"/>
    <m/>
    <m/>
    <m/>
    <s v="Edir Amparo Graiano Gómez"/>
    <s v="Tipo C:  Supervisión"/>
    <s v="Supervisión técnica, ambiental, jurídica, administrativa, contable y/o financiera"/>
  </r>
  <r>
    <x v="16"/>
    <s v="95111601 "/>
    <s v="COFINANCIACIÓN  PARA LA CONSTRUCCIÓN DE ciclo-vías, senderos peatonales y/o moto-rutas construidos"/>
    <s v="Febrero"/>
    <s v="7 meses"/>
    <s v="Régimen Especial"/>
    <s v="No Aplica"/>
    <n v="0"/>
    <n v="0"/>
    <s v="No"/>
    <s v="N/A"/>
    <s v="Rodrigo Echeverry Ochoa"/>
    <s v="Director"/>
    <s v="3837980 3837981"/>
    <s v="rodrigo.echeverry@antioquia.gov.co_x000a_"/>
    <s v="Vías para sistemas alternativos de transporte"/>
    <s v="km ciclo-vías, senderos peatonales y/o moto-rutas construidos (31050701)_x000a_310507000"/>
    <s v="Construcción de bulevares para peatones, ciclorutas, ciclo vias y senderos en Antioquia"/>
    <n v="180033001"/>
    <s v=" Ciclovías construidas"/>
    <s v="Construcción ciclovías_x000a_Interventoría"/>
    <m/>
    <m/>
    <m/>
    <m/>
    <m/>
    <x v="0"/>
    <m/>
    <m/>
    <m/>
    <s v="Jaime Alejandro Gomez Restrepo"/>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BEJORRAL"/>
    <s v="Enero"/>
    <s v="7 meses"/>
    <s v="Contratación Directa"/>
    <s v="Recursos Propios"/>
    <n v="200439664"/>
    <n v="20043966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3"/>
    <s v="2017AS390063"/>
    <d v="2017-11-11T00:00:00"/>
    <n v="2017060093032"/>
    <s v="2017AS390063"/>
    <x v="3"/>
    <s v="ABEJORRAL"/>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BRIAQUI"/>
    <s v="Enero"/>
    <s v="7 meses"/>
    <s v="Contratación Directa"/>
    <s v="Recursos Propios"/>
    <n v="30905890"/>
    <n v="3090589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4"/>
    <s v="2017AS390064"/>
    <d v="2017-11-11T00:00:00"/>
    <n v="2017060093032"/>
    <s v="2017AS390064"/>
    <x v="3"/>
    <s v="ABRIAQUI"/>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LEJANDRIA"/>
    <s v="Enero"/>
    <s v="7 meses"/>
    <s v="Contratación Directa"/>
    <s v="Recursos Propios"/>
    <n v="62579730"/>
    <n v="625797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5"/>
    <s v="2017AS390065"/>
    <d v="2017-11-11T00:00:00"/>
    <n v="2017060093032"/>
    <s v="2017AS390065"/>
    <x v="3"/>
    <s v="ALEJANDRÍ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MAGA"/>
    <s v="Enero"/>
    <s v="7 meses"/>
    <s v="Contratación Directa"/>
    <s v="Recursos Propios"/>
    <n v="299911360"/>
    <n v="29991136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6"/>
    <s v="2017AS390066"/>
    <d v="2017-11-11T00:00:00"/>
    <n v="2017060093032"/>
    <s v="2017AS390066"/>
    <x v="3"/>
    <s v="AMAGÁ"/>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MALFI"/>
    <s v="Enero"/>
    <s v="7 meses"/>
    <s v="Contratación Directa"/>
    <s v="Recursos Propios"/>
    <n v="158130390"/>
    <n v="15813039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7"/>
    <s v="2017AS390067"/>
    <d v="2017-11-11T00:00:00"/>
    <n v="2017060093032"/>
    <s v="2017AS390067"/>
    <x v="3"/>
    <s v="AMALFI"/>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NDES"/>
    <s v="Enero"/>
    <s v="7 meses"/>
    <s v="Contratación Directa"/>
    <s v="Recursos Propios"/>
    <n v="340180100"/>
    <n v="3401801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8"/>
    <s v="2017AS390068"/>
    <d v="2017-11-11T00:00:00"/>
    <n v="2017060093032"/>
    <s v="2017AS390068"/>
    <x v="3"/>
    <s v="ANDES"/>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NGELOPOLIS"/>
    <s v="Enero"/>
    <s v="7 meses"/>
    <s v="Contratación Directa"/>
    <s v="Recursos Propios"/>
    <n v="64881920"/>
    <n v="6488192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9"/>
    <s v="2017AS390069"/>
    <d v="2017-11-11T00:00:00"/>
    <n v="2017060093032"/>
    <s v="2017AS390069"/>
    <x v="3"/>
    <s v="ANGELOPOLIS"/>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NGOSTURA"/>
    <s v="Enero"/>
    <s v="7 meses"/>
    <s v="Contratación Directa"/>
    <s v="Recursos Propios"/>
    <n v="172725070"/>
    <n v="17272507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0"/>
    <s v="2017AS390070"/>
    <d v="2017-11-11T00:00:00"/>
    <n v="2017060093032"/>
    <s v="2017AS390070"/>
    <x v="3"/>
    <s v="ANGOSTUR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NORI"/>
    <s v="Enero"/>
    <s v="7 meses"/>
    <s v="Contratación Directa"/>
    <s v="Recursos Propios"/>
    <n v="213463872"/>
    <n v="21346387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1"/>
    <s v="2017AS390071"/>
    <d v="2017-11-11T00:00:00"/>
    <n v="2017060093032"/>
    <s v="2017AS390071"/>
    <x v="3"/>
    <s v="ANORÍ"/>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NZA"/>
    <s v="Enero"/>
    <s v="7 meses"/>
    <s v="Contratación Directa"/>
    <s v="Recursos Propios"/>
    <n v="88056590"/>
    <n v="8805659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2"/>
    <s v="2017AS390072"/>
    <d v="2017-11-11T00:00:00"/>
    <n v="2017060093032"/>
    <s v="2017AS390072"/>
    <x v="3"/>
    <s v="ANZÁ"/>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RBOLETES"/>
    <s v="Enero"/>
    <s v="7 meses"/>
    <s v="Contratación Directa"/>
    <s v="Recursos Propios"/>
    <n v="597407150"/>
    <n v="59740715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3"/>
    <s v="2017AS390073"/>
    <d v="2017-11-11T00:00:00"/>
    <n v="2017060093032"/>
    <s v="2017AS390073"/>
    <x v="3"/>
    <s v="ARBOLETES"/>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RGELIA "/>
    <s v="Enero"/>
    <s v="7 meses"/>
    <s v="Contratación Directa"/>
    <s v="Recursos Propios"/>
    <n v="152287462"/>
    <n v="15228746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4"/>
    <s v="2017AS390074"/>
    <d v="2017-11-11T00:00:00"/>
    <n v="2017060093032"/>
    <s v="2017AS390074"/>
    <x v="3"/>
    <s v="ARGEL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ARMENIA"/>
    <s v="Enero"/>
    <s v="7 meses"/>
    <s v="Contratación Directa"/>
    <s v="Recursos Propios"/>
    <n v="26311930"/>
    <n v="263119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5"/>
    <s v="2017AS390075"/>
    <d v="2017-11-11T00:00:00"/>
    <n v="2017060093032"/>
    <s v="2017AS390075"/>
    <x v="3"/>
    <s v="ARMEN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BARBOSA"/>
    <s v="Enero"/>
    <s v="7 meses"/>
    <s v="Contratación Directa"/>
    <s v="Recursos Propios"/>
    <n v="335739080"/>
    <n v="3357390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6"/>
    <s v="2017AS390076"/>
    <d v="2017-11-11T00:00:00"/>
    <n v="2017060093032"/>
    <s v="2017AS390076"/>
    <x v="3"/>
    <s v="BARBOS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BELMIRA"/>
    <s v="Enero"/>
    <s v="7 meses"/>
    <s v="Contratación Directa"/>
    <s v="Recursos Propios"/>
    <n v="169132096"/>
    <n v="16913209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7"/>
    <s v="2017AS390077"/>
    <d v="2017-11-11T00:00:00"/>
    <n v="2017060093032"/>
    <s v="2017AS390077"/>
    <x v="3"/>
    <s v="BELMIR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BETANIA"/>
    <s v="Enero"/>
    <s v="7 meses"/>
    <s v="Contratación Directa"/>
    <s v="Recursos Propios"/>
    <n v="85899680"/>
    <n v="858996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8"/>
    <s v="2017AS390078"/>
    <d v="2017-11-11T00:00:00"/>
    <n v="2017060093032"/>
    <s v="2017AS390078"/>
    <x v="3"/>
    <s v="BETAN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BETULIA"/>
    <s v="Enero"/>
    <s v="7 meses"/>
    <s v="Contratación Directa"/>
    <s v="Recursos Propios"/>
    <n v="232816656"/>
    <n v="23281665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9"/>
    <s v="2017AS390079"/>
    <d v="2017-11-11T00:00:00"/>
    <n v="2017060093032"/>
    <s v="2017AS390079"/>
    <x v="3"/>
    <s v="BETUL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BRICEÑO"/>
    <s v="Enero"/>
    <s v="7 meses"/>
    <s v="Contratación Directa"/>
    <s v="Recursos Propios"/>
    <n v="200000000"/>
    <n v="2000000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0"/>
    <s v="2017AS390080"/>
    <d v="2017-11-11T00:00:00"/>
    <n v="2017060093032"/>
    <s v="2017AS390080"/>
    <x v="3"/>
    <s v="BRICEÑ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BURITICA"/>
    <s v="Enero"/>
    <s v="7 meses"/>
    <s v="Contratación Directa"/>
    <s v="Recursos Propios"/>
    <n v="87632768"/>
    <n v="8763276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1"/>
    <s v="2017AS390081"/>
    <d v="2017-11-11T00:00:00"/>
    <n v="2017060093032"/>
    <s v="2017AS390081"/>
    <x v="3"/>
    <s v="BURITICÁ"/>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ACERES"/>
    <s v="Enero"/>
    <s v="7 meses"/>
    <s v="Contratación Directa"/>
    <s v="Recursos Propios"/>
    <n v="450488010"/>
    <n v="45048801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2"/>
    <s v="2017AS390082"/>
    <d v="2017-11-11T00:00:00"/>
    <n v="2017060093032"/>
    <s v="2017AS390082"/>
    <x v="3"/>
    <s v="CACERES"/>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AICEDO"/>
    <s v="Enero"/>
    <s v="7 meses"/>
    <s v="Contratación Directa"/>
    <s v="Recursos Propios"/>
    <n v="138542510"/>
    <n v="13854251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3"/>
    <s v="2017AS390083"/>
    <d v="2017-11-11T00:00:00"/>
    <n v="2017060093032"/>
    <s v="2017AS390083"/>
    <x v="3"/>
    <s v="CAICED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ALDAS"/>
    <s v="Enero"/>
    <s v="7 meses"/>
    <s v="Contratación Directa"/>
    <s v="Recursos Propios"/>
    <n v="299245280"/>
    <n v="2992452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4"/>
    <s v="2017AS390084"/>
    <d v="2017-11-11T00:00:00"/>
    <n v="2017060093032"/>
    <s v="2017AS390084"/>
    <x v="3"/>
    <s v="CALDAS"/>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AMPAMENTO"/>
    <s v="Enero"/>
    <s v="7 meses"/>
    <s v="Contratación Directa"/>
    <s v="Recursos Propios"/>
    <n v="185588592"/>
    <n v="1855885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5"/>
    <s v="2017AS390085"/>
    <d v="2017-11-11T00:00:00"/>
    <n v="2017060093032"/>
    <s v="2017AS390085"/>
    <x v="3"/>
    <s v="CAMPAMENT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AÑASGORDAS"/>
    <s v="Enero"/>
    <s v="7 meses"/>
    <s v="Contratación Directa"/>
    <s v="Recursos Propios"/>
    <n v="182420642"/>
    <n v="18242064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6"/>
    <s v="2017AS390086"/>
    <d v="2017-11-11T00:00:00"/>
    <n v="2017060093032"/>
    <s v="2017AS390086"/>
    <x v="3"/>
    <s v="CAÑASGORDAS"/>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ARACOLI"/>
    <s v="Enero"/>
    <s v="7 meses"/>
    <s v="Contratación Directa"/>
    <s v="Recursos Propios"/>
    <n v="41493808"/>
    <n v="414938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7"/>
    <s v="2017AS390087"/>
    <d v="2017-11-11T00:00:00"/>
    <n v="2017060093032"/>
    <s v="2017AS390087"/>
    <x v="3"/>
    <s v="CARACOLÍ"/>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ARAMANTA"/>
    <s v="Enero"/>
    <s v="7 meses"/>
    <s v="Contratación Directa"/>
    <s v="Recursos Propios"/>
    <n v="44168140"/>
    <n v="441681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8"/>
    <s v="2017AS390088"/>
    <d v="2017-11-11T00:00:00"/>
    <n v="2017060093032"/>
    <s v="2017AS390088"/>
    <x v="3"/>
    <s v="CARAMANT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AREPA"/>
    <s v="Enero"/>
    <s v="7 meses"/>
    <s v="Contratación Directa"/>
    <s v="Recursos Propios"/>
    <n v="942050050"/>
    <n v="94205005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9"/>
    <s v="2017AS390089"/>
    <d v="2017-11-11T00:00:00"/>
    <n v="2017060093032"/>
    <s v="2017AS390089"/>
    <x v="3"/>
    <s v="CAREP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EL CARMEN DE VIBORAL"/>
    <s v="Enero"/>
    <s v="7 meses"/>
    <s v="Contratación Directa"/>
    <s v="Recursos Propios"/>
    <n v="507511488"/>
    <n v="50751148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0"/>
    <s v="2017AS390090"/>
    <d v="2017-11-11T00:00:00"/>
    <n v="2017060093032"/>
    <s v="2017AS390090"/>
    <x v="3"/>
    <s v="EL CARMEN DE VIBORAL"/>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AROLINA DEL PRINCIPE"/>
    <s v="Enero"/>
    <s v="7 meses"/>
    <s v="Contratación Directa"/>
    <s v="Recursos Propios"/>
    <n v="28736090"/>
    <n v="2873609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1"/>
    <s v="2017AS390091"/>
    <d v="2017-11-11T00:00:00"/>
    <n v="2017060093032"/>
    <s v="2017AS390091"/>
    <x v="3"/>
    <s v="CAROLINA DEL PRINCIPE"/>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AUCASIA"/>
    <s v="Enero"/>
    <s v="7 meses"/>
    <s v="Contratación Directa"/>
    <s v="Recursos Propios"/>
    <n v="826351230"/>
    <n v="8263512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2"/>
    <s v="2017AS390092"/>
    <d v="2017-11-11T00:00:00"/>
    <n v="2017060093032"/>
    <s v="2017AS390092"/>
    <x v="3"/>
    <s v="CAUCAS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HIGORODO"/>
    <s v="Enero"/>
    <s v="7 meses"/>
    <s v="Contratación Directa"/>
    <s v="Recursos Propios"/>
    <n v="777647230"/>
    <n v="7776472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3"/>
    <s v="2017AS390093"/>
    <d v="2017-11-11T00:00:00"/>
    <n v="2017060093032"/>
    <s v="2017AS390093"/>
    <x v="3"/>
    <s v="CHIGORODÓ"/>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ISNEROS"/>
    <s v="Enero"/>
    <s v="7 meses"/>
    <s v="Contratación Directa"/>
    <s v="Recursos Propios"/>
    <n v="50070328"/>
    <n v="5007032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4"/>
    <s v="2017AS390094"/>
    <d v="2017-11-11T00:00:00"/>
    <n v="2017060093032"/>
    <s v="2017AS390094"/>
    <x v="3"/>
    <s v="CISNEROS"/>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IUDAD BOLIVAR"/>
    <s v="Enero"/>
    <s v="7 meses"/>
    <s v="Contratación Directa"/>
    <s v="Recursos Propios"/>
    <n v="145522240"/>
    <n v="1455222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5"/>
    <s v="2017AS390095"/>
    <d v="2017-11-11T00:00:00"/>
    <n v="2017060093032"/>
    <s v="2017AS390095"/>
    <x v="3"/>
    <s v="CIUDAD BOLIVAR"/>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OCORNA"/>
    <s v="Enero"/>
    <s v="7 meses"/>
    <s v="Contratación Directa"/>
    <s v="Recursos Propios"/>
    <n v="254104192"/>
    <n v="2541041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6"/>
    <s v="2017AS390096"/>
    <d v="2017-11-11T00:00:00"/>
    <n v="2017060093032"/>
    <s v="2017AS390096"/>
    <x v="3"/>
    <s v="COCORNÁ"/>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ONCEPCION"/>
    <s v="Enero"/>
    <s v="7 meses"/>
    <s v="Contratación Directa"/>
    <s v="Recursos Propios"/>
    <n v="72051800"/>
    <n v="720518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7"/>
    <s v="2017AS390097"/>
    <d v="2017-11-11T00:00:00"/>
    <n v="2017060093032"/>
    <s v="2017AS390097"/>
    <x v="3"/>
    <s v="CONCEPCIÓN"/>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ONCORDIA"/>
    <s v="Enero"/>
    <s v="7 meses"/>
    <s v="Contratación Directa"/>
    <s v="Recursos Propios"/>
    <n v="180249760"/>
    <n v="18024976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8"/>
    <s v="2017AS390098"/>
    <d v="2017-11-11T00:00:00"/>
    <n v="2017060093032"/>
    <s v="2017AS390098"/>
    <x v="3"/>
    <s v="CONCORD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COPACABANA"/>
    <s v="Enero"/>
    <s v="7 meses"/>
    <s v="Contratación Directa"/>
    <s v="Recursos Propios"/>
    <n v="188828208"/>
    <n v="1888282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9"/>
    <s v="2017AS390099"/>
    <d v="2017-11-11T00:00:00"/>
    <n v="2017060093032"/>
    <s v="2017AS390099"/>
    <x v="3"/>
    <s v="COPACABAN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DABEIBA"/>
    <s v="Enero"/>
    <s v="7 meses"/>
    <s v="Contratación Directa"/>
    <s v="Recursos Propios"/>
    <n v="442026858"/>
    <n v="44202685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0"/>
    <s v="2017AS390100"/>
    <d v="2017-11-11T00:00:00"/>
    <n v="2017060093032"/>
    <s v="2017AS390100"/>
    <x v="3"/>
    <s v="DABEIB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DON MATIAS"/>
    <s v="Enero"/>
    <s v="7 meses"/>
    <s v="Contratación Directa"/>
    <s v="Recursos Propios"/>
    <n v="122002420"/>
    <n v="12200242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1"/>
    <s v="2017AS390101"/>
    <d v="2017-11-11T00:00:00"/>
    <n v="2017060093032"/>
    <s v="2017AS390101"/>
    <x v="3"/>
    <s v="DON MATIAS"/>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EBEJICO"/>
    <s v="Enero"/>
    <s v="7 meses"/>
    <s v="Contratación Directa"/>
    <s v="Recursos Propios"/>
    <n v="109410032"/>
    <n v="10941003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2"/>
    <s v="2017AS390102"/>
    <d v="2017-11-11T00:00:00"/>
    <n v="2017060093032"/>
    <s v="2017AS390102"/>
    <x v="3"/>
    <s v="EBEJIC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EL BAGRE"/>
    <s v="Enero"/>
    <s v="7 meses"/>
    <s v="Contratación Directa"/>
    <s v="Recursos Propios"/>
    <n v="740262900"/>
    <n v="7402629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3"/>
    <s v="2017AS390103"/>
    <d v="2017-11-11T00:00:00"/>
    <n v="2017060093032"/>
    <s v="2017AS390103"/>
    <x v="3"/>
    <s v="EL BAGRE"/>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EL PEÑOL"/>
    <s v="Enero"/>
    <s v="7 meses"/>
    <s v="Contratación Directa"/>
    <s v="Recursos Propios"/>
    <n v="169979744"/>
    <n v="16997974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4"/>
    <s v="2017AS390104"/>
    <d v="2017-11-11T00:00:00"/>
    <n v="2017060093032"/>
    <s v="2017AS390104"/>
    <x v="3"/>
    <s v="EL PEÑOL"/>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EL RETIRO"/>
    <s v="Enero"/>
    <s v="7 meses"/>
    <s v="Contratación Directa"/>
    <s v="Recursos Propios"/>
    <n v="394114262"/>
    <n v="39411426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5"/>
    <s v="2017AS390105"/>
    <d v="2017-11-11T00:00:00"/>
    <n v="2017060093032"/>
    <s v="2017AS390105"/>
    <x v="3"/>
    <s v="EL RETIRO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EL SANRUARIO"/>
    <s v="Enero"/>
    <s v="7 meses"/>
    <s v="Contratación Directa"/>
    <s v="Recursos Propios"/>
    <n v="210473130"/>
    <n v="2104731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6"/>
    <s v="2017AS390106"/>
    <d v="2017-11-11T00:00:00"/>
    <n v="2017060093032"/>
    <s v="2017AS390106"/>
    <x v="3"/>
    <s v="EL SANTUARI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ENTRERRIOS"/>
    <s v="Enero"/>
    <s v="7 meses"/>
    <s v="Contratación Directa"/>
    <s v="Recursos Propios"/>
    <n v="107945040"/>
    <n v="1079450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7"/>
    <s v="2017AS390107"/>
    <d v="2017-11-11T00:00:00"/>
    <n v="2017060093032"/>
    <s v="2017AS390107"/>
    <x v="3"/>
    <s v="ENTRERRIOS"/>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FREDONIA"/>
    <s v="Enero"/>
    <s v="7 meses"/>
    <s v="Contratación Directa"/>
    <s v="Recursos Propios"/>
    <n v="139816350"/>
    <n v="13981635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8"/>
    <s v="2017AS390108"/>
    <d v="2017-11-11T00:00:00"/>
    <n v="2017060093032"/>
    <s v="2017AS390108"/>
    <x v="3"/>
    <s v="FREDON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FRONTINO"/>
    <s v="Enero"/>
    <s v="7 meses"/>
    <s v="Contratación Directa"/>
    <s v="Recursos Propios"/>
    <n v="344715008"/>
    <n v="3447150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9"/>
    <s v="2017AS390109"/>
    <d v="2017-11-11T00:00:00"/>
    <n v="2017060093032"/>
    <s v="2017AS390109"/>
    <x v="3"/>
    <s v="FRONTIN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GIRALDO "/>
    <s v="Enero"/>
    <s v="7 meses"/>
    <s v="Contratación Directa"/>
    <s v="Recursos Propios"/>
    <n v="51805740"/>
    <n v="518057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0"/>
    <s v="2017AS390110"/>
    <d v="2017-11-11T00:00:00"/>
    <n v="2017060093032"/>
    <s v="2017AS390110"/>
    <x v="3"/>
    <s v="GIRALD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GIRARDOTA"/>
    <s v="Enero"/>
    <s v="7 meses"/>
    <s v="Contratación Directa"/>
    <s v="Recursos Propios"/>
    <n v="408689280"/>
    <n v="4086892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1"/>
    <s v="2017AS390111"/>
    <d v="2017-11-11T00:00:00"/>
    <n v="2017060093032"/>
    <s v="2017AS390111"/>
    <x v="3"/>
    <s v="GIRARDOT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GOMEZ PLATA"/>
    <s v="Enero"/>
    <s v="7 meses"/>
    <s v="Contratación Directa"/>
    <s v="Recursos Propios"/>
    <n v="174295676"/>
    <n v="17429567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2"/>
    <s v="2017AS390112"/>
    <d v="2017-11-11T00:00:00"/>
    <n v="2017060093032"/>
    <s v="2017AS390112"/>
    <x v="3"/>
    <s v="GOMEZ PLAT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GRANADA"/>
    <s v="Enero"/>
    <s v="7 meses"/>
    <s v="Contratación Directa"/>
    <s v="Recursos Propios"/>
    <n v="184490944"/>
    <n v="18449094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3"/>
    <s v="2017AS390113"/>
    <d v="2017-11-11T00:00:00"/>
    <n v="2017060093032"/>
    <s v="2017AS390113"/>
    <x v="3"/>
    <s v="GRANAD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GUADALUPE"/>
    <s v="Enero"/>
    <s v="7 meses"/>
    <s v="Contratación Directa"/>
    <s v="Recursos Propios"/>
    <n v="58676370"/>
    <n v="5867637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4"/>
    <s v="2017AS390114"/>
    <d v="2017-11-11T00:00:00"/>
    <n v="2017060093032"/>
    <s v="2017AS390114"/>
    <x v="3"/>
    <s v="GUADALUPE"/>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GUARNE"/>
    <s v="Enero"/>
    <s v="7 meses"/>
    <s v="Contratación Directa"/>
    <s v="Recursos Propios"/>
    <n v="218010880"/>
    <n v="2180108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5"/>
    <s v="2017AS390115"/>
    <d v="2017-11-11T00:00:00"/>
    <n v="2017060093032"/>
    <s v="2017AS390115"/>
    <x v="3"/>
    <s v="GUARNE"/>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GUATAPE"/>
    <s v="Enero"/>
    <s v="7 meses"/>
    <s v="Contratación Directa"/>
    <s v="Recursos Propios"/>
    <n v="58223672"/>
    <n v="5822367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6"/>
    <s v="2017AS390116"/>
    <d v="2017-11-11T00:00:00"/>
    <n v="2017060093032"/>
    <s v="2017AS390116"/>
    <x v="3"/>
    <s v="GUATAPÉ"/>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HELICONIA"/>
    <s v="Enero"/>
    <s v="7 meses"/>
    <s v="Contratación Directa"/>
    <s v="Recursos Propios"/>
    <n v="41548319"/>
    <n v="41548319"/>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7"/>
    <s v="2017AS390117"/>
    <d v="2017-11-11T00:00:00"/>
    <n v="2017060093032"/>
    <s v="2017AS390117"/>
    <x v="3"/>
    <s v="HELICON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HISPANIA"/>
    <s v="Enero"/>
    <s v="7 meses"/>
    <s v="Contratación Directa"/>
    <s v="Recursos Propios"/>
    <n v="32452793"/>
    <n v="32452793"/>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8"/>
    <s v="2017AS390118"/>
    <d v="2017-11-11T00:00:00"/>
    <n v="2017060093032"/>
    <s v="2017AS390118"/>
    <x v="3"/>
    <s v="HISPAN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ITUANGO"/>
    <s v="Enero"/>
    <s v="7 meses"/>
    <s v="Contratación Directa"/>
    <s v="Recursos Propios"/>
    <n v="459252940"/>
    <n v="4592529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9"/>
    <s v="2017AS390119"/>
    <d v="2017-11-11T00:00:00"/>
    <n v="2017060093032"/>
    <s v="2017AS390119"/>
    <x v="3"/>
    <s v="ITUANG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JARDIN"/>
    <s v="Enero"/>
    <s v="7 meses"/>
    <s v="Contratación Directa"/>
    <s v="Recursos Propios"/>
    <n v="108170032"/>
    <n v="10817003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0"/>
    <s v="2017AS390120"/>
    <d v="2017-11-11T00:00:00"/>
    <n v="2017060093032"/>
    <s v="2017AS390120"/>
    <x v="3"/>
    <s v="JARDÍN"/>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JERICO"/>
    <s v="Enero"/>
    <s v="7 meses"/>
    <s v="Contratación Directa"/>
    <s v="Recursos Propios"/>
    <n v="77934768"/>
    <n v="7793476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1"/>
    <s v="2017AS390121"/>
    <d v="2017-11-11T00:00:00"/>
    <n v="2017060093032"/>
    <s v="2017AS390121"/>
    <x v="3"/>
    <s v="JERICÓ"/>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LA CEJA"/>
    <s v="Enero"/>
    <s v="7 meses"/>
    <s v="Contratación Directa"/>
    <s v="Recursos Propios"/>
    <n v="275148128"/>
    <n v="27514812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2"/>
    <s v="2017AS390122"/>
    <d v="2017-11-11T00:00:00"/>
    <n v="2017060093032"/>
    <s v="2017AS390122"/>
    <x v="3"/>
    <s v="LA CEJ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LA ESTRELLA"/>
    <s v="Enero"/>
    <s v="7 meses"/>
    <s v="Contratación Directa"/>
    <s v="Recursos Propios"/>
    <n v="608430980"/>
    <n v="6084309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3"/>
    <s v="2017AS390123"/>
    <d v="2017-11-11T00:00:00"/>
    <n v="2017060093032"/>
    <s v="2017AS390123"/>
    <x v="3"/>
    <s v="LA ESTRELL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LA PINTADA"/>
    <s v="Enero"/>
    <s v="7 meses"/>
    <s v="Contratación Directa"/>
    <s v="Recursos Propios"/>
    <n v="43153380"/>
    <n v="431533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4"/>
    <s v="2017AS390124"/>
    <d v="2017-11-11T00:00:00"/>
    <n v="2017060093032"/>
    <s v="2017AS390124"/>
    <x v="3"/>
    <s v="LA PINTAD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LA UNION"/>
    <s v="Enero"/>
    <s v="7 meses"/>
    <s v="Contratación Directa"/>
    <s v="Recursos Propios"/>
    <n v="271471104"/>
    <n v="27147110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5"/>
    <s v="2017AS390125"/>
    <d v="2017-11-11T00:00:00"/>
    <n v="2017060093032"/>
    <s v="2017AS390125"/>
    <x v="3"/>
    <s v="LA UNIÓN"/>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LIBORINA"/>
    <s v="Enero"/>
    <s v="7 meses"/>
    <s v="Contratación Directa"/>
    <s v="Recursos Propios"/>
    <n v="94269152"/>
    <n v="9426915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6"/>
    <s v="2017AS390126"/>
    <d v="2017-11-11T00:00:00"/>
    <n v="2017060093032"/>
    <s v="2017AS390126"/>
    <x v="3"/>
    <s v="LIBORIN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MACEO"/>
    <s v="Enero"/>
    <s v="7 meses"/>
    <s v="Contratación Directa"/>
    <s v="Recursos Propios"/>
    <n v="84512168"/>
    <n v="8451216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7"/>
    <s v="2017AS390127"/>
    <d v="2017-11-11T00:00:00"/>
    <n v="2017060093032"/>
    <s v="2017AS390127"/>
    <x v="3"/>
    <s v="MACE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MARINILLA"/>
    <s v="Enero"/>
    <s v="7 meses"/>
    <s v="Contratación Directa"/>
    <s v="Recursos Propios"/>
    <n v="379849792"/>
    <n v="3798497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8"/>
    <s v="2017AS390128"/>
    <d v="2017-11-11T00:00:00"/>
    <n v="2017060093032"/>
    <s v="2017AS390128"/>
    <x v="3"/>
    <s v="MARINILL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MONTEBELLO"/>
    <s v="Enero"/>
    <s v="7 meses"/>
    <s v="Contratación Directa"/>
    <s v="Recursos Propios"/>
    <n v="69495576"/>
    <n v="6949557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9"/>
    <s v="2017AS390129"/>
    <d v="2017-11-11T00:00:00"/>
    <n v="2017060093032"/>
    <s v="2017AS390129"/>
    <x v="3"/>
    <s v="MONTEBELL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MURINDO"/>
    <s v="Enero"/>
    <s v="7 meses"/>
    <s v="Contratación Directa"/>
    <s v="Recursos Propios"/>
    <n v="120898384"/>
    <n v="12089838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0"/>
    <s v="2017AS390130"/>
    <d v="2017-11-11T00:00:00"/>
    <n v="2017060093032"/>
    <s v="2017AS390130"/>
    <x v="3"/>
    <s v="MURINDÓ"/>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MUTATA"/>
    <s v="Enero"/>
    <s v="7 meses"/>
    <s v="Contratación Directa"/>
    <s v="Recursos Propios"/>
    <n v="367460768"/>
    <n v="36746076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1"/>
    <s v="2017AS390131"/>
    <d v="2017-11-11T00:00:00"/>
    <n v="2017060093032"/>
    <s v="2017AS390131"/>
    <x v="3"/>
    <s v="MUTATÁ"/>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NARIÑO"/>
    <s v="Enero"/>
    <s v="7 meses"/>
    <s v="Contratación Directa"/>
    <s v="Recursos Propios"/>
    <n v="189119344"/>
    <n v="18911934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2"/>
    <s v="2017AS390132"/>
    <d v="2017-11-11T00:00:00"/>
    <n v="2017060093032"/>
    <s v="2017AS390132"/>
    <x v="3"/>
    <s v="NARIÑ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NECHI"/>
    <s v="Enero"/>
    <s v="7 meses"/>
    <s v="Contratación Directa"/>
    <s v="Recursos Propios"/>
    <n v="367945280"/>
    <n v="3679452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3"/>
    <s v="2017AS390133"/>
    <d v="2017-11-11T00:00:00"/>
    <n v="2017060093032"/>
    <s v="2017AS390133"/>
    <x v="3"/>
    <s v="NECHÍ"/>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NECOCLI"/>
    <s v="Enero"/>
    <s v="7 meses"/>
    <s v="Contratación Directa"/>
    <s v="Recursos Propios"/>
    <n v="1235261060"/>
    <n v="123526106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4"/>
    <s v="2017AS390134"/>
    <d v="2017-11-11T00:00:00"/>
    <n v="2017060093032"/>
    <s v="2017AS390134"/>
    <x v="3"/>
    <s v="NECOCLÍ"/>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OLAYA"/>
    <s v="Enero"/>
    <s v="7 meses"/>
    <s v="Contratación Directa"/>
    <s v="Recursos Propios"/>
    <n v="42789280"/>
    <n v="427892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5"/>
    <s v="2017AS390135"/>
    <d v="2017-11-11T00:00:00"/>
    <n v="2017060093032"/>
    <s v="2017AS390135"/>
    <x v="3"/>
    <s v="OLAY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PEQUE  "/>
    <s v="Enero"/>
    <s v="7 meses"/>
    <s v="Contratación Directa"/>
    <s v="Recursos Propios"/>
    <n v="179633696"/>
    <n v="17963369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6"/>
    <s v="2017AS390136"/>
    <d v="2017-11-11T00:00:00"/>
    <n v="2017060093032"/>
    <s v="2017AS390136"/>
    <x v="3"/>
    <s v="PEQUE"/>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PUEBLORRICO"/>
    <s v="Enero"/>
    <s v="7 meses"/>
    <s v="Contratación Directa"/>
    <s v="Recursos Propios"/>
    <n v="60912120"/>
    <n v="6091212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7"/>
    <s v="2017AS390137"/>
    <d v="2017-11-11T00:00:00"/>
    <n v="2017060093032"/>
    <s v="2017AS390137"/>
    <x v="3"/>
    <s v="PUEBLORRIC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PUERTO BERRIO"/>
    <s v="Enero"/>
    <s v="7 meses"/>
    <s v="Contratación Directa"/>
    <s v="Recursos Propios"/>
    <n v="203900416"/>
    <n v="20390041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8"/>
    <s v="2017AS390138"/>
    <d v="2017-11-11T00:00:00"/>
    <n v="2017060093032"/>
    <s v="2017AS390138"/>
    <x v="3"/>
    <s v="PEUERTO BERRI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PUERTO NARE"/>
    <s v="Enero"/>
    <s v="7 meses"/>
    <s v="Contratación Directa"/>
    <s v="Recursos Propios"/>
    <n v="402309472"/>
    <n v="40230974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9"/>
    <s v="2017AS390139"/>
    <d v="2017-11-11T00:00:00"/>
    <n v="2017060093032"/>
    <s v="2017AS390139"/>
    <x v="3"/>
    <s v="PUERTO NARE"/>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PUERTO TRIUNFO"/>
    <s v="Enero"/>
    <s v="7 meses"/>
    <s v="Contratación Directa"/>
    <s v="Recursos Propios"/>
    <n v="261835536"/>
    <n v="26183553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0"/>
    <s v="2017AS390140"/>
    <d v="2017-11-11T00:00:00"/>
    <n v="2017060093032"/>
    <s v="2017AS390140"/>
    <x v="3"/>
    <s v="PUERTO TRIUNF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REMEDIOS"/>
    <s v="Enero"/>
    <s v="7 meses"/>
    <s v="Contratación Directa"/>
    <s v="Recursos Propios"/>
    <n v="454826816"/>
    <n v="45482681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1"/>
    <s v="2017AS390141"/>
    <d v="2017-11-11T00:00:00"/>
    <n v="2017060093032"/>
    <s v="2017AS390141"/>
    <x v="3"/>
    <s v="REMEDIOS"/>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BANALARGA"/>
    <s v="Enero"/>
    <s v="7 meses"/>
    <s v="Contratación Directa"/>
    <s v="Recursos Propios"/>
    <n v="118143704"/>
    <n v="11814370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2"/>
    <s v="2017AS390142"/>
    <d v="2017-11-11T00:00:00"/>
    <n v="2017060093032"/>
    <s v="2017AS390142"/>
    <x v="3"/>
    <s v="SABANALARG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LGAR"/>
    <s v="Enero"/>
    <s v="7 meses"/>
    <s v="Contratación Directa"/>
    <s v="Recursos Propios"/>
    <n v="230145936"/>
    <n v="23014593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3"/>
    <s v="2017AS390143"/>
    <d v="2017-11-11T00:00:00"/>
    <n v="2017060093032"/>
    <s v="2017AS390143"/>
    <x v="3"/>
    <s v="SALGAR"/>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ANDRES DE CUERQUIA"/>
    <s v="Enero"/>
    <s v="7 meses"/>
    <s v="Contratación Directa"/>
    <s v="Recursos Propios"/>
    <n v="89510952"/>
    <n v="8951095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4"/>
    <s v="2017AS390144"/>
    <d v="2017-11-11T00:00:00"/>
    <n v="2017060093032"/>
    <s v="2017AS390144"/>
    <x v="3"/>
    <s v="SAN ANDRES DE CUERQU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CARLOS"/>
    <s v="Enero"/>
    <s v="7 meses"/>
    <s v="Contratación Directa"/>
    <s v="Recursos Propios"/>
    <n v="606886020"/>
    <n v="60688602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5"/>
    <s v="2017AS390145"/>
    <d v="2017-11-11T00:00:00"/>
    <n v="2017060093032"/>
    <s v="2017AS390145"/>
    <x v="3"/>
    <s v="SAN CARLOS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FRANCISCO"/>
    <s v="Enero"/>
    <s v="7 meses"/>
    <s v="Contratación Directa"/>
    <s v="Recursos Propios"/>
    <n v="117138648"/>
    <n v="11713864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6"/>
    <s v="2017AS390146"/>
    <d v="2017-11-11T00:00:00"/>
    <n v="2017060093032"/>
    <s v="2017AS390146"/>
    <x v="3"/>
    <s v="SAN FRANCISC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JERONIMO"/>
    <s v="Enero"/>
    <s v="7 meses"/>
    <s v="Contratación Directa"/>
    <s v="Recursos Propios"/>
    <n v="110067600"/>
    <n v="1100676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7"/>
    <s v="2017AS390147"/>
    <d v="2017-11-11T00:00:00"/>
    <n v="2017060093032"/>
    <s v="2017AS390147"/>
    <x v="3"/>
    <s v="SAN JERONIM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JOSE DE LA MONTAÑA"/>
    <s v="Enero"/>
    <s v="7 meses"/>
    <s v="Contratación Directa"/>
    <s v="Recursos Propios"/>
    <n v="41152360"/>
    <n v="4115236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8"/>
    <s v="2017AS390148"/>
    <d v="2017-11-11T00:00:00"/>
    <n v="2017060093032"/>
    <s v="2017AS390148"/>
    <x v="3"/>
    <s v="SAN JOSE DE LA MONTAÑA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JUAN DE URABA"/>
    <s v="Enero"/>
    <s v="7 meses"/>
    <s v="Contratación Directa"/>
    <s v="Recursos Propios"/>
    <n v="802493630"/>
    <n v="8024936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9"/>
    <s v="2017AS390149"/>
    <d v="2017-11-11T00:00:00"/>
    <n v="2017060093032"/>
    <s v="2017AS390149"/>
    <x v="3"/>
    <s v="SAN JUAN DE URABA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LUIS"/>
    <s v="Enero"/>
    <s v="7 meses"/>
    <s v="Contratación Directa"/>
    <s v="Recursos Propios"/>
    <n v="424997152"/>
    <n v="42499715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0"/>
    <s v="2017AS390150"/>
    <d v="2017-11-11T00:00:00"/>
    <n v="2017060093032"/>
    <s v="2017AS390150"/>
    <x v="3"/>
    <s v="SAN LUIS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PEDRO DE LOS MILAGROS"/>
    <s v="Enero"/>
    <s v="7 meses"/>
    <s v="Contratación Directa"/>
    <s v="Recursos Propios"/>
    <n v="219107328"/>
    <n v="21910732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1"/>
    <s v="2017AS390151"/>
    <d v="2017-11-11T00:00:00"/>
    <n v="2017060093032"/>
    <s v="2017AS390151"/>
    <x v="3"/>
    <s v="SAN PEDRO DE LOS MILAGROS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PEDRO DE URABA"/>
    <s v="Enero"/>
    <s v="7 meses"/>
    <s v="Contratación Directa"/>
    <s v="Recursos Propios"/>
    <n v="566591680"/>
    <n v="5665916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2"/>
    <s v="2017AS390152"/>
    <d v="2017-11-11T00:00:00"/>
    <n v="2017060093032"/>
    <s v="2017AS390152"/>
    <x v="3"/>
    <s v="SAN PEDRO DE URABA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RAFAEL"/>
    <s v="Enero"/>
    <s v="7 meses"/>
    <s v="Contratación Directa"/>
    <s v="Recursos Propios"/>
    <n v="255161200"/>
    <n v="2551612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3"/>
    <s v="2017AS390153"/>
    <d v="2017-11-11T00:00:00"/>
    <n v="2017060093032"/>
    <s v="2017AS390153"/>
    <x v="3"/>
    <s v="SAN RAFAEL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ROQUE"/>
    <s v="Enero"/>
    <s v="7 meses"/>
    <s v="Contratación Directa"/>
    <s v="Recursos Propios"/>
    <n v="186573856"/>
    <n v="18657385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4"/>
    <s v="2017AS390154"/>
    <d v="2017-11-11T00:00:00"/>
    <n v="2017060093032"/>
    <s v="2017AS390154"/>
    <x v="3"/>
    <s v="SAN ROQUE"/>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 VICENTE"/>
    <s v="Enero"/>
    <s v="7 meses"/>
    <s v="Contratación Directa"/>
    <s v="Recursos Propios"/>
    <n v="212020544"/>
    <n v="21202054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5"/>
    <s v="2017AS390155"/>
    <d v="2017-11-11T00:00:00"/>
    <n v="2017060093032"/>
    <s v="2017AS390155"/>
    <x v="3"/>
    <s v="SAN VICENTE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TA BARBARA"/>
    <s v="Enero"/>
    <s v="7 meses"/>
    <s v="Contratación Directa"/>
    <s v="Recursos Propios"/>
    <n v="147318048"/>
    <n v="14731804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6"/>
    <s v="2017AS390156"/>
    <d v="2017-11-11T00:00:00"/>
    <n v="2017060093032"/>
    <s v="2017AS390156"/>
    <x v="3"/>
    <s v="SANTA BARBARA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TA FE DE ANTIOQUIA"/>
    <s v="Enero"/>
    <s v="7 meses"/>
    <s v="Contratación Directa"/>
    <s v="Recursos Propios"/>
    <n v="177114544"/>
    <n v="17711454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7"/>
    <s v="2017AS390157"/>
    <d v="2017-11-11T00:00:00"/>
    <n v="2017060093032"/>
    <s v="2017AS390157"/>
    <x v="3"/>
    <s v="SANTA FE DE ANTIOQU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TA ROSA DE OSOS"/>
    <s v="Enero"/>
    <s v="7 meses"/>
    <s v="Contratación Directa"/>
    <s v="Recursos Propios"/>
    <n v="284862496"/>
    <n v="28486249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8"/>
    <s v="2017AS390158"/>
    <d v="2017-11-11T00:00:00"/>
    <n v="2017060093032"/>
    <s v="2017AS390158"/>
    <x v="3"/>
    <s v="STA ROSA DE OSOS"/>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ANTO DOMINGO"/>
    <s v="Enero"/>
    <s v="7 meses"/>
    <s v="Contratación Directa"/>
    <s v="Recursos Propios"/>
    <n v="147061616"/>
    <n v="14706161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9"/>
    <s v="2017AS390159"/>
    <d v="2017-11-11T00:00:00"/>
    <n v="2017060093032"/>
    <s v="2017AS390159"/>
    <x v="3"/>
    <s v="SANTO DOMINGO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EGOVIA"/>
    <s v="Enero"/>
    <s v="7 meses"/>
    <s v="Contratación Directa"/>
    <s v="Recursos Propios"/>
    <n v="414248928"/>
    <n v="41424892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0"/>
    <s v="2017AS390160"/>
    <d v="2017-11-11T00:00:00"/>
    <n v="2017060093032"/>
    <s v="2017AS390160"/>
    <x v="3"/>
    <s v="SEGOVI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ONSON"/>
    <s v="Enero"/>
    <s v="7 meses"/>
    <s v="Contratación Directa"/>
    <s v="Recursos Propios"/>
    <n v="427826560"/>
    <n v="42782656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1"/>
    <s v="2017AS390161"/>
    <d v="2017-11-11T00:00:00"/>
    <n v="2017060093032"/>
    <s v="2017AS390161"/>
    <x v="3"/>
    <s v="SONSON"/>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SOPETRAN"/>
    <s v="Enero"/>
    <s v="7 meses"/>
    <s v="Contratación Directa"/>
    <s v="Recursos Propios"/>
    <n v="129983072"/>
    <n v="12998307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2"/>
    <s v="2017AS390162"/>
    <d v="2017-11-11T00:00:00"/>
    <n v="2017060093032"/>
    <s v="2017AS390162"/>
    <x v="3"/>
    <s v="SOPETRAN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TAMESIS"/>
    <s v="Enero"/>
    <s v="7 meses"/>
    <s v="Contratación Directa"/>
    <s v="Recursos Propios"/>
    <n v="114573392"/>
    <n v="1145733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3"/>
    <s v="2017AS390163"/>
    <d v="2017-11-11T00:00:00"/>
    <n v="2017060093032"/>
    <s v="2017AS390163"/>
    <x v="3"/>
    <s v="TAMESIS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TARAZA"/>
    <s v="Enero"/>
    <s v="7 meses"/>
    <s v="Contratación Directa"/>
    <s v="Recursos Propios"/>
    <n v="437007840"/>
    <n v="4370078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4"/>
    <s v="2017AS390164"/>
    <d v="2017-11-11T00:00:00"/>
    <n v="2017060093032"/>
    <s v="2017AS390164"/>
    <x v="3"/>
    <s v="TARAZA"/>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TARSO"/>
    <s v="Enero"/>
    <s v="7 meses"/>
    <s v="Contratación Directa"/>
    <s v="Recursos Propios"/>
    <n v="63207592"/>
    <n v="632075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5"/>
    <s v="2017AS390165"/>
    <d v="2017-11-11T00:00:00"/>
    <n v="2017060093032"/>
    <s v="2017AS390165"/>
    <x v="3"/>
    <s v="TARS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TITIRIBI "/>
    <s v="Enero"/>
    <s v="7 meses"/>
    <s v="Contratación Directa"/>
    <s v="Recursos Propios"/>
    <n v="130642704"/>
    <n v="13064270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6"/>
    <s v="2017AS390166"/>
    <d v="2017-11-11T00:00:00"/>
    <n v="2017060093032"/>
    <s v="2017AS390166"/>
    <x v="3"/>
    <s v="TITIRIBI"/>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TOLEDO"/>
    <s v="Enero"/>
    <s v="7 meses"/>
    <s v="Contratación Directa"/>
    <s v="Recursos Propios"/>
    <n v="98958848"/>
    <n v="9895884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7"/>
    <s v="2017AS390167"/>
    <d v="2017-11-11T00:00:00"/>
    <n v="2017060093032"/>
    <s v="2017AS390167"/>
    <x v="3"/>
    <s v="TOLED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URAMITA"/>
    <s v="Enero"/>
    <s v="7 meses"/>
    <s v="Contratación Directa"/>
    <s v="Recursos Propios"/>
    <n v="120803912"/>
    <n v="12080391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8"/>
    <s v="2017AS390168"/>
    <d v="2017-11-11T00:00:00"/>
    <n v="2017060093032"/>
    <s v="2017AS390168"/>
    <x v="3"/>
    <s v="URAMITA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URRAO"/>
    <s v="Enero"/>
    <s v="7 meses"/>
    <s v="Contratación Directa"/>
    <s v="Recursos Propios"/>
    <n v="445384512"/>
    <n v="44538451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9"/>
    <s v="2017AS390169"/>
    <d v="2017-11-11T00:00:00"/>
    <n v="2017060093032"/>
    <s v="2017AS390169"/>
    <x v="3"/>
    <s v="URRAO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VALDIVIA"/>
    <s v="Enero"/>
    <s v="7 meses"/>
    <s v="Contratación Directa"/>
    <s v="Recursos Propios"/>
    <n v="251089056"/>
    <n v="25108905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0"/>
    <s v="2017AS390170"/>
    <d v="2017-11-11T00:00:00"/>
    <n v="2017060093032"/>
    <s v="2017AS390170"/>
    <x v="3"/>
    <s v="VALDIVIA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VALPARAISO"/>
    <s v="Enero"/>
    <s v="7 meses"/>
    <s v="Contratación Directa"/>
    <s v="Recursos Propios"/>
    <n v="42324208"/>
    <n v="423242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1"/>
    <s v="2017AS390171"/>
    <d v="2017-11-11T00:00:00"/>
    <n v="2017060093032"/>
    <s v="2017AS390171"/>
    <x v="3"/>
    <s v="VALAPARAISO"/>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VEGACHI"/>
    <s v="Enero"/>
    <s v="7 meses"/>
    <s v="Contratación Directa"/>
    <s v="Recursos Propios"/>
    <n v="146218208"/>
    <n v="1462182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2"/>
    <s v="2017AS390172"/>
    <d v="2017-11-11T00:00:00"/>
    <n v="2017060093032"/>
    <s v="2017AS390172"/>
    <x v="3"/>
    <s v="VEGACHI"/>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VENECIA"/>
    <s v="Enero"/>
    <s v="7 meses"/>
    <s v="Contratación Directa"/>
    <s v="Recursos Propios"/>
    <n v="78729296"/>
    <n v="7872929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3"/>
    <s v="2017AS390173"/>
    <d v="2017-11-11T00:00:00"/>
    <n v="2017060093032"/>
    <s v="2017AS390173"/>
    <x v="3"/>
    <s v="VENECIA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VIGIA DEL FUERTE"/>
    <s v="Enero"/>
    <s v="7 meses"/>
    <s v="Contratación Directa"/>
    <s v="Recursos Propios"/>
    <n v="174553792"/>
    <n v="1745537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4"/>
    <s v="2017AS390174"/>
    <d v="2017-11-11T00:00:00"/>
    <n v="2017060093032"/>
    <s v="2017AS390174"/>
    <x v="3"/>
    <s v="VIGIA DEL FUERTE"/>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YALI"/>
    <s v="Enero"/>
    <s v="7 meses"/>
    <s v="Contratación Directa"/>
    <s v="Recursos Propios"/>
    <n v="62210608"/>
    <n v="622106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5"/>
    <s v="2017AS390175"/>
    <d v="2017-11-11T00:00:00"/>
    <n v="2017060093032"/>
    <s v="2017AS390175"/>
    <x v="3"/>
    <s v="YALI"/>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YARUMAL"/>
    <s v="Enero"/>
    <s v="7 meses"/>
    <s v="Contratación Directa"/>
    <s v="Recursos Propios"/>
    <n v="610519100"/>
    <n v="6105191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6"/>
    <s v="2017AS390176"/>
    <d v="2017-11-11T00:00:00"/>
    <n v="2017060093032"/>
    <s v="2017AS390176"/>
    <x v="3"/>
    <s v="YARUMAL"/>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YOLOMBO"/>
    <s v="Enero"/>
    <s v="7 meses"/>
    <s v="Contratación Directa"/>
    <s v="Recursos Propios"/>
    <n v="231555696"/>
    <n v="23155569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7"/>
    <s v="2017AS390177"/>
    <d v="2017-11-11T00:00:00"/>
    <n v="2017060093032"/>
    <s v="2017AS390177"/>
    <x v="3"/>
    <s v="YOLOMBO "/>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YONDO"/>
    <s v="Enero"/>
    <s v="7 meses"/>
    <s v="Contratación Directa"/>
    <s v="Recursos Propios"/>
    <n v="256851104"/>
    <n v="25685110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8"/>
    <s v="2017AS390178"/>
    <d v="2017-11-11T00:00:00"/>
    <n v="2017060093032"/>
    <s v="2017AS390178"/>
    <x v="3"/>
    <s v="YONDÓ"/>
    <s v="En ejecución"/>
    <s v="N/A"/>
    <s v="ELIANA MONTOYA"/>
    <s v="Tipo C:  Supervisión"/>
    <s v="Supervisión técnica, ambiental, jurídica, administrativa, contable y/o financiera"/>
  </r>
  <r>
    <x v="17"/>
    <n v="50193000"/>
    <s v="COFINANCIAR LA ENTREGA DE RACIONES DENTRO DE LA EJECUCIÓN DEL PROGRAMA DE ALIMENTACIÓN ESCOLAR, ATRAVEZ DEL CUAL SE BRINDA COMPLEMENTO ALIMENTARIO A  LOS NIÑOS, NIÑAS, Y ADOLESCENTES DE LA MATRICULA OFICIAL,DEL MUNICIPIO DE    ZARAGOZA"/>
    <s v="Enero"/>
    <s v="7 meses"/>
    <s v="Contratación Directa"/>
    <s v="Recursos Propios"/>
    <n v="456982816"/>
    <n v="45698281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9"/>
    <s v="2017AS390179"/>
    <d v="2017-11-11T00:00:00"/>
    <n v="2017060093032"/>
    <s v="2017AS390179"/>
    <x v="3"/>
    <s v="ZARAGOZA"/>
    <s v="En ejecución"/>
    <s v="N/A"/>
    <s v="ELIANA MONTOY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AMALFI, COMO COMPONENTE DE LA ESTRATEGIA DE JORNADA UNICA."/>
    <s v="Enero"/>
    <s v="7 meses"/>
    <s v="Contratación Directa"/>
    <s v="Recursos Propios"/>
    <n v="25498600"/>
    <n v="254986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0"/>
    <s v="2017AS390180"/>
    <d v="2017-11-13T00:00:00"/>
    <n v="2017060093032"/>
    <s v="2017AS390180"/>
    <x v="3"/>
    <s v="AMALFI"/>
    <s v="En ejecución"/>
    <s v="N/A"/>
    <s v="AMPARO ALMANZA OCHO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CIUDAD BOLIVAR, COMO COMPONENTE DE LA ESTRATEGIA DE JORNADA UNICA."/>
    <s v="Enero"/>
    <s v="7 meses"/>
    <s v="Contratación Directa"/>
    <s v="Recursos Propios"/>
    <n v="54631700"/>
    <n v="546317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1"/>
    <s v="2017AS390181"/>
    <d v="2017-11-13T00:00:00"/>
    <n v="2017060093032"/>
    <s v="2017AS390181"/>
    <x v="3"/>
    <s v="CIUDAD BOLIVAR"/>
    <s v="En ejecución"/>
    <s v="N/A"/>
    <s v="AMPARO ALMANZA OCHO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GIRARDOTA, COMO COMPONENTE DE LA ESTRATEGIA DE JORNADA UNICA."/>
    <s v="Enero"/>
    <s v="7 meses"/>
    <s v="Contratación Directa"/>
    <s v="Recursos Propios"/>
    <n v="29567500"/>
    <n v="295675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2"/>
    <s v="2017AS390182"/>
    <d v="2017-11-13T00:00:00"/>
    <n v="2017060093032"/>
    <s v="2017AS390182"/>
    <x v="3"/>
    <s v="GIRARDOTA"/>
    <s v="En ejecución"/>
    <s v="N/A"/>
    <s v="AMPARO ALMANZA OCHO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GUATAPE, COMO COMPONENTE DE LA ESTRATEGIA DE JORNADA UNICA."/>
    <s v="Enero"/>
    <s v="7 meses"/>
    <s v="Contratación Directa"/>
    <s v="Recursos Propios"/>
    <n v="30942275"/>
    <n v="30942275"/>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3"/>
    <s v="2017AS390183"/>
    <d v="2017-11-13T00:00:00"/>
    <n v="2017060093032"/>
    <s v="2017AS390183"/>
    <x v="3"/>
    <s v="GUATAPE"/>
    <s v="En ejecución"/>
    <s v="N/A"/>
    <s v="AMPARO ALMANZA OCHO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PEQUE, COMO COMPONENTE DE LA ESTRATEGIA DE JORNADA UNICA."/>
    <s v="Enero"/>
    <s v="7 meses"/>
    <s v="Contratación Directa"/>
    <s v="Recursos Propios"/>
    <n v="19560200"/>
    <n v="195602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4"/>
    <s v="2017AS390184"/>
    <d v="2017-11-13T00:00:00"/>
    <n v="2017060093032"/>
    <s v="2017AS390184"/>
    <x v="3"/>
    <s v="PEQUE"/>
    <s v="En ejecución"/>
    <s v="N/A"/>
    <s v="AMPARO ALMANZA OCHO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SAN LUIS, COMO COMPONENTE DE LA ESTRATEGIA DE JORNADA UNICA."/>
    <s v="Enero"/>
    <s v="7 meses"/>
    <s v="Contratación Directa"/>
    <s v="Recursos Propios"/>
    <n v="39018400"/>
    <n v="390184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5"/>
    <s v="2017AS390185"/>
    <d v="2017-11-13T00:00:00"/>
    <n v="2017060093032"/>
    <s v="2017AS390185"/>
    <x v="3"/>
    <s v="SAN LUIS"/>
    <s v="En ejecución"/>
    <s v="N/A"/>
    <s v="AMPARO ALMANZA OCHO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TAMESIS, COMO COMPONENTE DE LA ESTRATEGIA DE JORNADA UNICA."/>
    <s v="Enero"/>
    <s v="7 meses"/>
    <s v="Contratación Directa"/>
    <s v="Recursos Propios"/>
    <n v="176493500"/>
    <n v="1764935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6"/>
    <s v="2017AS390186"/>
    <d v="2017-11-13T00:00:00"/>
    <n v="2017060093032"/>
    <s v="2017AS390186"/>
    <x v="3"/>
    <s v="TAMESIS"/>
    <s v="En ejecución"/>
    <s v="N/A"/>
    <s v="AMPARO ALMANZA OCHO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TARSO, COMO COMPONENTE DE LA ESTRATEGIA DE JORNADA UNICA."/>
    <s v="Enero"/>
    <s v="7 meses"/>
    <s v="Contratación Directa"/>
    <s v="Recursos Propios"/>
    <n v="54157900"/>
    <n v="541579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7"/>
    <s v="2017AS390187"/>
    <d v="2017-11-13T00:00:00"/>
    <n v="2017060093032"/>
    <s v="2017AS390187"/>
    <x v="3"/>
    <s v="TARSO"/>
    <s v="En ejecución"/>
    <s v="N/A"/>
    <s v="AMPARO ALMANZA OCHO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TITIRIBI, COMO COMPONENTE DE LA ESTRATEGIA DE JORNADA UNICA."/>
    <s v="Enero"/>
    <s v="7 meses"/>
    <s v="Contratación Directa"/>
    <s v="Recursos Propios"/>
    <n v="100792000"/>
    <n v="1007920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8"/>
    <s v="2017AS390188"/>
    <d v="2017-11-13T00:00:00"/>
    <n v="2017060093032"/>
    <s v="2017AS390188"/>
    <x v="3"/>
    <s v="TITIRIBI"/>
    <s v="En ejecución"/>
    <s v="N/A"/>
    <s v="AMPARO ALMANZA OCHO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URAMITA, COMO COMPONENTE DE LA ESTRATEGIA DE JORNADA UNICA."/>
    <s v="Enero"/>
    <s v="7 meses"/>
    <s v="Contratación Directa"/>
    <s v="Recursos Propios"/>
    <n v="46190600"/>
    <n v="461906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9"/>
    <s v="2017AS390189"/>
    <d v="2017-11-13T00:00:00"/>
    <n v="2017060093032"/>
    <s v="2017AS390189"/>
    <x v="3"/>
    <s v="URAMITA"/>
    <s v="En ejecución"/>
    <s v="N/A"/>
    <s v="AMPARO ALMANZA OCHO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VIGIA DEL FUERTE, COMO COMPONENTE DE LA ESTRATEGIA DE JORNADA UNICA."/>
    <s v="Enero"/>
    <s v="7 meses"/>
    <s v="Contratación Directa"/>
    <s v="Recursos Propios"/>
    <n v="59397300"/>
    <n v="593973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0"/>
    <s v="2017AS390190"/>
    <d v="2017-11-13T00:00:00"/>
    <n v="2017060093032"/>
    <s v="2017AS390190"/>
    <x v="3"/>
    <s v="VIGIA DEL FUERTE"/>
    <s v="En ejecución"/>
    <s v="N/A"/>
    <s v="AMPARO ALMANZA OCHOA"/>
    <s v="Tipo C:  Supervisión"/>
    <s v="Supervisión técnica, ambiental, jurídica, administrativa, contable y/o financiera"/>
  </r>
  <r>
    <x v="17"/>
    <n v="50193000"/>
    <s v="COFINANCIAR LA ENTREGA DE RACIONES DENTRO DE LA  EJECUCION DEL PROGRAMA DE ALIMENTACION ESCOLAR PAE ATRAVEZ DEL CUAL SE BRINDA ALMUERZO A LOS NIÑOS, NIÑAS Y ADOLESCENTES DE LA MATRICULA OFICIAL DEL MUNICIPIO DE  YARUMAL, COMO COMPONENTE DE LA ESTRATEGIA DE JORNADA UNICA."/>
    <s v="Enero"/>
    <s v="7 meses"/>
    <s v="Contratación Directa"/>
    <s v="Recursos Propios"/>
    <n v="256362000"/>
    <n v="2563620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1"/>
    <s v="2017AS390191"/>
    <d v="2017-11-13T00:00:00"/>
    <n v="2017060093032"/>
    <s v="2017AS390191"/>
    <x v="3"/>
    <s v="YARUMAL"/>
    <s v="En ejecución"/>
    <s v="N/A"/>
    <s v="AMPARO ALMANZA OCHOA"/>
    <s v="Tipo C:  Supervisión"/>
    <s v="Supervisión técnica, ambiental, jurídica, administrativa, contable y/o financiera"/>
  </r>
  <r>
    <x v="17"/>
    <n v="85151603"/>
    <s v="PRESTAR EL SERVICIO DE ATENCIÓN PARA RECUPERACIÓN NUTRICIONAL, A LOS NIÑOS Y NIÑAS EN CONDICIÓN DE DESNUTRICIÓN Y A MADRES GESTANTES Y LACTANTES CON BAJO PESO EN EL MUNICIPIO DE VIGÍA DEL FUERTE"/>
    <s v="Enero"/>
    <s v="7 meses"/>
    <s v="Contratación Directa"/>
    <s v="Recursos Propios"/>
    <n v="118817520"/>
    <n v="118817520"/>
    <s v="Si"/>
    <s v="Aprobadas"/>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7"/>
    <n v="7927"/>
    <d v="2017-11-09T00:00:00"/>
    <n v="2017060093032"/>
    <n v="4600007771"/>
    <x v="3"/>
    <s v="VIGIA DEL FUERTE"/>
    <s v="En ejecución"/>
    <s v="N/A"/>
    <s v="TATIANA HERNANDEZ BENJUMEA"/>
    <s v="Tipo C:  Supervisión"/>
    <s v="Supervisión técnica, ambiental, jurídica, administrativa, contable y/o financiera"/>
  </r>
  <r>
    <x v="17"/>
    <n v="85151603"/>
    <s v="PRESTAR EL SERVICIO DE ATENCIÓN PARA RECUPERACIÓN NUTRICIONAL, A LOS NIÑOS Y NIÑAS EN CONDICIÓN DE DESNUTRICIÓN Y A MADRES GESTANTES Y LACTANTES CON BAJO PESO EN EL MUNICIPIO DE  MURINDO"/>
    <s v="Enero"/>
    <s v="7 meses"/>
    <s v="Contratación Directa"/>
    <s v="Recursos Propios"/>
    <n v="119381264"/>
    <n v="119381264"/>
    <s v="Si"/>
    <s v="Aprobadas"/>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8"/>
    <n v="7928"/>
    <d v="2017-11-09T00:00:00"/>
    <n v="2017060093032"/>
    <n v="4600007781"/>
    <x v="3"/>
    <s v="MURINDO"/>
    <s v="En ejecución"/>
    <s v="N/A"/>
    <s v="TATIANA HERNANDEZ BENJUMEA"/>
    <s v="Tipo C:  Supervisión"/>
    <s v="Supervisión técnica, ambiental, jurídica, administrativa, contable y/o financiera"/>
  </r>
  <r>
    <x v="17"/>
    <n v="85151603"/>
    <s v="PRESTAR EL SERVICIO DE ATENCIÓN PARA RECUPERACIÓN NUTRICIONAL, A LOS NIÑOS Y NIÑAS EN CONDICIÓN DE DESNUTRICIÓN Y A MADRES GESTANTES Y LACTANTES CON BAJO PESO EN EL MUNICIPIO DE  TARAZA"/>
    <s v="Enero"/>
    <s v="7 meses"/>
    <s v="Contratación Directa"/>
    <s v="Recursos Propios"/>
    <n v="68050000"/>
    <n v="68050000"/>
    <s v="Si"/>
    <s v="Aprobadas"/>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5"/>
    <n v="7925"/>
    <d v="2017-11-09T00:00:00"/>
    <n v="2017060093032"/>
    <n v="4600007786"/>
    <x v="3"/>
    <s v="TARAZA"/>
    <s v="En ejecución"/>
    <s v="N/A"/>
    <s v="TATIANA HERNANDEZ BENJUMEA"/>
    <s v="Tipo C:  Supervisión"/>
    <s v="Supervisión técnica, ambiental, jurídica, administrativa, contable y/o financiera"/>
  </r>
  <r>
    <x v="17"/>
    <n v="85151603"/>
    <s v="PRESTAR EL SERVICIO DE ATENCIÓN PARA RECUPERACIÓN NUTRICIONAL, A LOS NIÑOS Y NIÑAS EN CONDICIÓN DE DESNUTRICIÓN Y A MADRES GESTANTES Y LACTANTES CON BAJO PESO EN EL MUNICIPIO DE  TURBO "/>
    <s v="Enero"/>
    <s v="7 meses"/>
    <s v="Contratación Directa"/>
    <s v="Recursos Propios"/>
    <n v="133200048"/>
    <n v="133200048"/>
    <s v="Si"/>
    <s v="Aprobadas"/>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4"/>
    <n v="7924"/>
    <d v="2017-11-09T00:00:00"/>
    <n v="2017060093032"/>
    <n v="4600007827"/>
    <x v="3"/>
    <s v="TURBO"/>
    <s v="En ejecución"/>
    <s v="N/A"/>
    <s v="TATIANA HERNANDEZ BENJUMEA"/>
    <s v="Tipo C:  Supervisión"/>
    <s v="Supervisión técnica, ambiental, jurídica, administrativa, contable y/o financiera"/>
  </r>
  <r>
    <x v="17"/>
    <n v="85151603"/>
    <s v="PRESTAR EL SERVICIO DE ATENCIÓN PARA RECUPERACIÓN NUTRICIONAL, A LOS NIÑOS Y NIÑAS EN CONDICIÓN DE DESNUTRICIÓN Y A MADRES GESTANTES Y LACTANTES CON BAJO PESO EN EL MUNICIPIO DE  SEGOVIA"/>
    <s v="Enero"/>
    <s v="6 meses"/>
    <s v="Contratación Directa"/>
    <s v="Recursos Propios"/>
    <n v="98225616"/>
    <n v="98225616"/>
    <s v="Si"/>
    <s v="Aprobadas"/>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3"/>
    <n v="7923"/>
    <d v="2017-11-09T00:00:00"/>
    <n v="2017060093032"/>
    <n v="4600007817"/>
    <x v="3"/>
    <s v="SEGOVIA"/>
    <s v="En ejecución"/>
    <s v="N/A"/>
    <s v="TATIANA HERNANDEZ BENJUMEA"/>
    <s v="Tipo C:  Supervisión"/>
    <s v="Supervisión técnica, ambiental, jurídica, administrativa, contable y/o financiera"/>
  </r>
  <r>
    <x v="17"/>
    <n v="80801015"/>
    <s v="Prestar el servicio de apoyo a Ia gestiôn a través del_x000a_acompanamiento a Ia supervision técnica, administrativa y_x000a_financiera de los convenios y contratos celebrados por Ia_x000a_Gerencia de Seguridad Alimentaria y Nutricional - MANA para_x000a_garantizar la prestación del Programa de Alimentación escolar."/>
    <s v="Enero"/>
    <s v="8 meses"/>
    <s v="Contratación Directa"/>
    <s v="Recursos Propios"/>
    <n v="1099581129"/>
    <n v="1099581129"/>
    <s v="Si"/>
    <s v="Aprobadas"/>
    <s v="Ana María Medina Gallón "/>
    <s v="Profesional Unviersitario "/>
    <n v="3835465"/>
    <s v="anamaria.medinag@antioquia.gov.co"/>
    <s v="Seguridad alimentaria y nutricional en la población vulnerable- MANÁ"/>
    <s v="PRESTAR EL SERVICIO DE APOYO ALA GESTION ATRAVEZ DEL ACOMPAÑAMIENTO A LA SUPERVISION, TECNICA ADMINISTRATIVA, Y FINANCIERA DE LOS CONVENIOS Y CONTRATOS CELEBRADOS POR MANA"/>
    <s v="SUMINISTRO DE RACIONES PARA EL PROGRAMA DE ALIMENTACION ESCOLAR PARA GARANTIZAR LA PERMANENCIA DE LA POBLACION ECOLAR EN TODO EL DEPARTAMENTO DE ANTIOQUIA"/>
    <n v="20158001"/>
    <s v="LOS MUNICIPIOS QUE CONFORMAN EL PAE"/>
    <s v="APOYAR LA SUPERVISION DE  TECNICA DE LOS CONVENIOS Y CONTRATOS DE LA GERENCIA DE SEGURIDAD ALIMENTARIA MANA"/>
    <s v="2017SS390192"/>
    <s v="2017SS390192"/>
    <d v="2017-11-14T00:00:00"/>
    <n v="2017060093032"/>
    <s v="2017SS390192"/>
    <x v="3"/>
    <s v="TECNOLOGICO 2018"/>
    <s v="SIN EJECUTAR"/>
    <s v="CON VIGENCIA FUTURA 2 ENERO"/>
    <s v="GLORIA AMPARO HOYOS"/>
    <s v="Tipo C:  Supervisión"/>
    <s v="Supervisión técnica, ambiental, jurídica, administrativa, contable y/o financiera"/>
  </r>
  <r>
    <x v="17"/>
    <n v="80161500"/>
    <s v="Prestar los servicios de asistencia técnica, profesiorial y de gestión del_x000a_ conocimiento para el fortalecimiento de los proyectos establecidos por Ia_x000a_Gerencia de Seguridad Alimentaria y Nutricional de Antioquia MANA"/>
    <s v="Enero"/>
    <s v="5 meses"/>
    <s v="Contratación Directa"/>
    <s v="Recursos Propios"/>
    <n v="2509158203"/>
    <n v="2509158203"/>
    <s v="Si"/>
    <s v="Aprobadas"/>
    <s v="Ana María Medina Gallón "/>
    <s v="Profesional Unviersitario "/>
    <n v="3835465"/>
    <s v="anamaria.medinag@antioquia.gov.co"/>
    <s v="Seguridad alimentaria y nutricional en la población vulnerable- MANÁ"/>
    <s v="ASISTENCIA TECNICA,PROFECIONAL Y DE GESTION DEL CONOCIMIENTO PARA EL FORTALECIMIENTO DE LA GERENCIA DE MANA"/>
    <s v="PROYECTOS PRODUCTIVOS, PEDAGOGICOS ETE"/>
    <s v="020158001"/>
    <s v="SEGURIDAD ALIMENTARIA Y NUTRICIONAL EN LA POBLACION BULNERABLE"/>
    <s v="PRESTAR SERVICIOS DE ASISTENCIA TECNICA, PROFECIONAL Y DE GESTION DE CONOCIMIENTO"/>
    <s v="2017SS390193"/>
    <s v="2017SS390193"/>
    <d v="2017-11-14T00:00:00"/>
    <n v="2017060093032"/>
    <s v="2017SS390193"/>
    <x v="3"/>
    <s v="U DE A  2018"/>
    <s v="SIN EJECUTAR"/>
    <s v="CON VIGENCIA FUTURA 2 ENERO"/>
    <s v="TERESITA MESA VALENCIA"/>
    <s v="Tipo C:  Supervisión"/>
    <s v="Supervisión técnica, ambiental, jurídica, administrativa, contable y/o financiera"/>
  </r>
  <r>
    <x v="18"/>
    <n v="77101704"/>
    <s v="Realización del III foro regional de cambio climático"/>
    <s v="Julio"/>
    <s v="5 meses"/>
    <s v="Régimen Especial"/>
    <s v="Recursos Propios"/>
    <n v="50000000"/>
    <n v="5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0"/>
    <m/>
    <m/>
    <m/>
    <s v="Juan David Ramirez Bedoya"/>
    <s v="Tipo C Supervisión"/>
    <s v="Supervisión técnica, jurídica, administrativa, contable y/o financiera"/>
  </r>
  <r>
    <x v="18"/>
    <n v="77101704"/>
    <s v="Gestionar proyectos para la implementación del Plan Departamental de Adaptación y Mitigación al cambio climático "/>
    <s v="Julio"/>
    <s v="6 meses"/>
    <s v="Régimen Especial"/>
    <s v="Recursos Propios"/>
    <n v="200000000"/>
    <n v="20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0"/>
    <m/>
    <m/>
    <m/>
    <s v="Juan David Ramirez Bedoya"/>
    <s v="Tipo C Supervisión"/>
    <s v="Supervisión técnica, jurídica, administrativa, contable y/o financiera"/>
  </r>
  <r>
    <x v="18"/>
    <n v="77101604"/>
    <s v="Cofinanciar la adquisición de predios de importancia estratégica para la protección de las fuentes hídricas que abastece acueductos."/>
    <s v="Junio"/>
    <s v="6 meses"/>
    <s v="Régimen Especial"/>
    <s v="Recursos Propios"/>
    <n v="12024805447"/>
    <n v="12024805447"/>
    <s v="No"/>
    <s v="N/A"/>
    <s v="CARLOS ANDRES ESCOBAR DIEZ"/>
    <s v="Profesional universitario"/>
    <s v="3838685"/>
    <s v="carlos.escobar@antioquia.gov.co"/>
    <s v="Protección y Conservación del Recurso Hídrico"/>
    <s v="Áreas para la protección de fuentes abastecedoras de acueductos adquiridas"/>
    <s v="Protección y conservación del recurso hidrico en el departamento de Antioquia"/>
    <s v="210021-001"/>
    <n v="34020104"/>
    <s v="Áreas protección fuentes adquiridas"/>
    <m/>
    <m/>
    <m/>
    <m/>
    <m/>
    <x v="0"/>
    <m/>
    <m/>
    <m/>
    <s v="Andres Giovanny Correa Maya"/>
    <s v="Tipo C Supervisión"/>
    <s v="Supervisión técnica, jurídica, administrativa, contable y/o financiera"/>
  </r>
  <r>
    <x v="18"/>
    <n v="77101604"/>
    <s v="Implementar el esquema de pago por servicios ambientales BANCO2, para la conservación de ecosistemas estratégicos asociados al recurso Hídrico, en los municipios, bajo los parámetros establecidos en la Ordenanza Departamental N° 049 de 2016."/>
    <s v="Julio"/>
    <s v="13 meses"/>
    <s v="Régimen Especial"/>
    <s v="Recursos Propios"/>
    <n v="1108201390"/>
    <n v="110820139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0"/>
    <m/>
    <m/>
    <m/>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Abejorral,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5"/>
    <n v="17600"/>
    <d v="2017-05-30T00:00:00"/>
    <s v="N/A"/>
    <n v="4600006858"/>
    <x v="3"/>
    <s v="CORNARE, MUNICIPIO DE ABEJORRAL Y CORPORACIÓN MASBOSQUES"/>
    <s v="En ejecución"/>
    <s v="Convenio No. 4600006858,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Argelia,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6"/>
    <n v="17601"/>
    <d v="2017-05-30T00:00:00"/>
    <s v="N/A"/>
    <n v="4600006859"/>
    <x v="3"/>
    <s v="CORNARE, MUNICIPIO DE ARGELIA Y CORPORACIÓN MASBOSQUES"/>
    <s v="En ejecución"/>
    <s v="Convenio No. 4600006859,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Nariño,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7"/>
    <n v="17602"/>
    <d v="2017-05-30T00:00:00"/>
    <s v="N/A"/>
    <n v="4600006860"/>
    <x v="3"/>
    <s v="CORNARE, MUNICIPIO DE NARIÑO Y CORPORACIÓN MASBOSQUES"/>
    <s v="En ejecución"/>
    <s v="Convenio No. 4600006860,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onsón,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8"/>
    <n v="17603"/>
    <d v="2017-05-30T00:00:00"/>
    <s v="N/A"/>
    <n v="4600006862"/>
    <x v="3"/>
    <s v="CORNARE, MUNICIPIO DE SONSÓN Y CORPORACIÓN MASBOSQUES"/>
    <s v="En ejecución"/>
    <s v="Convenio No. 4600006862,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Alejandria , bajo los parámetros establecidos en la Ordenanza Departamental N° 049 de 2016."/>
    <s v="Enero"/>
    <s v="13 meses"/>
    <s v="Régimen Especial"/>
    <s v="Recursos Propios"/>
    <n v="35000000"/>
    <n v="17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9"/>
    <n v="17604"/>
    <d v="2017-05-30T00:00:00"/>
    <s v="N/A"/>
    <n v="4600006863"/>
    <x v="3"/>
    <s v="CORNARE, MUNICIPIO DE ALEJANDRÍA Y CORPORACIÓN MASBOSQUES"/>
    <s v="En ejecución"/>
    <s v="Convenio No. 4600006863,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Concepción, bajo los parámetros establecidos en la Ordenanza Departamental N° 049 de 2016."/>
    <s v="Enero"/>
    <s v="13 meses"/>
    <s v="Régimen Especial"/>
    <s v="Recursos Propios"/>
    <n v="35866271"/>
    <n v="1793313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0"/>
    <n v="17605"/>
    <d v="2017-05-30T00:00:00"/>
    <s v="N/A"/>
    <n v="4600006864"/>
    <x v="3"/>
    <s v="CORNARE, MUNICIPIO DE CONCEPCIÓN Y CORPORACIÓN MASBOSQUES"/>
    <s v="En ejecución"/>
    <s v="Convenio No. 4600006864,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n Roque, bajo los parámetros establecidos en la Ordenanza Departamental N° 049 de 2016."/>
    <s v="Enero"/>
    <s v="13 meses"/>
    <s v="Régimen Especial"/>
    <s v="Recursos Propios"/>
    <n v="57000000"/>
    <n v="28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1"/>
    <n v="17606"/>
    <d v="2017-05-30T00:00:00"/>
    <s v="N/A"/>
    <n v="4600006865"/>
    <x v="3"/>
    <s v="CORNARE, MUNICIPIO DE SAN ROQUE Y CORPORACIÓN MASBOSQUES"/>
    <s v="En ejecución"/>
    <s v="Convenio No. 4600006865,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nto Domingo, bajo los parámetros establecidos en la Ordenanza Departamental N° 049 de 2016."/>
    <s v="Enero"/>
    <s v="13 meses"/>
    <s v="Régimen Especial"/>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3"/>
    <n v="17607"/>
    <d v="2017-05-30T00:00:00"/>
    <s v="N/A"/>
    <n v="4600006869"/>
    <x v="3"/>
    <s v="CORNARE, MUNICIPIO DE SANTO DOMINGO Y CORPORACIÓN MASBOSQUES"/>
    <s v="En ejecución"/>
    <s v="Convenio No. 4600006869,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Cocorná,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2"/>
    <n v="17608"/>
    <d v="2017-05-30T00:00:00"/>
    <s v="N/A"/>
    <n v="4600006867"/>
    <x v="3"/>
    <s v="CORNARE, MUNICIPIO DE COCORNÁ Y CORPORACIÓN MASBOSQUES"/>
    <s v="En ejecución"/>
    <s v="Convenio No. 4600006867,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n Francisco,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5"/>
    <n v="17613"/>
    <d v="2017-05-30T00:00:00"/>
    <s v="N/A"/>
    <n v="4600006871"/>
    <x v="3"/>
    <s v="CORNARE, MUNICIPIO DE SAN FRANCISCO Y CORPORACIÓN MASBOSQUES"/>
    <s v="En ejecución"/>
    <s v="Convenio No. 4600006871,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n Luis,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6"/>
    <n v="17614"/>
    <d v="2017-05-30T00:00:00"/>
    <s v="N/A"/>
    <n v="4600006874"/>
    <x v="3"/>
    <s v="CORNARE, MUNICIPIO DE SAN LUIS Y CORPORACIÓN MASBOSQUES"/>
    <s v="En ejecución"/>
    <s v="Convenio No. 4600006874,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El Carmen de Viboral,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7"/>
    <n v="17615"/>
    <d v="2017-05-30T00:00:00"/>
    <s v="N/A"/>
    <n v="4600006875"/>
    <x v="3"/>
    <s v="CORNARE, MUNICIPIO DE EL CARMEN DE VIBORAL Y CORPORACIÓN MASBOSQUES"/>
    <s v="En ejecución"/>
    <s v="Convenio No. 4600006875,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El Santuario , bajo los parámetros establecidos en la Ordenanza Departamental N° 049 de 2016."/>
    <s v="Enero"/>
    <s v="11 meses"/>
    <s v="Régimen Especial"/>
    <s v="Recursos Propios"/>
    <n v="48000000"/>
    <n v="24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8"/>
    <n v="17616"/>
    <d v="2017-05-30T00:00:00"/>
    <s v="N/A"/>
    <n v="4600006876"/>
    <x v="3"/>
    <s v="CORNARE, MUNICIPIO DE EL SANTUARIO, EMPRESA DE SERVICIOS PÚBLICOS Y CORPORACIÓN MASBOSQUES"/>
    <s v="En ejecución"/>
    <s v="Convenio No. 4600006876,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Guarne, bajo los parámetros establecidos en la Ordenanza Departamental N° 049 de 2016."/>
    <s v="Enero"/>
    <s v="13 meses"/>
    <s v="Régimen Especial"/>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9"/>
    <n v="17617"/>
    <d v="2017-07-07T00:00:00"/>
    <s v="N/A"/>
    <n v="4600007005"/>
    <x v="3"/>
    <s v="CORNARE, MUNICIPIO DE GUARNE Y CORPORACIÓN MASBOSQUES"/>
    <s v="En ejecución"/>
    <s v="Convenio No. 4600007005,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La Unión ,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0"/>
    <n v="17618"/>
    <d v="2017-05-30T00:00:00"/>
    <s v="N/A"/>
    <n v="4600006877"/>
    <x v="3"/>
    <s v="CORNARE, MUNICIPIO DE LA UNION Y CORPORACIÓN MASBOSQUES"/>
    <s v="En ejecución"/>
    <s v="Convenio No. 4600006877,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n Vicente, bajo los parámetros establecidos en la Ordenanza Departamental N° 049 de 2016."/>
    <s v="Enero"/>
    <s v="13 meses"/>
    <s v="Régimen Especial"/>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2"/>
    <n v="17620"/>
    <d v="2017-05-30T00:00:00"/>
    <s v="N/A"/>
    <n v="4600006879"/>
    <x v="3"/>
    <s v="CORNARE, MUNICIPIO DE SAN VICENTE Y CORPORACIÓN MASBOSQUES"/>
    <s v="En ejecución"/>
    <s v="Convenio No. 4600006879,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El Peñol, bajo los parámetros establecidos en la Ordenanza Departamental N° 049 de 2016."/>
    <s v="Enero"/>
    <s v="13 meses"/>
    <s v="Régimen Especial"/>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3"/>
    <n v="17621"/>
    <d v="2017-05-30T00:00:00"/>
    <s v="N/A"/>
    <n v="4600006880"/>
    <x v="3"/>
    <s v="CORNARE, MUNICIPIO DE EL PEÑOL Y CORPORACIÓN MASBOSQUES"/>
    <s v="En ejecución"/>
    <s v="Convenio No. 4600006880,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Granada, bajo los parámetros establecidos en la Ordenanza Departamental N° 049 de 2016."/>
    <s v="Enero"/>
    <s v="13 meses"/>
    <s v="Régimen Especial"/>
    <s v="Recursos Propios"/>
    <n v="70000000"/>
    <n v="3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4"/>
    <n v="17622"/>
    <d v="2017-05-30T00:00:00"/>
    <s v="N/A"/>
    <n v="4600006881"/>
    <x v="3"/>
    <s v="CORNARE, MUNICIPIO DE GRANADA Y CORPORACIÓN MASBOSQUES"/>
    <s v="En ejecución"/>
    <s v="Convenio No. 4600006881,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Guatape, bajo los parámetros establecidos en la Ordenanza Departamental N° 049 de 2016."/>
    <s v="Enero"/>
    <s v="13 meses"/>
    <s v="Régimen Especial"/>
    <s v="Recursos Propios"/>
    <n v="10000000"/>
    <n v="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5"/>
    <n v="17623"/>
    <d v="2017-05-31T00:00:00"/>
    <s v="N/A"/>
    <n v="4600006890"/>
    <x v="3"/>
    <s v="CORNARE, MUNICIPIO DE GUATAPÉ Y CORPORACIÓN MASBOSQUES"/>
    <s v="En ejecución"/>
    <s v="Convenio No. 4600006890,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n Rafael,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6"/>
    <n v="17624"/>
    <d v="2017-05-30T00:00:00"/>
    <s v="N/A"/>
    <n v="4600006891"/>
    <x v="3"/>
    <s v="CORNARE, MUNICIPIO DE SAN RAFAEL Y CORPORACIÓN MASBOSQUES"/>
    <s v="En ejecución"/>
    <s v="Convenio No. 4600006891,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n Carlos, bajo los parámetros establecidos en la Ordenanza Departamental N° 049 de 2016."/>
    <s v="Enero"/>
    <s v="6 meses"/>
    <s v="Régimen Especial"/>
    <s v="Recursos Propios"/>
    <n v="54439775"/>
    <n v="2721988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7"/>
    <n v="17625"/>
    <d v="2017-05-30T00:00:00"/>
    <s v="N/A"/>
    <n v="4600006882"/>
    <x v="3"/>
    <s v="CORNARE, MUNICIPIO DE SAN CARLOS Y CORPORACIÓN MASBOSQUES"/>
    <s v="En ejecución"/>
    <s v="Convenio No. 4600006882,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
    <s v="Enero"/>
    <s v="11 meses"/>
    <s v="Régimen Especial"/>
    <s v="Recursos Propios"/>
    <n v="50000000"/>
    <n v="8597944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595"/>
    <n v="18773"/>
    <d v="2017-09-28T00:00:00"/>
    <s v="N/A"/>
    <n v="4600007537"/>
    <x v="3"/>
    <s v="CORNARE, MUNICIPIO DE EL CARMEN DE VIBORAL, COCORNÁ Y CORPORACIÓN MASBOSQUES"/>
    <s v="En ejecución"/>
    <s v="Convenio No. 4600007537,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Anori, bajo los parámetros establecidos en la Ordenanza Departamental N° 049 de 2016."/>
    <s v="Enero"/>
    <s v="11 meses"/>
    <s v="Régimen Especial"/>
    <s v="Recursos Propios"/>
    <n v="180000000"/>
    <n v="6329609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6"/>
    <n v="18012"/>
    <d v="2017-07-27T00:00:00"/>
    <s v="N/A"/>
    <n v="4600007094"/>
    <x v="3"/>
    <s v="CORANTIOQUIA, MUNICIPIO DE ANORÍ Y CORPORACIÓN MASBOSQUES"/>
    <s v="En ejecución"/>
    <s v="Convenio No. 4600007094,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Angostura, bajo los parámetros establecidos en la Ordenanza Departamental N° 049 de 2016."/>
    <s v="Enero"/>
    <s v="11 meses"/>
    <s v="Régimen Especial"/>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7"/>
    <n v="18013"/>
    <d v="2017-07-27T00:00:00"/>
    <s v="N/A"/>
    <n v="4600007092"/>
    <x v="3"/>
    <s v="CORANTIOQUIA, MUNICIPIO DE ANGOSTURA Y CORPORACIÓN MASBOSQUES"/>
    <s v="En ejecución"/>
    <s v="Convenio No. 4600007092,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Andes, bajo los parámetros establecidos en la Ordenanza Departamental N° 049 de 2016."/>
    <s v="Enero"/>
    <s v="11 meses"/>
    <s v="Régimen Especial"/>
    <s v="Recursos Propios"/>
    <n v="6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8"/>
    <n v="18014"/>
    <d v="2017-07-27T00:00:00"/>
    <s v="N/A"/>
    <n v="4600007093"/>
    <x v="3"/>
    <s v="CORANTIOQUIA, MUNICIPIO DE ANDES Y CORPORACIÓN MASBOSQUES"/>
    <s v="En ejecución"/>
    <s v="Convenio No. 4600007093,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Belmira, bajo los parámetros establecidos en la Ordenanza Departamental N° 049 de 2016."/>
    <s v="Enero"/>
    <s v="11 meses"/>
    <s v="Régimen Especial"/>
    <s v="Recursos Propios"/>
    <n v="120000000"/>
    <n v="418829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9"/>
    <n v="18015"/>
    <d v="2017-07-27T00:00:00"/>
    <s v="N/A"/>
    <n v="4600007095"/>
    <x v="3"/>
    <s v="CORANTIOQUIA, MUNICIPIO DE BELMIRA Y CORPORACIÓN MASBOSQUES"/>
    <s v="En ejecución"/>
    <s v="Convenio No. 4600007095,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Betulia, bajo los parámetros establecidos en la Ordenanza Departamental N° 049 de 2016."/>
    <s v="Enero"/>
    <s v="11 meses"/>
    <s v="Régimen Especial"/>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0"/>
    <n v="18016"/>
    <d v="2017-07-27T00:00:00"/>
    <s v="N/A"/>
    <n v="4600007096"/>
    <x v="3"/>
    <s v="CORANTIOQUIA, MUNICIPIO DE BETULIA Y CORPORACIÓN MASBOSQUES"/>
    <s v="En ejecución"/>
    <s v="Convenio No. 4600007096,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Briceño, bajo los parámetros establecidos en la Ordenanza Departamental N° 049 de 2016."/>
    <s v="Enero"/>
    <s v="11 meses"/>
    <s v="Régimen Especial"/>
    <s v="Recursos Propios"/>
    <n v="90000000"/>
    <n v="292135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1"/>
    <n v="18017"/>
    <d v="2017-07-27T00:00:00"/>
    <s v="N/A"/>
    <n v="4600007097"/>
    <x v="3"/>
    <s v="CORANTIOQUIA, MUNICIPIO DE BRICEÑO Y CORPORACIÓN MASBOSQUES"/>
    <s v="En ejecución"/>
    <s v="Convenio No. 4600007097,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Caracoli, bajo los parámetros establecidos en la Ordenanza Departamental N° 049 de 2016."/>
    <s v="Enero"/>
    <s v="11 meses"/>
    <s v="Régimen Especial"/>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2"/>
    <n v="18018"/>
    <d v="2017-07-27T00:00:00"/>
    <s v="N/A"/>
    <n v="4600007098"/>
    <x v="3"/>
    <s v="CORANTIOQUIA, MUNICIPIO DE CARACOLÍ Y CORPORACIÓN MASBOSQUES"/>
    <s v="En ejecución"/>
    <s v="Convenio No. 4600007098,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Ciudad Bolivar, bajo los parámetros establecidos en la Ordenanza Departamental N° 049 de 2016."/>
    <s v="Enero"/>
    <s v="11 meses"/>
    <s v="Régimen Especial"/>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3"/>
    <n v="18019"/>
    <d v="2017-07-27T00:00:00"/>
    <s v="N/A"/>
    <n v="4600007099"/>
    <x v="3"/>
    <s v="CORANTIOQUIA, MUNICIPIO DE CIUDAD BOLIVAR Y CORPORACIÓN MASBOSQUES"/>
    <s v="En ejecución"/>
    <s v="Convenio No. 4600007099,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Donmatias, bajo los parámetros establecidos en la Ordenanza Departamental N° 049 de 2016."/>
    <s v="Enero"/>
    <s v="11 meses"/>
    <s v="Régimen Especial"/>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4"/>
    <n v="18020"/>
    <d v="2017-07-27T00:00:00"/>
    <s v="N/A"/>
    <n v="4600007100"/>
    <x v="3"/>
    <s v="CORANTIOQUIA, MUNICIPIO DE DONMATÍAS Y CORPORACIÓN MASBOSQUES"/>
    <s v="En ejecución"/>
    <s v="Convenio No. 4600007100,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Ebejico, bajo los parámetros establecidos en la Ordenanza Departamental N° 049 de 2016."/>
    <s v="Enero"/>
    <s v="11 meses"/>
    <s v="Régimen Especial"/>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5"/>
    <n v="18021"/>
    <d v="2017-07-27T00:00:00"/>
    <s v="N/A"/>
    <n v="4600007101"/>
    <x v="3"/>
    <s v="CORANTIOQUIA, MUNICIPIO DE EBÉJICO Y CORPORACIÓN MASBOSQUES"/>
    <s v="En ejecución"/>
    <s v="Convenio No. 4600007101,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Gomez Plata, bajo los parámetros establecidos en la Ordenanza Departamental N° 049 de 2016."/>
    <s v="Enero"/>
    <s v="11 meses"/>
    <s v="Régimen Especial"/>
    <s v="Recursos Propios"/>
    <n v="210000000"/>
    <n v="7724351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6"/>
    <n v="18022"/>
    <d v="2017-07-27T00:00:00"/>
    <s v="N/A"/>
    <n v="4600007102"/>
    <x v="3"/>
    <s v="CORANTIOQUIA, MUNICIPIO DE GÓMEZ PLATA Y CORPORACIÓN MASBOSQUES"/>
    <s v="En ejecución"/>
    <s v="Convenio No. 4600007102,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Guadalupe, bajo los parámetros establecidos en la Ordenanza Departamental N° 049 de 2016."/>
    <s v="Enero"/>
    <s v="11 meses"/>
    <s v="Régimen Especial"/>
    <s v="Recursos Propios"/>
    <n v="120000000"/>
    <n v="4174092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7"/>
    <n v="18023"/>
    <d v="2017-07-27T00:00:00"/>
    <s v="N/A"/>
    <n v="4600007103"/>
    <x v="3"/>
    <s v="CORANTIOQUIA, MUNICIPIO DE GUADALUPE Y CORPORACIÓN MASBOSQUES"/>
    <s v="En ejecución"/>
    <s v="Convenio No. 4600007103,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ituango, bajo los parámetros establecidos en la Ordenanza Departamental N° 049 de 2016."/>
    <s v="Enero"/>
    <s v="11 meses"/>
    <s v="Régimen Especial"/>
    <s v="Recursos Propios"/>
    <n v="180000000"/>
    <n v="6524366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8"/>
    <n v="18024"/>
    <d v="2017-07-27T00:00:00"/>
    <s v="N/A"/>
    <n v="4600007104"/>
    <x v="3"/>
    <s v="CORANTIOQUIA, MUNICIPIO DE ITUANGO Y CORPORACIÓN MASBOSQUES"/>
    <s v="En ejecución"/>
    <s v="Convenio No. 4600007104,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Jerico, bajo los parámetros establecidos en la Ordenanza Departamental N° 049 de 2016."/>
    <s v="Enero"/>
    <s v="11 meses"/>
    <s v="Régimen Especial"/>
    <s v="Recursos Propios"/>
    <n v="68000000"/>
    <n v="1474879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9"/>
    <n v="18025"/>
    <d v="2017-07-27T00:00:00"/>
    <s v="N/A"/>
    <n v="4600007105"/>
    <x v="3"/>
    <s v="CORANTIOQUIA, MUNICIPIO DE JERICÓ Y CORPORACIÓN MASBOSQUES"/>
    <s v="En ejecución"/>
    <s v="Convenio No. 4600007105,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Liborina, bajo los parámetros establecidos en la Ordenanza Departamental N° 049 de 2016."/>
    <s v="Enero"/>
    <s v="11 meses"/>
    <s v="Régimen Especial"/>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0"/>
    <n v="18026"/>
    <d v="2017-07-27T00:00:00"/>
    <s v="N/A"/>
    <n v="4600007106"/>
    <x v="3"/>
    <s v="CORANTIOQUIA, MUNICIPIO DE LIBORINA Y CORPORACIÓN MASBOSQUES"/>
    <s v="En ejecución"/>
    <s v="Convenio No. 4600007106,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Remedios, bajo los parámetros establecidos en la Ordenanza Departamental N° 049 de 2016."/>
    <s v="Enero"/>
    <s v="11 meses"/>
    <s v="Régimen Especial"/>
    <s v="Recursos Propios"/>
    <n v="216000000"/>
    <n v="779028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1"/>
    <n v="18027"/>
    <d v="2017-07-27T00:00:00"/>
    <s v="N/A"/>
    <n v="460007107"/>
    <x v="3"/>
    <s v="CORANTIOQUIA, MUNICIPIO DE REMEDIOS Y CORPORACIÓN MASBOSQUES"/>
    <s v="En ejecución"/>
    <s v="Convenio No. 4600007107,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banalarga, bajo los parámetros establecidos en la Ordenanza Departamental N° 049 de 2016."/>
    <s v="Enero"/>
    <s v="11 meses"/>
    <s v="Régimen Especial"/>
    <s v="Recursos Propios"/>
    <n v="104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2"/>
    <n v="18028"/>
    <d v="2017-07-27T00:00:00"/>
    <s v="N/A"/>
    <n v="460007108"/>
    <x v="3"/>
    <s v="CORANTIOQUIA, MUNICIPIO DE SABANALARGA Y CORPORACIÓN MASBOSQUES"/>
    <s v="En ejecución"/>
    <s v="Convenio No. 4600007108,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n Jeronimo, bajo los parámetros establecidos en la Ordenanza Departamental N° 049 de 2016."/>
    <s v="Enero"/>
    <s v="11 meses"/>
    <s v="Régimen Especial"/>
    <s v="Recursos Propios"/>
    <n v="67200000"/>
    <n v="136330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3"/>
    <n v="18029"/>
    <d v="2017-07-27T00:00:00"/>
    <s v="N/A"/>
    <n v="460007109"/>
    <x v="3"/>
    <s v="CORANTIOQUIA, MUNICIPIO DE SAN JERÓNIMO Y CORPORACIÓN MASBOSQUES"/>
    <s v="En ejecución"/>
    <s v="Convenio No. 4600007109,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nta Fe de Antioquia, bajo los parámetros establecidos en la Ordenanza Departamental N° 049 de 2016."/>
    <s v="Enero"/>
    <s v="11 meses"/>
    <s v="Régimen Especial"/>
    <s v="Recursos Propios"/>
    <n v="300000000"/>
    <n v="10728616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4"/>
    <n v="18030"/>
    <d v="2017-07-27T00:00:00"/>
    <s v="N/A"/>
    <n v="460007110"/>
    <x v="3"/>
    <s v="CORANTIOQUIA, MUNICIPIO DE SANTA FE DE ANTIOQUIA Y CORPORACIÓN MASBOSQUES"/>
    <s v="En ejecución"/>
    <s v="Convenio No. 4600007110,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Taraza, bajo los parámetros establecidos en la Ordenanza Departamental N° 049 de 2016."/>
    <s v="Enero"/>
    <s v="11 meses"/>
    <s v="Régimen Especial"/>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5"/>
    <n v="18031"/>
    <d v="2017-07-27T00:00:00"/>
    <s v="N/A"/>
    <n v="460007111"/>
    <x v="3"/>
    <s v="CORANTIOQUIA, MUNICIPIO DE TARAZÁ Y CORPORACIÓN MASBOSQUES"/>
    <s v="En ejecución"/>
    <s v="Convenio No. 4600007111,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Vegachi, bajo los parámetros establecidos en la Ordenanza Departamental N° 049 de 2016."/>
    <s v="Enero"/>
    <s v="11 meses"/>
    <s v="Régimen Especial"/>
    <s v="Recursos Propios"/>
    <n v="40000000"/>
    <n v="5860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6"/>
    <n v="18032"/>
    <d v="2017-07-27T00:00:00"/>
    <s v="N/A"/>
    <n v="4600007112"/>
    <x v="3"/>
    <s v="CORANTIOQUIA, MUNICIPIO DE VEGACHÍ Y CORPORACIÓN MASBOSQUES"/>
    <s v="En ejecución"/>
    <s v="Convenio No. 4600007112,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Yolombo, bajo los parámetros establecidos en la Ordenanza Departamental N° 049 de 2016."/>
    <s v="Enero"/>
    <s v="11 meses"/>
    <s v="Régimen Especial"/>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7"/>
    <n v="18033"/>
    <d v="2017-07-27T00:00:00"/>
    <s v="N/A"/>
    <n v="460007125"/>
    <x v="3"/>
    <s v="CORANTIOQUIA, MUNICIPIO DE YOLOMBÓ Y CORPORACIÓN MASBOSQUES"/>
    <s v="En ejecución"/>
    <s v="Convenio No. 4600007125,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Yondo, bajo los parámetros establecidos en la Ordenanza Departamental N° 049 de 2016."/>
    <s v="Enero"/>
    <s v="11 meses"/>
    <s v="Régimen Especial"/>
    <s v="Recursos Propios"/>
    <n v="83987064"/>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8"/>
    <n v="18034"/>
    <d v="2017-07-27T00:00:00"/>
    <s v="N/A"/>
    <n v="460007113"/>
    <x v="3"/>
    <s v="CORANTIOQUIA, MUNICIPIO DE YONDÓ Y CORPORACIÓN MASBOSQUES"/>
    <s v="En ejecución"/>
    <s v="Convenio No. 4600007113,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Cisneros, bajo los parámetros establecidos en la Ordenanza Departamental N° 049 de 2016."/>
    <s v="Enero"/>
    <s v="11 meses"/>
    <s v="Régimen Especial"/>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9"/>
    <s v="18035-18036"/>
    <d v="2017-07-27T00:00:00"/>
    <s v="N/A"/>
    <n v="4600007114"/>
    <x v="3"/>
    <s v="CORANTIOQUIA, MUNICIPIO DE CISNEROS Y CORPORACIÓN MASBOSQUES"/>
    <s v="En ejecución"/>
    <s v="Convenio No. 4600007114,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LGAR bajo los parámetros establecidos en la Ordenanza Departamental N° 049 de 2016."/>
    <s v="Enero"/>
    <s v="10 meses"/>
    <s v="Régimen Especial"/>
    <s v="Recursos Propios"/>
    <n v="60000000"/>
    <n v="1864394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6"/>
    <n v="18215"/>
    <d v="2017-07-28T00:00:00"/>
    <s v="N/A"/>
    <n v="4600007116"/>
    <x v="3"/>
    <s v="CORANTIOQUIA, MUNICIPIO DE SALGAR Y CORPORACIÓN MASBOSQUES"/>
    <s v="En ejecución"/>
    <s v="Convenio No. 4600007116,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JARDIN bajo los parámetros establecidos en la Ordenanza Departamental N° 049 de 2016."/>
    <s v="Enero"/>
    <s v="10 meses"/>
    <s v="Régimen Especial"/>
    <s v="Recursos Propios"/>
    <n v="50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5"/>
    <n v="18584"/>
    <d v="2017-09-14T00:00:00"/>
    <s v="N/A"/>
    <n v="4600007443"/>
    <x v="3"/>
    <s v="CORANTIOQUIA, MUNICIPIO DE JARDÍN Y CORPORACIÓN MASBOSQUES"/>
    <s v="En ejecución"/>
    <s v="Convenio No. 4600007443, VF6000002256 Ordenanza 40 del 04 de octubre de 2017"/>
    <s v="Diana Carolina Uribe Gutierr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Concordia, bajo los parámetros establecidos en la Ordenanza Departamental N° 049 de 2016."/>
    <s v="Enero"/>
    <s v="10 meses"/>
    <s v="Régimen Especial"/>
    <s v="Recursos Propios"/>
    <n v="62987565"/>
    <n v="5161065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6"/>
    <n v="18583"/>
    <d v="2017-09-14T00:00:00"/>
    <s v="N/A"/>
    <n v="4600007444"/>
    <x v="3"/>
    <s v="CORANTIOQUIA, MUNICIPIO DE CONCORDIA Y CORPORACIÓN MASBOSQUES"/>
    <s v="En ejecución"/>
    <s v="Convenio No. 4600007444,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Abriaqui, bajo los parámetros establecidos en la Ordenanza Departamental N° 049 de 2016."/>
    <s v="Enero"/>
    <s v="10 meses"/>
    <s v="Régimen Especial"/>
    <s v="Recursos Propios"/>
    <n v="24455796"/>
    <n v="960364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7"/>
    <n v="18188"/>
    <d v="2017-09-04T00:00:00"/>
    <s v="N/A"/>
    <n v="4600007399"/>
    <x v="3"/>
    <s v="CORPOURABA, MUNICIPIO DE ABRIAQUÍ Y CORPORACIÓN MASBOSQUES"/>
    <s v="En ejecución"/>
    <s v="Convenio No. 4600007399,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Carepa, bajo los parámetros establecidos en la Ordenanza Departamental N° 049 de 2016."/>
    <s v="Enero"/>
    <s v="10 meses"/>
    <s v="Régimen Especial"/>
    <s v="Recursos Propios"/>
    <n v="160000000"/>
    <n v="3002524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8"/>
    <n v="18789"/>
    <d v="2017-09-04T00:00:00"/>
    <s v="N/A"/>
    <n v="4600007400"/>
    <x v="3"/>
    <s v="CORPOURABA, MUNICIPIO DE CAREPA Y CORPORACIÓN MASBOSQUES"/>
    <s v="En ejecución"/>
    <s v="Convenio No. 4600007400,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Chigorodo, bajo los parámetros establecidos en la Ordenanza Departamental N° 049 de 2016."/>
    <s v="Enero"/>
    <s v="10 meses"/>
    <s v="Régimen Especial"/>
    <s v="Recursos Propios"/>
    <n v="80000000"/>
    <n v="1537878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9"/>
    <n v="18190"/>
    <d v="2017-09-04T00:00:00"/>
    <s v="N/A"/>
    <n v="4600007401"/>
    <x v="3"/>
    <s v="CORPOURABA, MUNICIPIO DE CHIGORODÓ Y CORPORACIÓN MASBOSQUES"/>
    <s v="En ejecución"/>
    <s v="Convenio No. 4600007401,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Dabeiba, bajo los parámetros establecidos en la Ordenanza Departamental N° 049 de 2016."/>
    <s v="Enero"/>
    <s v="10 meses"/>
    <s v="Régimen Especial"/>
    <s v="Recursos Propios"/>
    <n v="120000000"/>
    <n v="25631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0"/>
    <n v="18191"/>
    <d v="2017-09-04T00:00:00"/>
    <s v="N/A"/>
    <n v="4600007400"/>
    <x v="3"/>
    <s v="CORPOURABA, MUNICIPIO DE DABEIBA Y CORPORACIÓN MASBOSQUES"/>
    <s v="En ejecución"/>
    <s v="Convenio No. 4600007402,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Frontino, bajo los parámetros establecidos en la Ordenanza Departamental N° 049 de 2016."/>
    <s v="Enero"/>
    <s v="10 meses"/>
    <s v="Régimen Especial"/>
    <s v="Recursos Propios"/>
    <n v="84000000"/>
    <n v="1684342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1"/>
    <n v="18192"/>
    <d v="2017-09-04T00:00:00"/>
    <s v="N/A"/>
    <n v="4600007403"/>
    <x v="3"/>
    <s v="CORPOURABA, MUNICIPIO DE FRONTINO Y CORPORACIÓN MASBOSQUES"/>
    <s v="En ejecución"/>
    <s v="Convenio No. 4600007403,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Giraldo, bajo los parámetros establecidos en la Ordenanza Departamental N° 049 de 2016."/>
    <s v="Enero"/>
    <s v="10 meses"/>
    <s v="Régimen Especial"/>
    <s v="Recursos Propios"/>
    <n v="64000000"/>
    <n v="1529190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2"/>
    <n v="18193"/>
    <d v="2017-09-04T00:00:00"/>
    <s v="N/A"/>
    <n v="4600007404"/>
    <x v="3"/>
    <s v="CORPOURABA, MUNICIPIO DE GIRALDO Y CORPORACIÓN MASBOSQUES"/>
    <s v="En ejecución"/>
    <s v="Convenio No. 4600007404,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n Pedro de Uraba, bajo los parámetros establecidos en la Ordenanza Departamental N° 049 de 2016."/>
    <s v="Enero"/>
    <s v="10 meses"/>
    <s v="Régimen Especial"/>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3"/>
    <n v="18194"/>
    <d v="2017-09-04T00:00:00"/>
    <s v="N/A"/>
    <n v="4600007405"/>
    <x v="3"/>
    <s v="CORPOURABA, MUNICIPIO DE SAN PEDRO DE URABÁ Y CORPORACIÓN MASBOSQUES"/>
    <s v="En ejecución"/>
    <s v="Convenio No. 4600007405,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Cañasgordas bajo los parámetros establecidos en la Ordenanza Departamental N° 049 de 2016."/>
    <s v="Enero"/>
    <s v="10 meses"/>
    <s v="Régimen Especial"/>
    <s v="Recursos Propios"/>
    <n v="80000000"/>
    <n v="1794191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4"/>
    <n v="18195"/>
    <d v="2017-09-04T00:00:00"/>
    <s v="N/A"/>
    <n v="4600007406"/>
    <x v="3"/>
    <s v="CORPOURABA, MUNICIPIO DE CAÑASGORDAS Y CORPORACIÓN MASBOSQUES"/>
    <s v="En ejecución"/>
    <s v="Convenio No. 4600007406,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Uramita bajo los parámetros establecidos en la Ordenanza Departamental N° 049 de 2016."/>
    <s v="Enero"/>
    <s v="10 meses"/>
    <s v="Régimen Especial"/>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5"/>
    <n v="18196"/>
    <d v="2017-09-04T00:00:00"/>
    <s v="N/A"/>
    <n v="4600007407"/>
    <x v="3"/>
    <s v="CORPOURABA, MUNICIPIO DE URAMITA Y CORPORACIÓN MASBOSQUES"/>
    <s v="En ejecución"/>
    <s v="Convenio No. 4600007407,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Peque bajo los parámetros establecidos en la Ordenanza Departamental N° 049 de 2016."/>
    <s v="Enero"/>
    <s v="10 meses"/>
    <s v="Régimen Especial"/>
    <s v="Recursos Propios"/>
    <n v="120000000"/>
    <n v="234343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6"/>
    <n v="18197"/>
    <d v="2017-09-04T00:00:00"/>
    <s v="N/A"/>
    <n v="4600007408"/>
    <x v="3"/>
    <s v="CORPOURABA, MUNICIPIO DE PEQUE Y CORPORACIÓN MASBOSQUES"/>
    <s v="En ejecución"/>
    <s v="Convenio No. 4600007408,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Mutata bajo los parámetros establecidos en la Ordenanza Departamental N° 049 de 2016."/>
    <s v="Enero"/>
    <s v="10 meses"/>
    <s v="Régimen Especial"/>
    <s v="Recursos Propios"/>
    <n v="60000000"/>
    <n v="1171716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7"/>
    <n v="18198"/>
    <d v="2017-09-04T00:00:00"/>
    <s v="N/A"/>
    <n v="4600007409"/>
    <x v="3"/>
    <s v="CORPOURABA, MUNICIPIO DE MUTATÁ Y CORPORACIÓN MASBOSQUES"/>
    <s v="En ejecución"/>
    <s v="Convenio No. 4600007409,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Urrao bajo los parámetros establecidos en la Ordenanza Departamental N° 049 de 2016."/>
    <s v="Enero"/>
    <s v="14 meses"/>
    <s v="Régimen Especial"/>
    <s v="Recursos Propios"/>
    <n v="200000000"/>
    <n v="4101008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316"/>
    <n v="18214"/>
    <d v="2017-09-04T00:00:00"/>
    <s v="N/A"/>
    <n v="4600007410"/>
    <x v="3"/>
    <s v="CORPOURABA, MUNICIPIO DE URRAO Y CORPORACIÓN MASBOSQUES"/>
    <s v="En ejecución"/>
    <s v="Convenio No. 4600007410, VF6000002256 Ordenanza 40 del 04 de octubre de 2017"/>
    <s v="Javier Alezander Robledo Blandón"/>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Barbosa, bajo los parámetros establecidos en la Ordenanza Departamental N° 049 de 2016."/>
    <s v="Enero"/>
    <s v="14 meses"/>
    <s v="Régimen Especial"/>
    <s v="Recursos Propios"/>
    <n v="26996104"/>
    <n v="26996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4"/>
    <s v="N/A"/>
    <d v="2017-10-31T00:00:00"/>
    <s v="N/A"/>
    <s v="2017-AS-34-0004"/>
    <x v="3"/>
    <s v="ÁREA METROPOLITANA DEL VALLE DE ABURRÁ, CORANTIOQUIA, MUNICIPIO DE BARBOSA Y LA CORPORACIÓN MASBOSQUES"/>
    <s v="En ejecución"/>
    <s v="Convenio No. 2017-AS-34-0004,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Envigado, bajo los parámetros establecidos en la Ordenanza Departamental N° 049 de 2016."/>
    <s v="Enero"/>
    <s v="14 meses"/>
    <s v="Régimen Especial"/>
    <s v="Recursos Propios"/>
    <n v="104640373"/>
    <n v="10464037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5"/>
    <s v="N/A"/>
    <d v="2017-10-31T00:00:00"/>
    <s v="N/A"/>
    <s v="2017-AS-34-0005"/>
    <x v="3"/>
    <s v="ÁREA METROPOLITANA DEL VALLE DE ABURRÁ, CORANTIOQUIA, MUNICIPIO DE ENVIGADO Y LA CORPORACIÓN MASBOSQUES"/>
    <s v="En ejecución"/>
    <s v="Convenio No. 2017-AS-34-0005,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Girardota, bajo los parámetros establecidos en la Ordenanza Departamental N° 049 de 2016."/>
    <s v="Enero"/>
    <s v="14 meses"/>
    <s v="Régimen Especial"/>
    <s v="Recursos Propios"/>
    <n v="50028707"/>
    <n v="5002870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7"/>
    <s v="N/A"/>
    <d v="2017-10-31T00:00:00"/>
    <s v="N/A"/>
    <s v="2017-AS-34-0007"/>
    <x v="3"/>
    <s v="ÁREA METROPOLITANA DEL VALLE DE ABURRÁ, CORANTIOQUIA, MUNICIPIO DE GIRARDOTA Y LA CORPORACIÓN MASBOSQUES"/>
    <s v="En ejecución"/>
    <s v="Convenio No. 2017-AS-34-0007,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Itagui, bajo los parámetros establecidos en la Ordenanza Departamental N° 049 de 2016"/>
    <s v="Enero"/>
    <s v="14 meses"/>
    <s v="Régimen Especial"/>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6"/>
    <s v="N/A"/>
    <d v="2017-10-31T00:00:00"/>
    <s v="N/A"/>
    <s v="2017-AS-34-0006"/>
    <x v="3"/>
    <s v="ÁREA METROPOLITANA DEL VALLE DE ABURRÁ, CORANTIOQUIA, MUNICIPIO DE ITAGUI Y LA CORPORACIÓN MASBOSQUES"/>
    <s v="En ejecución"/>
    <s v="Convenio No. 2017-AS-34-0006, VF6000002256 Ordenanza 40 del 04 de octubre de 2017"/>
    <s v="Santiago Arbelaez Arbelaez"/>
    <s v="Tipo C Supervisión"/>
    <s v="Supervisión técnica, jurídica, administrativa, contable y/o financiera"/>
  </r>
  <r>
    <x v="18"/>
    <n v="77101604"/>
    <s v="Implementar el esquema de pago por servicios ambientales BANCO2, para la conservación de ecosistemas estratégicos asociados al recurso hídrico, en el municipio de Sabaneta, bajo los parámetros establecidos en la Ordenanza Departamental N° 049 de 2016."/>
    <s v="Enero"/>
    <s v="6 meses"/>
    <s v="Régimen Especial"/>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9"/>
    <s v="N/A"/>
    <d v="2017-11-09T00:00:00"/>
    <s v="N/A"/>
    <s v="2017-AS-34-0009"/>
    <x v="3"/>
    <s v="ÁREA METROPOLITANA DEL VALLE DE ABURRÁ, CORANTIOQUIA, MUNICIPIO DE SABANETA Y LA CORPORACIÓN MASBOSQUES"/>
    <s v="En ejecución"/>
    <s v="Convenio No. 2017-AS-34-0009, VF6000002256 Ordenanza 40 del 04 de octubre de 2017"/>
    <s v="Santiago Arbelaez Arbelaez"/>
    <s v="Tipo C Supervisión"/>
    <s v="Supervisión técnica, jurídica, administrativa, contable y/o financiera"/>
  </r>
  <r>
    <x v="18"/>
    <n v="77101604"/>
    <s v="Implementar acciones de control, vigilancia y administración de los predios públicos adquiridos en los municipios del Departamento de Antioquia para la protección de las fuentes de agua que abastecen acueductos."/>
    <s v="Junio"/>
    <s v="6 meses"/>
    <s v="Régimen Especial"/>
    <s v="Recursos Propios"/>
    <n v="350000000"/>
    <n v="35000000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0"/>
    <m/>
    <m/>
    <m/>
    <s v="Alvaro Londoño Maya"/>
    <s v="Tipo C Supervisión"/>
    <s v="Supervisión técnica, jurídica, administrativa, contable y/o financiera"/>
  </r>
  <r>
    <x v="18"/>
    <n v="77101703"/>
    <s v="Implementación Proyectos educativos y de participación para la construcción de una_x000a_cultura ambiental sustentable en el departamento de Antioquia"/>
    <s v="Junio"/>
    <s v="6 meses"/>
    <s v="Régimen Especial"/>
    <s v="Recursos Propios"/>
    <n v="101281203"/>
    <n v="101281203"/>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m/>
    <s v="Hernan Dario Valencia Gutierrez"/>
    <s v="Tipo C Supervisión"/>
    <s v="Supervisión técnica, jurídica, administrativa, contable y/o financiera"/>
  </r>
  <r>
    <x v="18"/>
    <n v="80101602"/>
    <s v="Suministro de bolsas plásticas oxi-biodegradables, como elemento de apoyo a la estrategia educativa del programa Basura Cero."/>
    <s v="Febrero"/>
    <s v="6 meses"/>
    <s v="Selección Abreviada - Menor Cuantía"/>
    <s v="Recursos Propios"/>
    <n v="200000000"/>
    <n v="200000000"/>
    <s v="No"/>
    <s v="N/A"/>
    <s v="CARLOS ANDRES ESCOBAR DIEZ"/>
    <s v="Profesional universitario"/>
    <s v="3838685"/>
    <s v="carlos.escobar@antioquia.gov.co"/>
    <s v="Educación y cultura para la sostenibilidad ambiental del Departamento de Antioquia"/>
    <s v="Acciones contempladas en el Proyecto de Ordenanza “Basuras Cero” Implementadas"/>
    <s v="Implementación Proyectos educativos y de participación para la construcción de una_x000a_cultura ambiental sustentable en el departamento de Antioquia"/>
    <s v="210001-001"/>
    <n v="34020302"/>
    <s v="Proyecto de Ordenanza Basuras Cero"/>
    <m/>
    <m/>
    <m/>
    <m/>
    <m/>
    <x v="0"/>
    <m/>
    <m/>
    <m/>
    <s v="Aracely Santillana"/>
    <s v="Tipo C Supervisión"/>
    <s v="Supervisión técnica, jurídica, administrativa, contable y/o financiera"/>
  </r>
  <r>
    <x v="18"/>
    <n v="77101604"/>
    <s v="Implementación de los Planes de Ordenación y Manejo de las Cuencas Hidrográficas (POMCA) de la jurisdicción de CORPOURABA."/>
    <s v="Junio"/>
    <s v="3 meses"/>
    <s v="Régimen Especial"/>
    <s v="Recursos Propios"/>
    <n v="225000000"/>
    <n v="225000000"/>
    <s v="No"/>
    <s v="N/A"/>
    <s v="CARLOS ANDRES ESCOBAR DIEZ"/>
    <s v="Profesional universitario"/>
    <s v="3838685"/>
    <s v="carlos.escobar@antioquia.gov.co"/>
    <s v="Protección y Conservación del Recurso Hídrico"/>
    <s v="Proyectos contemplados en los Planes de Ordenamiento y Manejo de Cuencas Hidrográficas (POMCAS) implementados en las 9 subregiones del Departamento"/>
    <s v="Protección y conservación del recurso hidrico en el departamento de Antioquia"/>
    <s v="210021-001"/>
    <n v="34020106"/>
    <s v="Proyectos contemplados POMCAS"/>
    <m/>
    <m/>
    <m/>
    <m/>
    <m/>
    <x v="0"/>
    <m/>
    <m/>
    <m/>
    <s v="Andres Felipe Posada Zapata"/>
    <s v="Tipo C Supervisión"/>
    <s v="Supervisión técnica, jurídica, administrativa, contable y/o financiera"/>
  </r>
  <r>
    <x v="18"/>
    <n v="77101604"/>
    <s v="Cofinanciar la publicación de la actualización y monitoreo del estado del recurso hídrico en el Departamento de Antioquia."/>
    <s v="Junio"/>
    <s v="6 meses"/>
    <s v="Régimen Especial"/>
    <s v="Recursos Propios"/>
    <n v="25000000"/>
    <n v="25000000"/>
    <s v="No"/>
    <s v="N/A"/>
    <s v="CARLOS ANDRES ESCOBAR DIEZ"/>
    <s v="Profesional universitario"/>
    <s v="3838685"/>
    <s v="carlos.escobar@antioquia.gov.co"/>
    <s v="Protección y Conservación del Recurso Hídrico"/>
    <s v="Estudio de actualización del estado de los recurso hídrico en el departamento de Antioquia editado y socializado."/>
    <s v="Protección y conservación del recurso hidrico en el departamento de Antioquia"/>
    <s v="210021-001"/>
    <n v="34020103"/>
    <s v="Est actlización estado recurso hídrico "/>
    <m/>
    <m/>
    <m/>
    <m/>
    <m/>
    <x v="0"/>
    <m/>
    <m/>
    <m/>
    <s v="Carlos Mario Sierra Zapata"/>
    <s v="Tipo C Supervisión"/>
    <s v="Supervisión técnica, jurídica, administrativa, contable y/o financiera"/>
  </r>
  <r>
    <x v="18"/>
    <n v="77101703"/>
    <s v="Elaboración de la Política Pública de Bienestar animal."/>
    <s v="Febrero"/>
    <s v="10 meses"/>
    <s v="Mínima Cuantía"/>
    <s v="Recursos Propios"/>
    <n v="60000000"/>
    <n v="6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18"/>
    <n v="77101703"/>
    <s v="Fortalecimiento de las mesas ambientales del Departamento de Antioquia."/>
    <s v="Febrero"/>
    <s v="6 meses"/>
    <s v="Mínima Cuantía"/>
    <s v="Recursos Propios"/>
    <n v="70000000"/>
    <n v="7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18"/>
    <n v="77101703"/>
    <s v="Implementación Plan de Acción del Comité Minero Ambiental."/>
    <s v="Junio"/>
    <s v="6 meses"/>
    <s v="Régimen Especial"/>
    <s v="Recursos Propios"/>
    <n v="40000000"/>
    <n v="4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18"/>
    <n v="77101703"/>
    <s v="Fortalecer las instancias de participación y los procesos de Gestión Ambiental en el marco del Consejo Departamental Ambiental de Antioquia – CODEAM."/>
    <s v="Junio"/>
    <s v="6 meses"/>
    <s v="Régimen Especial"/>
    <s v="Recursos Propios"/>
    <n v="75000000"/>
    <n v="7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Juan David Ramirez Bedoya"/>
    <s v="Tipo C Supervisión"/>
    <s v="Supervisión técnica, jurídica, administrativa, contable y/o financiera"/>
  </r>
  <r>
    <x v="18"/>
    <n v="77101604"/>
    <s v="Apoyo a proyectos de la comisión para la prevención, mitigación y control de incendios forestales en el departamento de Antioquia implementados"/>
    <s v="Junio"/>
    <s v="6 meses"/>
    <s v="Régimen Especial"/>
    <s v="Recursos Propios"/>
    <n v="20000000"/>
    <n v="20000000"/>
    <s v="No"/>
    <s v="N/A"/>
    <s v="CARLOS ANDRES ESCOBAR DIEZ"/>
    <s v="Profesional universitario"/>
    <s v="3838685"/>
    <s v="carlos.escobar@antioquia.gov.co"/>
    <s v="Conservación de Ecosistemas Estratégicos"/>
    <s v="Proyectos contemplados en el Plan de Acción de la comisión para la prevención, mitigación y control de incendios forestales en el departamento de Antioquia implementados"/>
    <s v="Protección y conservación de áreas de ecosistemas estratégicos, Antioquia"/>
    <s v="210022-001"/>
    <n v="34020208"/>
    <s v="Proy Plan Acción comisión incen fostls "/>
    <m/>
    <m/>
    <m/>
    <m/>
    <m/>
    <x v="0"/>
    <m/>
    <m/>
    <m/>
    <s v="Aracely Santillana"/>
    <s v="Tipo C Supervisión"/>
    <s v="Supervisión técnica, jurídica, administrativa, contable y/o financiera"/>
  </r>
  <r>
    <x v="18"/>
    <n v="77101604"/>
    <s v="Apoyar la creación del Sistema Local de Áreas Protegidas en los municipios del Departamento."/>
    <s v="Julio"/>
    <s v="5 meses"/>
    <s v="Régimen Especial"/>
    <s v="Recursos Propios"/>
    <n v="96281203"/>
    <n v="96281203"/>
    <s v="No"/>
    <s v="N/A"/>
    <s v="CARLOS ANDRES ESCOBAR DIEZ"/>
    <s v="Profesional universitario"/>
    <s v="3838685"/>
    <s v="carlos.escobar@antioquia.gov.co"/>
    <s v="Conservación de Ecosistemas Estratégicos"/>
    <s v="Diseño e implementación de Sistemas Locales de Áreas Protegidas – SILAP"/>
    <s v="Protección y conservación de áreas de ecosistemas estratégicos, Antioquia"/>
    <s v="210022-001"/>
    <n v="34020202"/>
    <s v="Diseño e implementación de SILAP"/>
    <m/>
    <m/>
    <m/>
    <m/>
    <m/>
    <x v="0"/>
    <m/>
    <m/>
    <m/>
    <s v="Andres Correa Maya"/>
    <s v="Tipo C Supervisión"/>
    <s v="Supervisión técnica, jurídica, administrativa, contable y/o financiera"/>
  </r>
  <r>
    <x v="18"/>
    <n v="77111603"/>
    <s v="Áreas de espacio público de protección ambiental recuperadas."/>
    <s v="Julio"/>
    <s v="5 meses"/>
    <s v="Régimen Especial"/>
    <s v="Recursos Propios"/>
    <n v="99330187"/>
    <n v="99330187"/>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0"/>
    <m/>
    <m/>
    <m/>
    <s v="Carlos Mario Sierra Zapata"/>
    <s v="Tipo C Supervisión"/>
    <s v="Supervisión técnica, jurídica, administrativa, contable y/o financiera"/>
  </r>
  <r>
    <x v="18"/>
    <n v="77111603"/>
    <s v="Cofinanciar la restauración ecológica de áreas de ecosistemas estratégicos."/>
    <s v="Julio"/>
    <s v="15 meses"/>
    <s v="Régimen Especial"/>
    <s v="Recursos Propios"/>
    <n v="230000000"/>
    <n v="230000000"/>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0"/>
    <m/>
    <m/>
    <m/>
    <s v="Carlos Mario Sierra Zapata"/>
    <s v="Tipo C Supervisión"/>
    <s v="Supervisión técnica, jurídica, administrativa, contable y/o financiera"/>
  </r>
  <r>
    <x v="18"/>
    <n v="90121500"/>
    <s v="Adquisición de Tiquetes Aéreos para la Gobernación de Antioquia"/>
    <s v="Enero"/>
    <s v="12 meses"/>
    <s v="Contratación Directa"/>
    <s v="Recursos Propios"/>
    <n v="35000000"/>
    <n v="30000000"/>
    <s v="Si"/>
    <s v="Aprobadas"/>
    <s v="CARLOS ANDRES ESCOBAR DIEZ"/>
    <s v="Profesional universitario"/>
    <s v="3838686"/>
    <s v="carlos.escobar@antioquia.gov.co"/>
    <m/>
    <m/>
    <m/>
    <m/>
    <m/>
    <m/>
    <m/>
    <m/>
    <m/>
    <m/>
    <m/>
    <x v="0"/>
    <m/>
    <m/>
    <s v="VF 6000002258 del 3 ago-17 Ordenanza 11 del 18 de julio de 2017_x000a_Entrega de CDP a La Secretaría General"/>
    <s v="Elvia Gómez Betancur"/>
    <s v="Tipo C Supervisión"/>
    <s v="Supervisión técnica, jurídica, administrativa, contable y/o financiera"/>
  </r>
  <r>
    <x v="18"/>
    <n v="80111504"/>
    <s v="Contratación de un servidor público en temporalidad  e incluye los  viáticos"/>
    <s v="Enero"/>
    <s v="12 meses"/>
    <s v="Contratación Directa"/>
    <s v="Recursos Propios"/>
    <n v="103718797"/>
    <n v="103718797"/>
    <s v="No"/>
    <s v="N/A"/>
    <s v="CARLOS ANDRES ESCOBAR DIEZ"/>
    <s v="Profesional universitario"/>
    <s v="3838685"/>
    <s v="carlos.escobar@antioquia.gov.co"/>
    <s v="Conservación de Ecosistemas Estratégicos"/>
    <s v="Áreas apoyadas para declaratoria dentro del Sistema Departamental de Áreas Protegidas (SIDAP)"/>
    <s v="Protección y conservación de áreas de ecosistemas estratégicos, Antioquia"/>
    <s v="210022-001"/>
    <n v="34020205"/>
    <s v="Áreas apoyadas para declaratoria SIDAP"/>
    <m/>
    <m/>
    <m/>
    <m/>
    <m/>
    <x v="0"/>
    <m/>
    <m/>
    <s v="Entrega de CDP a La Secretaria  de Gestion Humana y Desarrollo Organizacional"/>
    <s v="N/A"/>
    <s v="Tipo C:  Supervisión"/>
    <s v="Tecnica, Administrativa, Financiera, juridica y contable."/>
  </r>
  <r>
    <x v="18"/>
    <n v="80111504"/>
    <s v="Contratación de un servidor público en temporalidad  y incluye los  viáticos"/>
    <s v="Enero"/>
    <s v="12 meses"/>
    <s v="Contratación Directa"/>
    <s v="Recursos Propios"/>
    <n v="103718797"/>
    <n v="103718797"/>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ia  de Gestion Humana y Desarrollo Organizacional"/>
    <s v="N/A"/>
    <s v="Tipo C:  Supervisión"/>
    <s v="Tecnica, Administrativa, Financiera, juridica y contable."/>
  </r>
  <r>
    <x v="18"/>
    <n v="80111504"/>
    <s v="Contratación de un servidor público en temporalidad y incluye los viáticos"/>
    <s v="Enero"/>
    <s v="6 meses"/>
    <s v="Contratación Directa"/>
    <s v="Recursos Propios"/>
    <n v="103718797"/>
    <n v="103718797"/>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s v="Entrega de CDP a La Secretaria  de Gestion Humana y Desarrollo Organizacional"/>
    <s v="N/A"/>
    <s v="Tipo C:  Supervisión"/>
    <s v="Tecnica, Administrativa, Financiera, juridica y contable."/>
  </r>
  <r>
    <x v="18"/>
    <n v="80111504"/>
    <s v="Contratación de dos practicantes de excelencia, para el segundo semestre"/>
    <s v="Junio"/>
    <s v="16 meses"/>
    <s v="Contratación Directa"/>
    <s v="Recursos Propios"/>
    <n v="11951016"/>
    <n v="11951016"/>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ia  de Gestion Humana y Desarrollo Organizacional"/>
    <s v="Laura Salinas Gaviria"/>
    <s v="Tipo C Supervisión"/>
    <s v="Supervisión técnica, jurídica, administrativa, contable y/o financiera"/>
  </r>
  <r>
    <x v="18"/>
    <s v="86131504; 80141607"/>
    <s v="Central de medios y Operador logístico"/>
    <s v="Enero"/>
    <s v="16 meses"/>
    <s v="Contratación Directa"/>
    <s v="Recursos Propios"/>
    <n v="85000000"/>
    <n v="85000000"/>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s v="VF6000002347 ($25.000.000) y VF6000002362 ($60.000.000)  Ordenanza 17 del 8 de agosto de 2017_x000a_Entrega de CDP a La Oficina de Comunicaciones"/>
    <s v="Laura Salinas Gaviria"/>
    <s v="Tipo C Supervisión"/>
    <s v="Supervisión técnica, jurídica, administrativa, contable y/o financiera"/>
  </r>
  <r>
    <x v="18"/>
    <s v="86131504; 80141607"/>
    <s v="Central de medios y Operador logístico"/>
    <s v="Enero"/>
    <s v="11 meses"/>
    <s v="Contratación Directa"/>
    <s v="Recursos Propios"/>
    <n v="85000000"/>
    <n v="8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VF6000002348 ($25.000.000) y VF6000002363 ($60.000.000)  Ordenanza 17 del 8 de agosto de 2017_x000a_Entrega de CDP a La Oficina de Comunicaciones"/>
    <s v="Laura Salinas Gaviria"/>
    <s v="Tipo C Supervisión"/>
    <s v="Supervisión técnica, jurídica, administrativa, contable y/o financiera"/>
  </r>
  <r>
    <x v="18"/>
    <n v="78111800"/>
    <s v="Prestación de servicio de transporte terrestre automotor para apoyar la gestión de la Gobernación de Antioquia."/>
    <s v="Febrero"/>
    <s v="10 meses"/>
    <s v="Selección Abreviada - Subasta Inversa"/>
    <s v="Recursos Propios"/>
    <n v="15000000"/>
    <n v="1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ía General"/>
    <s v="Julia Ines Puerta Castro"/>
    <s v="Tipo C Supervisión"/>
    <s v="Supervisión técnica, jurídica, administrativa, contable y/o financiera"/>
  </r>
  <r>
    <x v="19"/>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s v="Enero"/>
    <s v="10 meses"/>
    <s v="Contratación Directa"/>
    <s v="Recursos Propios"/>
    <n v="2378012965"/>
    <n v="9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7"/>
    <d v="2017-10-27T00:00:00"/>
    <n v="4600007644"/>
    <n v="4600007644"/>
    <x v="3"/>
    <s v="EMPRESA SOCIAL DEL ESTADO HOSPITAL MENTAL DE ANTIOQUIA"/>
    <s v="En ejecución"/>
    <m/>
    <s v="Ana Carolina Perez-"/>
    <s v="Tipo C:  Supervisión"/>
    <s v="Realizar seguimiento tecnico, Administrativa, contable,financiera,  y jurídico"/>
  </r>
  <r>
    <x v="19"/>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s v="Enero"/>
    <s v="10 meses"/>
    <s v="Contratación Directa"/>
    <s v="Recursos Propios"/>
    <n v="2378012965"/>
    <n v="619980534"/>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8"/>
    <d v="2017-10-27T00:00:00"/>
    <n v="4600007644"/>
    <n v="4600007644"/>
    <x v="3"/>
    <s v="EMPRESA SOCIAL DEL ESTADO HOSPITAL MENTAL DE ANTIOQUIA"/>
    <s v="En ejecución"/>
    <m/>
    <s v="Ana Carolina Perez-"/>
    <s v="Tipo C:  Supervisión"/>
    <s v="Realizar seguimiento tecnico, Administrativa, contable,financiera,  y jurídico"/>
  </r>
  <r>
    <x v="19"/>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s v="Enero"/>
    <s v="10 meses"/>
    <s v="Contratación Directa"/>
    <s v="Recursos Propios"/>
    <n v="2378012965"/>
    <n v="2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9"/>
    <d v="2017-10-27T00:00:00"/>
    <n v="4600007644"/>
    <n v="4600007644"/>
    <x v="3"/>
    <s v="EMPRESA SOCIAL DEL ESTADO HOSPITAL MENTAL DE ANTIOQUIA"/>
    <s v="En ejecución"/>
    <m/>
    <s v="Ana Carolina Perez-"/>
    <s v="Tipo C:  Supervisión"/>
    <s v="Realizar seguimiento tecnico, Administrativa, contable,financiera,  y jurídico"/>
  </r>
  <r>
    <x v="19"/>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s v="Enero"/>
    <s v="16 meses"/>
    <s v="Contratación Directa"/>
    <s v="Recursos Propios"/>
    <n v="2378012965"/>
    <n v="1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20"/>
    <d v="2017-10-27T00:00:00"/>
    <n v="4600007644"/>
    <n v="4600007644"/>
    <x v="3"/>
    <s v="EMPRESA SOCIAL DEL ESTADO HOSPITAL MENTAL DE ANTIOQUIA"/>
    <s v="En ejecución"/>
    <m/>
    <s v="Ana Carolina Perez-"/>
    <s v="Tipo C:  Supervisión"/>
    <s v="Realizar seguimiento tecnico, Administrativa, contable,financiera,  y jurídico"/>
  </r>
  <r>
    <x v="19"/>
    <n v="93141500"/>
    <s v="Contrato  interadministrativo  de mandato para la promoción, creación, elaboración desarrollo y conceptualización de las campañas, estrategias y necesidades comunicacionales de la Gobernación de Antioquia."/>
    <s v="Enero"/>
    <s v="16 meses"/>
    <s v="Contratación Directa"/>
    <s v="Recursos Propios"/>
    <n v="240000000"/>
    <n v="240000000"/>
    <s v="No"/>
    <s v="N/A"/>
    <s v="Carolina Perez"/>
    <s v="Directora fortalecimiento Institucional"/>
    <s v="3838602"/>
    <s v="ana.perez@antioquia.gov.co"/>
    <s v="Transversalidad con hechos"/>
    <s v="Campaña comunicacional &quot;Mujeres Antioquia Piensa en Grande&quot;"/>
    <s v="IMPLEMENTACION TRANSVERSALIDAD CON HECHOS"/>
    <s v="07-0065"/>
    <s v="Campaña comunicacional &quot;Mujeres Antioquia Piensa en Grande&quot;"/>
    <s v="Formulacion, implemtacion y difucion de lacampaña"/>
    <n v="6359"/>
    <n v="20355"/>
    <d v="2017-01-26T00:00:00"/>
    <n v="460006243"/>
    <n v="460006243"/>
    <x v="3"/>
    <s v="PLAZA MAYOR MEDELLÍN CONVECIONES Y EXPOSICIONES S.A"/>
    <s v="En ejecución"/>
    <s v="Lo realiza la oficina de Comunicaiones"/>
    <s v="Juan fernando Arenas"/>
    <s v="Tipo C:  Supervisión"/>
    <s v="Realizar seguimiento tecnico, Administrativa, contable,financiera,  y jurídico"/>
  </r>
  <r>
    <x v="19"/>
    <n v="93141500"/>
    <s v="Prestación de servicios de un operador logístico para la organización, administración, ejecución y demás acciones logísticas necesarias para la realización de los eventos programadas por la Gobernación de Antioquia . "/>
    <s v="Enero"/>
    <s v="10 meses"/>
    <s v="Contratación Directa"/>
    <s v="Recursos Propios"/>
    <n v="150000000"/>
    <n v="150000000"/>
    <s v="No"/>
    <s v="N/A"/>
    <s v="Carolina Perez"/>
    <s v="Directora fortalecimiento Institucional"/>
    <s v="3838602"/>
    <s v="ana.perez@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61"/>
    <n v="20398"/>
    <d v="2017-02-03T00:00:00"/>
    <n v="4600006201"/>
    <n v="4600006201"/>
    <x v="3"/>
    <s v="Plaza Mayor"/>
    <s v="Ejecución"/>
    <s v="Lo realiza la oficina de Comunicaiones"/>
    <s v="Juan fernando Arenas"/>
    <s v="Tipo C:  Supervisión"/>
    <s v="Técnica, Administrativa, Financiera, Jurídica y contable."/>
  </r>
  <r>
    <x v="19"/>
    <n v="78110000"/>
    <s v="Prestación de servicio de transporte terrestre automotor para apoyar la gestión de la Gobernación de Antioquia"/>
    <s v="Enero"/>
    <s v="12 meses"/>
    <s v="Selección Abreviada - Menor Cuantía"/>
    <s v="Recursos Propios"/>
    <n v="70000000"/>
    <n v="70000000"/>
    <s v="No"/>
    <s v="N/A"/>
    <s v="Maria Mercedes Ortega Mateos"/>
    <s v="Profesional Universitaria"/>
    <s v="3838620"/>
    <s v="maria.ortega@antioquia.gov.co"/>
    <s v="Seguridad pública para las mujeres"/>
    <s v="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
    <s v="Seguridad pública para las mujeres"/>
    <s v="07-0069"/>
    <s v="Cursos de formación a mujeres en sus derechos y en equidad de género realizados"/>
    <s v="Formulacion,. Convocatoria e implemetacion de los cursos"/>
    <s v="SA-22-001-2018"/>
    <n v="20791"/>
    <d v="2018-01-02T00:00:00"/>
    <m/>
    <m/>
    <x v="6"/>
    <m/>
    <s v="Sin iniciar etapa precontractual"/>
    <s v="Lo realiza lógistica"/>
    <s v="MARIA MERCEDES ORTEGA"/>
    <s v="Tipo C:  Supervisión"/>
    <s v="Técnica, Administrativa, Financiera, Jurídica y contable."/>
  </r>
  <r>
    <x v="19"/>
    <n v="78110000"/>
    <s v="Prestación de servicio de transporte terrestre automotor para apoyar la gestión de la Gobernación de Antioquia"/>
    <s v="Enero"/>
    <s v="4 meses"/>
    <s v="Selección Abreviada - Menor Cuantía"/>
    <s v="Recursos Propios"/>
    <n v="28910837"/>
    <n v="24574212"/>
    <s v="Si"/>
    <s v="Aprobadas"/>
    <s v="Maria Mercedes Ortega Mateos"/>
    <s v="Profesional Universitaria"/>
    <s v="3838620"/>
    <s v="maria.ortega@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10"/>
    <n v="20795"/>
    <d v="2017-01-19T00:00:00"/>
    <n v="4600006701"/>
    <n v="4600006701"/>
    <x v="3"/>
    <s v="Asociacion de  Transportadores Especiales"/>
    <s v="En ejecución"/>
    <s v="Lo realiza lógistica"/>
    <s v="MARIA MERCEDES ORTEGA"/>
    <s v="Tipo C:  Supervisión"/>
    <s v="Técnica, Administrativa, Financiera, Jurídica y contable."/>
  </r>
  <r>
    <x v="19"/>
    <n v="93141500"/>
    <s v="Designar estudiantes de universidades para la realizacion de practicaacademica. con el fin de brindar apoyo a la gestion del Departamento de Antioquia y sus regiones durante el segundo semestre 2017 y primer_x000a_semestre 2018"/>
    <s v="Enero"/>
    <s v="4 meses"/>
    <s v="Contratación Directa"/>
    <s v="Recursos Propios"/>
    <n v="36000000"/>
    <n v="3600000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n v="7326"/>
    <n v="20260"/>
    <d v="2017-07-25T00:00:00"/>
    <n v="4600007059"/>
    <n v="4600007059"/>
    <x v="3"/>
    <s v="Colegio Mayor de Antioquia"/>
    <s v="En ejecución"/>
    <s v="lo realiza Gestion Humana"/>
    <s v="EFRAIM BUITRAGO"/>
    <s v="Tipo C:  Supervisión"/>
    <s v="Técnica, Administrativa, Financiera, Jurídica y contable."/>
  </r>
  <r>
    <x v="19"/>
    <n v="93141500"/>
    <s v="Designar estudiantes de universidades para la realizacion de practicaacademica. con el fin de brindar apoyo a la gestion del Departamento de Antioquia y sus regiones durante el segundo semestre 2017 y primer"/>
    <s v="Agosto"/>
    <s v="4 meses"/>
    <s v="Contratación Directa"/>
    <s v="Recursos Propios"/>
    <n v="36000000"/>
    <n v="3600000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m/>
    <n v="20845"/>
    <m/>
    <m/>
    <m/>
    <x v="2"/>
    <m/>
    <s v="Sin iniciar etapa precontractual"/>
    <s v="lo realiza Gestion Humana"/>
    <s v="EFRAIM BUITRAGO"/>
    <s v="Tipo C:  Supervisión"/>
    <s v="Técnica, Administrativa, Financiera, Jurídica y contable."/>
  </r>
  <r>
    <x v="19"/>
    <n v="86110000"/>
    <s v="DISEÑO Y REALIZACIÓN DE UN DIPLOMADO VIRTUAL EN GÉNERO Y EDUCACIÓN."/>
    <s v="Febrero"/>
    <s v="6 meses"/>
    <s v="Selección Abreviada - Menor Cuantía"/>
    <s v="Recursos Propios"/>
    <n v="83445254"/>
    <n v="83445254"/>
    <s v="No"/>
    <s v="N/A"/>
    <s v="Adriana María Osorio Cardona "/>
    <s v="Profesional Universitaria"/>
    <s v="3838612"/>
    <s v="adriana.osorio@antioquia.gov.co"/>
    <s v="Educando en igualdad de género"/>
    <s v="Diplomados en género y educación para docentes y directivos docentes dictados"/>
    <s v="Educando en igualdad de género"/>
    <s v="07-0071"/>
    <s v="Diplomados en género y educación para docentes y directivos docentes dictados"/>
    <s v="Diseño e implementacion"/>
    <m/>
    <n v="20846"/>
    <m/>
    <m/>
    <m/>
    <x v="2"/>
    <m/>
    <s v="Sin iniciar etapa precontractual"/>
    <m/>
    <s v="MARIA CONSUELO MESA"/>
    <s v="Tipo C:  Supervisión"/>
    <s v="Técnica, Administrativa, Financiera, Jurídica y contable."/>
  </r>
  <r>
    <x v="19"/>
    <n v="86110000"/>
    <s v="EJECUTAR LA SEGUNDA FASE DEL ENTRENAMIENTO DEL CONCURSO DE MUJERES"/>
    <s v="Enero"/>
    <s v="6 meses"/>
    <s v="Selección Abreviada - Menor Cuantía"/>
    <s v="Recursos Propios"/>
    <n v="650000000"/>
    <n v="650000000"/>
    <s v="No"/>
    <s v="N/A"/>
    <s v="Clara Lía Ortiz Bustamante"/>
    <s v="Directora desarrollo humano y socioeconomico"/>
    <s v="3838603"/>
    <s v="clara.ortiz@antioquia.gov.co"/>
    <s v="Seguridad económica de las mujeres"/>
    <s v="concurso departamental mujeres emprendedoras realizado."/>
    <s v="Seguridad económica de las mujeres"/>
    <s v="07-0070"/>
    <s v="concurso departamental mujeres emprendedoras realizado."/>
    <s v="Diseño, implemetracion y premiación"/>
    <m/>
    <n v="20847"/>
    <m/>
    <m/>
    <m/>
    <x v="2"/>
    <m/>
    <s v="Sin iniciar etapa precontractual"/>
    <m/>
    <s v="ADRIANA MARÍA OSORIO CARDONA"/>
    <s v="Tipo C:  Supervisión"/>
    <s v="Técnica, Administrativa, Financiera, Jurídica y contable."/>
  </r>
  <r>
    <x v="19"/>
    <n v="93141500"/>
    <s v="IMPLEMENTAR EL DECRETO DEPARTAMENTAL NO. D2017070003657 DE 2017 EL SELLO DE COMPROMISO SOCIAL CON LA MUJER EN EL DEPARTAMENTO DE ANTIOQUIA-EQUIPAZ."/>
    <s v="Febrero"/>
    <s v="10 meses"/>
    <s v="Régimen Especial"/>
    <s v="Recursos Propios"/>
    <n v="100000000"/>
    <n v="100000000"/>
    <s v="No"/>
    <s v="N/A"/>
    <s v="Jacinto Cordoba Maquilon "/>
    <s v="Profesional Universitario"/>
    <s v="3835016"/>
    <s v="jacinto.cordoba@antioquia.gov.co"/>
    <s v="Seguridad económica de las mujeres"/>
    <s v="Plan para el desarrollo de políticas de equidad de género en empresas públicas, privadas y Universidades de Antioquia diseñado"/>
    <s v="Seguridad económica de las mujeres"/>
    <s v="07-0070"/>
    <s v="Plan para el desarrollo de políticas de equidad de género en empresas públicas, privadas y Universidades de Antioquia diseñado"/>
    <s v="Diseño, consolidacin de alianzas e implementacion del plan"/>
    <m/>
    <n v="20923"/>
    <m/>
    <m/>
    <m/>
    <x v="2"/>
    <m/>
    <s v="Sin iniciar etapa precontractual"/>
    <m/>
    <s v="LAURA CRISTINA GIL HERNANDEZ"/>
    <s v="Tipo C:  Supervisión"/>
    <s v="Técnica, Administrativa, Financiera, Jurídica y contable."/>
  </r>
  <r>
    <x v="19"/>
    <n v="93141500"/>
    <s v="Realizar jornadas de subregionales para la atención integral a mujeres"/>
    <s v="Febrero"/>
    <s v="6 meses"/>
    <s v="Selección Abreviada - Menor Cuantía"/>
    <s v="Recursos Propios"/>
    <n v="120000000"/>
    <n v="120000000"/>
    <s v="No"/>
    <s v="N/A"/>
    <s v="Adriana María Cardona Bedoya"/>
    <s v="Profesional Universitaria"/>
    <s v="3835017"/>
    <s v="adriana.cardona@antioquia.gov.co"/>
    <s v="Seguridad pública para las mujeres"/>
    <s v="Jornadas subregionales para la atención integral a mujeres en el marco del conflicto armado, el posconflicto y la paz realizadas"/>
    <s v="Seguridad pública para las mujeres"/>
    <s v="07-0069"/>
    <s v="Jornadas subregionales para la atención integral a mujeres en el marco del conflicto armado, el posconflicto y la paz realizadas"/>
    <s v="Diseño, convocatira y ejecucion de las jormnadas"/>
    <m/>
    <n v="20898"/>
    <m/>
    <m/>
    <m/>
    <x v="2"/>
    <m/>
    <s v="Sin iniciar etapa precontractual"/>
    <m/>
    <s v="ADRIANA MARÍA OSORIO CARDONA"/>
    <s v="Tipo C:  Supervisión"/>
    <s v="Técnica, Administrativa, Financiera, Jurídica y contable."/>
  </r>
  <r>
    <x v="19"/>
    <n v="86110000"/>
    <s v="FORTALECER EL PROCESO DE  FORMACIÓN PARA EL EMPODERAMIENTO PERSONAL, SOCIAL Y POLÍTICO DE MUJERES QUE ASPIRAN A CARGOS DE ELEC"/>
    <s v="Febrero"/>
    <s v="10 meses"/>
    <s v="Selección Abreviada - Menor Cuantía"/>
    <s v="Recursos Propios"/>
    <n v="610000000"/>
    <n v="610000000"/>
    <s v="No"/>
    <s v="N/A"/>
    <s v="Clara Lía Ortiz Bustamante"/>
    <s v="Directora desarrollo humano y socioeconomico"/>
    <s v="3838603"/>
    <s v="clara.ortiz@antioquia.gov.co"/>
    <s v="Mujeres políticas “Antioquia Piensa en Grande”"/>
    <s v="Cursos de formación subregionales para mujeres con aspiraciones y en cargos de elección popular dictados"/>
    <s v="Mujeres políticas “Antioquia Piensa en Grande”"/>
    <s v="07-0072"/>
    <s v="Cursos de formación subregionales para mujeres con aspiraciones y en cargos de elección popular dictados"/>
    <s v="Formulacion e implementacion de los modulos "/>
    <m/>
    <n v="20899"/>
    <m/>
    <m/>
    <m/>
    <x v="2"/>
    <m/>
    <s v="Sin iniciar etapa precontractual"/>
    <m/>
    <s v="ADRIANA MARÍA CARDONA BEDOYA"/>
    <s v="Tipo C:  Supervisión"/>
    <s v="Técnica, Administrativa, Financiera, Jurídica y contable."/>
  </r>
  <r>
    <x v="19"/>
    <n v="93141500"/>
    <s v="Implementar del plan departamental para la incorporación del enfoque de genero de los PEI"/>
    <s v="Enero"/>
    <s v="10 meses"/>
    <s v="Selección Abreviada - Menor Cuantía"/>
    <s v="Recursos Propios"/>
    <n v="128000000"/>
    <n v="128000000"/>
    <s v="No"/>
    <s v="N/A"/>
    <s v="Maria Consuelo Mesa Londoño"/>
    <s v="Profesional Universitaria"/>
    <s v="3838612"/>
    <s v="maría.mesa@antioquia.gov.co"/>
    <s v="Transversalidad con hechos"/>
    <s v="Gestión de proyectos en las dependencias de la Gobernación de Antioquia dirigidos a las mujeres"/>
    <s v="IMPLEMENTACION TRANSVERSALIDAD CON HECHOS"/>
    <s v="07-0065"/>
    <s v="Gestión de proyectos en las dependencias de la Gobernación de Antioquia dirigidos a las mujeres"/>
    <s v="Identificacion de cooperantes, formulacion y ejecucion de proyectos"/>
    <m/>
    <m/>
    <m/>
    <m/>
    <m/>
    <x v="0"/>
    <m/>
    <s v="Sin iniciar etapa precontractual"/>
    <m/>
    <s v="MARÍA MERCEDES ORTEGA MATEOS"/>
    <s v="Tipo C:  Supervisión"/>
    <s v="Técnica, Administrativa, Financiera, Jurídica y contable."/>
  </r>
  <r>
    <x v="19"/>
    <n v="93141500"/>
    <s v="Fortalecer las organizaciones de mujeres en el marco del plan departamental para la promoción, formalizacion y fortalecimiento de las organizaciones de mujeres"/>
    <s v="Febrero"/>
    <s v="6 meses"/>
    <s v="Selección Abreviada - Menor Cuantía"/>
    <s v="Recursos Propios"/>
    <n v="150000000"/>
    <n v="150000000"/>
    <s v="No"/>
    <s v="N/A"/>
    <s v="Clara Lía Ortiz Bustamante"/>
    <s v="Directora desarrollo humano y socioeconomico"/>
    <s v="3838603"/>
    <s v="clara.ortiz@antioquia.gov.co"/>
    <s v="Mujeres asociadas, adelante!"/>
    <s v="Red Departamental de Organizaciones de mujeres operando. Plan Departamental para la promocion, formalización y fortalecimiento a las organizaciones de mujeres, diseñado e implemtado."/>
    <s v="Mujeres asociadas, adelante!"/>
    <s v="07-0072"/>
    <s v="Red Departamental de Organizaciones de mujeres operando. Plan Departamental para la promocion, formalización y fortalecimiento a las organizaciones de mujeres, diseñado e implemtado."/>
    <s v="Diseño, implementacion y seguimiento al plan"/>
    <m/>
    <n v="20900"/>
    <m/>
    <m/>
    <m/>
    <x v="2"/>
    <m/>
    <s v="Sin iniciar etapa precontractual"/>
    <m/>
    <s v="NORA EUGENIA ECHEVERRI MOLINA"/>
    <s v="Tipo C:  Supervisión"/>
    <s v="Técnica, Administrativa, Financiera, Jurídica y contable."/>
  </r>
  <r>
    <x v="19"/>
    <n v="93141500"/>
    <s v="Dinamizar el proyecto productivo sostenible SIEMBRA para mujeres cabeza de familia en el Municipio de Necoclí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Turbo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Cerepa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Mutata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San José de la Montaña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Campamento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Puerto Triunfo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Vegachí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Yolombó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Urrao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Maceo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San Roque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El Bagre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Puerto Nare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sostenible SIEMBRA para mujeres cabeza de familia en el Municipio de San Pedro de uraba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93141500"/>
    <s v="Dinamizar el proyecto productivo de Reciclaje para mujeres cabeza de familia en el Municipio de San Roque del departamento de Antioquia."/>
    <s v="Junio"/>
    <s v="15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19"/>
    <n v="78111500"/>
    <s v="ACTULIZACION VIGENCIA FUTURA NO.600002323  ASIGNADA AL CONTRATO NO.4600007506 CUYO OBJETO ES: ADQUISICION DE TIQUETES AEREOS PARA LA_x000a_GOBERNACION DE ANTIOQUIA"/>
    <s v="Enero"/>
    <s v="7 meses"/>
    <s v="Contratación Directa"/>
    <s v="Recursos Propios"/>
    <n v="40000000"/>
    <n v="40000000"/>
    <s v="Si"/>
    <s v="Aprobadas"/>
    <s v="Maria Mercedes Ortega Mateos"/>
    <s v="Profesional Universitaria"/>
    <s v="3838620"/>
    <s v="maria.ortega@antioquia.gov.co"/>
    <m/>
    <s v="ADQUISICION DE TIQUETES AEREOS PARA LA_x000a_GOBERNACION DE ANTIOQUIA"/>
    <s v="Funcionamiento"/>
    <m/>
    <s v="ADQUISICION DE TIQUETES AEREOS PARA LA_x000a_GOBERNACION DE ANTIOQUIA"/>
    <s v="ADQUISICION DE TIQUETES AEREOS PARA LA_x000a_GOBERNACION DE ANTIOQUIA"/>
    <n v="7506"/>
    <n v="20921"/>
    <d v="2017-09-29T00:00:00"/>
    <n v="43011"/>
    <n v="4600007506"/>
    <x v="3"/>
    <s v="SATENA"/>
    <s v="En ejecución"/>
    <s v="Lo Desarrolla la subdireccion lógistica"/>
    <s v="Maria Mercedes Oortega Mateus"/>
    <s v="Tipo C:  Supervisión"/>
    <s v="Técnica, Administrativa, Financiera, Jurídica y contable."/>
  </r>
  <r>
    <x v="19"/>
    <n v="93141500"/>
    <s v="FORTALECIMIENTO DEL SISTEMA MODA MEDIANTE EL DESARROLLO DE ESTRATEGIAS_x000a_DE ACCESO A MERCADOS, EN EL MARCO DE COLOMBIAMODA 2018."/>
    <s v="Enero"/>
    <s v="6 meses"/>
    <s v="Contratación Directa"/>
    <s v="Recursos Propios"/>
    <n v="50000000"/>
    <n v="50000000"/>
    <s v="No"/>
    <s v="N/A"/>
    <s v="Maria Mercedes Ortega Mateos"/>
    <s v="Profesional Universitaria"/>
    <s v="3838620"/>
    <s v="maria.ortega@antioquia.gov.co"/>
    <s v="Seguridad económica de las mujeres"/>
    <s v="FORTALECIMIENTO DEL SISTEMA MODA MEDIANTE EL DESARROLLO DE ESTRATEGIAS_x000a_DE ACCESO A MERCADOS, EN EL MARCO DE COLOMBIAMODA 2018."/>
    <s v="Seguridad económica de las mujeres"/>
    <s v="07-0070"/>
    <s v="FORTALECIMIENTO DEL SISTEMA MODA MEDIANTE EL DESARROLLO DE ESTRATEGIAS_x000a_DE ACCESO A MERCADOS, EN EL MARCO DE COLOMBIAMODA 2018."/>
    <s v="Diseño, consolidacin de alianzas e implementacion del plan"/>
    <n v="8047"/>
    <n v="20788"/>
    <d v="2018-01-24T00:00:00"/>
    <n v="43126"/>
    <n v="4600008032"/>
    <x v="3"/>
    <s v="INEXMODA"/>
    <s v="Celebrado sin iniciar"/>
    <s v="Se desarrolla con la Secretaría de Productividad"/>
    <s v="Maria Mercedes Oortega Mateus"/>
    <s v="Tipo C:  Supervisión"/>
    <s v="Técnica, Administrativa, Financiera, Jurídica y contable."/>
  </r>
  <r>
    <x v="20"/>
    <n v="93141500"/>
    <s v="Articular estrategias para la planeación participativa ciudadana a través del desarrollo de 1 convite ciudadano en la subregión del Bajo Cauca.*"/>
    <s v="Junio"/>
    <s v="6 meses"/>
    <s v="Régimen Especial"/>
    <s v="Recursos Propios"/>
    <n v="30041666.666666701"/>
    <n v="30041667"/>
    <s v="No"/>
    <s v="N/A"/>
    <s v="Jorge Mario Duran Franco"/>
    <s v="Secretario de Despacho"/>
    <s v="3839071"/>
    <s v="jorge.duran@antioquia.gov.co"/>
    <s v="Fortalecimiento de las instancias, mecanismos y espacios de participación ciudadana"/>
    <s v="Número de Experiencias de planeación y presupuesto participativo"/>
    <s v="Promover e impulsar los convites ciudadanos participativos"/>
    <n v="7006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0"/>
    <n v="93141500"/>
    <s v="Articular estrategias para la planeación participativa ciudadana a través del desarrollo de tres (3) convites ciudadanos en la subregión del Norte.*"/>
    <s v="Junio"/>
    <s v="6 meses"/>
    <s v="Régimen Especial"/>
    <s v="Recursos Propios"/>
    <n v="90125000.000000104"/>
    <n v="90125000.000000104"/>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0"/>
    <n v="93141500"/>
    <s v="Articular estrategias para la planeación participativa ciudadana a través del desarrollo de dos (2) convites ciudadanos en la subregión del Valle del Aburra.* "/>
    <s v="Junio"/>
    <s v="6 meses"/>
    <s v="Régimen Especial"/>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0"/>
    <n v="93141500"/>
    <s v="Articular estrategias para la planeación participativa ciudadana a través del desarrollo de cuatro (4) convites ciudadanos en la subregión del Nordeste* "/>
    <s v="Junio"/>
    <s v="6 meses"/>
    <s v="Régimen Especial"/>
    <s v="Recursos Propios"/>
    <n v="120166666.66666681"/>
    <n v="120166667"/>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0"/>
    <n v="93141500"/>
    <s v="Articular estrategias para la planeación participativa ciudadana a través del desarrollo de Tres (3) convites ciudadanos en la subregión del Magdalena Medio.* "/>
    <s v="Junio"/>
    <s v="6 meses"/>
    <s v="Régimen Especial"/>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0"/>
    <n v="93141500"/>
    <s v="Articular estrategias para la planeación participativa ciudadana a través del desarrollo de dos (2) convites ciudadanos en la subregión del Occidente.* "/>
    <s v="Junio"/>
    <s v="6 meses"/>
    <s v="Régimen Especial"/>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0"/>
    <n v="93141500"/>
    <s v="Articular estrategias para la planeación participativa ciudadana a través del desarrollo de dos (2) convites ciudadanos en la subregión  del Oriente *"/>
    <s v="Junio"/>
    <s v="6 meses"/>
    <s v="Régimen Especial"/>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0"/>
    <n v="93141500"/>
    <s v="Articular estrategias para la planeación participativa ciudadana a través del desarrollo de tres (3)  convites ciudadanos en  la subregión  de Suroeste*"/>
    <s v="Junio"/>
    <s v="6 meses"/>
    <s v="Régimen Especial"/>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0"/>
    <n v="93141500"/>
    <s v="Articular estrategias para la planeación participativa ciudadana a través del desarrollo de cuatro (4) convites ciudadanos en  la subregión del Uraba*"/>
    <s v="Junio"/>
    <s v="7 meses"/>
    <s v="Régimen Especial"/>
    <s v="Recursos Propios"/>
    <n v="120166666.66666681"/>
    <n v="120166667"/>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0"/>
    <n v="93141500"/>
    <s v="Desarrollar procesos de gestión documental encaminados a la sostenibilidad de actividades realizadas en gestión de tramites e inspección, vigilancia y control "/>
    <s v="Abril"/>
    <s v="10 meses"/>
    <s v="Selección Abreviada - Subasta Inversa"/>
    <s v="Recursos Propios"/>
    <n v="100000000"/>
    <n v="100000000"/>
    <s v="No"/>
    <s v="N/A"/>
    <s v="Jorge Mario Duran Franco"/>
    <s v="Secretario de Despacho"/>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s v="Fortalecimiento de la organización Comunal en el departamento de Antioquia"/>
    <n v="70062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quot;"/>
    <s v="Revisión, organización y actualización de los respaldos de los soportes del cumplimiento de requisitos legales de los Organismos Comunales con Auto de reconocimiento emitido._x000a_Sistematización de la caracterización de los Organismos Comunales del Orienre Antioqueño."/>
    <m/>
    <m/>
    <m/>
    <m/>
    <m/>
    <x v="0"/>
    <m/>
    <m/>
    <m/>
    <s v="Iván Jesús Rodriguez Vargas"/>
    <s v="Tipo C:  Supervisión"/>
    <s v="Técnica, Administrativa, Financiera, Jurídica y contable."/>
  </r>
  <r>
    <x v="20"/>
    <n v="93141500"/>
    <s v="Desarrollar cada una de las etapas y actividades que se requieren para la implementación, puesta en marcha  y ejecución  de la convocatoria   &quot;IDEAS EN GRANDE&quot; año 2018."/>
    <s v="Enero"/>
    <s v="11 meses"/>
    <s v="Selección Abreviada - Menor Cuantía"/>
    <s v="Recursos Propios"/>
    <n v="500000000"/>
    <n v="500000000"/>
    <s v="No"/>
    <s v="N/A"/>
    <s v="JorgeMario Duran Franco"/>
    <s v="Secretario de Despacho"/>
    <s v="3839070"/>
    <s v="jorge.duran@antioquia.gov.co"/>
    <s v="Fortalecimiento del Movimiento Comunal y las Organizaciones Sociales"/>
    <s v="Organizaciones comunales y sociales en convocatorias públicas departamentales, participando. - Organizaciones comunales y sociales con proyectos financiados, beneficiadas."/>
    <s v="Gestión para el desarrollo y la cohesión territorial"/>
    <n v="70057001"/>
    <s v="Número de organizaciones comunales y sociales  que se presentan a las convocatorias departamentales por subregión. - Número de organizaciones comunales y sociales con proyectos financiados por el gobierno departamental"/>
    <s v="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
    <m/>
    <m/>
    <m/>
    <m/>
    <m/>
    <x v="0"/>
    <m/>
    <m/>
    <m/>
    <s v="María Dioni Medina Muñoz"/>
    <s v="Tipo C:  Supervisión"/>
    <s v="Técnica, Administrativa, Financiera, Jurídica y contable."/>
  </r>
  <r>
    <x v="20"/>
    <n v="93141500"/>
    <s v="Compra de tiquetes aéreos para el desplazamiento de los funcionarios en el territorio nacional."/>
    <s v="Enero"/>
    <s v="10 meses"/>
    <s v="Selección Abreviada - Acuerdo Marco de Precios"/>
    <s v="Recursos Propios"/>
    <n v="25000000"/>
    <n v="25000000"/>
    <s v="No"/>
    <s v="N/A"/>
    <s v="JorgeMario Duran Franco"/>
    <s v="Secretario de Despacho"/>
    <s v="3839070"/>
    <s v="jorge.duran@antioquia.gov.co"/>
    <m/>
    <m/>
    <m/>
    <m/>
    <m/>
    <m/>
    <m/>
    <m/>
    <m/>
    <m/>
    <m/>
    <x v="0"/>
    <m/>
    <m/>
    <m/>
    <s v="Alexandra Marín"/>
    <s v="Tipo C:  Supervisión"/>
    <s v="Técnica, Administrativa, Financiera, Jurídica y contable."/>
  </r>
  <r>
    <x v="20"/>
    <n v="93141500"/>
    <s v="Realizar gestiones y acciones que permitan promover el acceso a los bienes y servicios de apoyo institucional como estrategia de inclusión social y dignificación de las condiciones de vida de los hogares rurales."/>
    <s v="Febrero"/>
    <s v="7 meses"/>
    <s v="Selección Abreviada - Menor Cuantía"/>
    <s v="Recursos Propios"/>
    <n v="736000000"/>
    <n v="736000000"/>
    <s v="No"/>
    <s v="N/A"/>
    <s v="Jorge Mario Duran Franco"/>
    <s v="Secretario de Despacho"/>
    <s v="3839070"/>
    <s v="jorge.duran@antioquia.gov.co"/>
    <s v="Acceso Rural a los Servicios Sociales"/>
    <s v="Jornadas de servicios realizadas y hogares rurales asesorados"/>
    <s v="Apoyo integral a los hogares en condición de pobreza extrema en el departamento de Antioquia. _x000a__x000a_"/>
    <n v="70060001"/>
    <s v="Jornadas de oferta articulada de servicios y asesoría a hogares rurales"/>
    <s v="Jornada articulada de servicios y contratación enlace técnico municipal"/>
    <m/>
    <m/>
    <m/>
    <m/>
    <m/>
    <x v="0"/>
    <m/>
    <m/>
    <m/>
    <s v="Isabel Cristina Cardona"/>
    <s v="Tipo C:  Supervisión"/>
    <s v="Técnica, Administrativa, Financiera, Jurídica y contable."/>
  </r>
  <r>
    <x v="20"/>
    <n v="93141500"/>
    <s v="Realizar acciones relacionadas con la dinamización e implementación del sistema departamental de participación ciudadana y control social en el territorio antioqueño"/>
    <s v="Abril"/>
    <s v="7 meses"/>
    <s v="Selección Abreviada - Menor Cuantía"/>
    <s v="Recursos Propios"/>
    <n v="136000000"/>
    <n v="136000000"/>
    <s v="No"/>
    <s v="N/A"/>
    <s v="Jorge Mario Duran Franco"/>
    <s v="Secretario de Despacho"/>
    <s v="3839070"/>
    <s v="jorge.duran@antioquia.gov.co"/>
    <s v="Fortalecimiento de las instancias, mecanismos y espacios de participación ciudadana"/>
    <s v="Consejos de Participación Ciudadana y Control Social creados, fortalecidos y participando en el diseño de la política pública de participación ciudadana"/>
    <s v="Fortalecimiento y consolidación del Sistema de Participación y Control Social en el departamento de Antioquia"/>
    <n v="70063001"/>
    <s v="Consejos de Participación Ciudadana y Control Social creados, fortalecidos y participando en el diseño de la política pública de participación ciudadana"/>
    <s v="Implementación de la ruta de creación de los consejos municipales de participación ciudadana y control social en Antioquia."/>
    <m/>
    <m/>
    <m/>
    <m/>
    <m/>
    <x v="0"/>
    <m/>
    <m/>
    <m/>
    <s v="Eliana Vanegas"/>
    <s v="Tipo C:  Supervisión"/>
    <s v="Técnica, Administrativa, Financiera, Jurídica y contable."/>
  </r>
  <r>
    <x v="20"/>
    <n v="93141500"/>
    <s v="Implementación -fortalecimeinto y acompañamiento, de las acciones para la inclusión social  de la población LGTBI, en todo el territorio antioqueño,"/>
    <s v="Abril"/>
    <s v="3 meses"/>
    <s v="Selección Abreviada - Menor Cuantía"/>
    <s v="Recursos Propios"/>
    <n v="329000000"/>
    <n v="329000000"/>
    <s v="No"/>
    <s v="N/A"/>
    <s v="JorgeMario Duran Franco"/>
    <s v="Secretario de Despacho"/>
    <s v="3839070"/>
    <s v="jorge.duran@antioquia.gov.co"/>
    <s v="Antioquia Reconoce e Incluye la Diversidad Sexual y de Género"/>
    <s v="Encuentros subregionales de población LGTBI; Espacios de concertación y formación que incluyen a la población LGTBI en el departamento de Antioquia; Alianzas público privadas implementadas; Campañas comunicacionales diseñadas e implementadas; Grupos de investigación creados"/>
    <s v="Fortalecimiento Antioquia Reconoce e Incluye la Diversidad Sexual y de Género"/>
    <n v="70066001"/>
    <s v="Encuentros subregionales de población LGTBI; Espacios de concertación y formación que incluyen a la población LGTBI en el departamento de Antioquia; Alianzas público privadas implementadas; Campañas comunicacionales diseñadas e implementadas; Grupos de investigación creados"/>
    <s v="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m/>
    <m/>
    <m/>
    <m/>
    <m/>
    <x v="0"/>
    <m/>
    <m/>
    <m/>
    <s v="Eliana Vanegas"/>
    <s v="Tipo C:  Supervisión"/>
    <s v="Técnica, Administrativa, Financiera, Jurídica y contable."/>
  </r>
  <r>
    <x v="20"/>
    <n v="93141500"/>
    <s v="Realizar todas las acciones necesarias para  reconocer y exaltar a los mejores líderes comunales destacados por su gestión y aporte al desarrollo de las comunidades antioqueñas, en el marco del acto de reconocimiento del GRAN COMUNAL DE ANTIOQUIA 2018."/>
    <s v="Septiembre"/>
    <s v="5 meses"/>
    <s v="Mínima Cuantía"/>
    <s v="Recursos Propios"/>
    <n v="75000000"/>
    <n v="75000000"/>
    <s v="No"/>
    <s v="N/A"/>
    <s v="JorgeMario Duran Franco"/>
    <s v="Secretario de Despacho"/>
    <s v="3839071"/>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
    <m/>
    <m/>
    <m/>
    <m/>
    <m/>
    <x v="0"/>
    <m/>
    <m/>
    <m/>
    <s v="Hector Albeiro Correa"/>
    <s v="Tipo C:  Supervisión"/>
    <s v="Técnica, Administrativa, Financiera, Jurídica y contable."/>
  </r>
  <r>
    <x v="20"/>
    <n v="93141501"/>
    <s v="Realizar todas las acciones necesarias para  conmemorar los 60 años de la organización comunal de Antioquia "/>
    <s v="Agosto"/>
    <s v="6 meses"/>
    <s v="Mínima Cuantía"/>
    <s v="Recursos Propios"/>
    <n v="75000000"/>
    <n v="75000000"/>
    <s v="No"/>
    <s v="N/A"/>
    <s v="JorgeMario Duran Franco"/>
    <s v="Secretario de Despacho"/>
    <s v="3839070"/>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Como una estrategia para reconocer, valorar, motivar y exaltar la labor de las organizaciones comunales Departamento de Antioquia, se adelantará un proceso contractual con el fin de conmemorar los 60 años de la organización comunal, revisando su proceso de fortalecimeinto."/>
    <m/>
    <m/>
    <m/>
    <m/>
    <m/>
    <x v="0"/>
    <m/>
    <m/>
    <m/>
    <s v="Hector Albeiro Correa"/>
    <s v="Tipo C:  Supervisión"/>
    <s v="Técnica, Administrativa, Financiera, Jurídica y contable."/>
  </r>
  <r>
    <x v="20"/>
    <n v="93141500"/>
    <s v="Prestacion de servicios de soporte, mejoras y nuevos desarrollos que garanticen el optimo funcionamiento del sistema unificado de registro comunal-SURCO "/>
    <s v="Junio"/>
    <s v="6 meses"/>
    <s v="Contratación Directa"/>
    <s v="Recursos Propios"/>
    <n v="100000000"/>
    <n v="100000000"/>
    <s v="No"/>
    <s v="N/A"/>
    <s v="JorgeMario Duran Franco"/>
    <s v="Secretario de Despacho"/>
    <s v="3839070"/>
    <s v="jorge.duran@antioquia.gov.co"/>
    <s v="Fortalecimiento del Movimiento Comunal y las Organizaciones Sociales"/>
    <s v="Organizaciones comunales asesoradas para en el cumplimiento de requisitos legales"/>
    <s v="Fortalecimiento de la organización Comunal en el departamento de Antioquia"/>
    <n v="70062001"/>
    <s v="Organizaciones comunales asesoradas para en el cumplimiento de requisitos legales"/>
    <s v="*Soporte técnico para sostenibilidad del sistema y acompañamiento a procesos de elecciones comunales._x000a_*Apoyo a procesos de gestión documental._x000a_*Sostenibilidad y ajustes de desarrollo vinculado al sistema Mercurio_x000a_*Instalación configuración y alojamiento en Servidores externos_x000a_"/>
    <m/>
    <m/>
    <m/>
    <m/>
    <m/>
    <x v="0"/>
    <m/>
    <m/>
    <m/>
    <s v="Hector Albeiro Correa"/>
    <s v="Tipo C:  Supervisión"/>
    <s v="Técnica, Administrativa, Financiera, Jurídica y contable."/>
  </r>
  <r>
    <x v="20"/>
    <n v="93141500"/>
    <s v="Fortalecimiento y fomento de la incidencia de las organizaciones comunales del departamento de Antioquia "/>
    <s v="Junio"/>
    <s v="9 meses"/>
    <s v="Contratación Directa"/>
    <s v="Recursos Propios"/>
    <n v="586000000"/>
    <n v="586000000"/>
    <s v="No"/>
    <s v="N/A"/>
    <s v="JorgeMario Duran Franco"/>
    <s v="Secretario de Despacho"/>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s v="Fortalecimiento de la organización Comunal en el departamento de Antioquia ($455000000)- Incidencia Comunal en escenarios de Participación($131000000)"/>
    <s v="70062001-70064001"/>
    <s v="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
    <s v="Diseño y prueba piloto de la escuela virtual, implementación de la estrategía de fortalecimiento comunal en el Departamento de Antioquia en Asesorías para el cumplimiento de requisitos legales, formación de dignatarios, estrategía de formador de formadores, proceso de concilación  y convicencia comunal e incidencia de las organziaciones comunales en el desarrollo territorial"/>
    <m/>
    <m/>
    <m/>
    <m/>
    <m/>
    <x v="0"/>
    <m/>
    <m/>
    <m/>
    <s v="Hector Albeiro Correa"/>
    <s v="Tipo C:  Supervisión"/>
    <s v="Técnica, Administrativa, Financiera, Jurídica y contable."/>
  </r>
  <r>
    <x v="20"/>
    <n v="93141500"/>
    <s v="Diseño del modulo de IVC y Control Social en la plataforma de Gestión Transparente."/>
    <s v="Marzo"/>
    <s v="10 meses"/>
    <s v="Mínima Cuantía"/>
    <s v="Recursos Propios"/>
    <n v="72000000"/>
    <n v="72000000"/>
    <s v="No"/>
    <s v="N/A"/>
    <s v="JorgeMario Duran Franco"/>
    <s v="Secretario de Despacho"/>
    <s v="3839070"/>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Desarrollo del modulo de IVC y Control Social en la Plataforma de Gestión Transparente"/>
    <m/>
    <m/>
    <m/>
    <m/>
    <m/>
    <x v="0"/>
    <m/>
    <m/>
    <m/>
    <s v="Hector Albeiro Correa"/>
    <s v="Tipo C:  Supervisión"/>
    <s v="Técnica, Administrativa, Financiera, Jurídica y contable."/>
  </r>
  <r>
    <x v="20"/>
    <n v="93141500"/>
    <s v="Prestación de Servicios profesionales y de apoyo a la gestión para impulsar y desarrollar los programas estratégicos de la Secretaría de Participación Ciudadana y Desarrollo Social en el Departamento de Antioquia"/>
    <s v="Enero"/>
    <s v="4 meses"/>
    <s v="Contratación Directa"/>
    <s v="Recursos Propios"/>
    <n v="1190000000"/>
    <n v="357000000"/>
    <s v="Si"/>
    <s v="Aprobadas"/>
    <s v="Jorge Mario Duran Franco"/>
    <s v="Secretario "/>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s v="Fortalecimiento de la organización Comunal en el departamento de Antioquia"/>
    <n v="70062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quot;"/>
    <s v="*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
    <n v="6868"/>
    <n v="6868"/>
    <d v="2017-04-17T00:00:00"/>
    <n v="2017060078114"/>
    <n v="4600006706"/>
    <x v="3"/>
    <s v="Universidad de Antioquia - Escuela de gobierno"/>
    <s v="En ejecución"/>
    <s v="Tambien afecta estos proyectos: PROGRAMA: Fortalecimiento de las instancias, mecanismos y espacios de participación ciudadana, PRODUCTO: Número de Consejos de Participación Ciudadana y Control Social creados y fortalecidos, PROYECTO: Fortalecimiento y consolidación del Sistema de Participación Ciudadana y Control Social en todo el Departamento de Antioquia,  ELEMENTO PEP: 70063001, PRODUCTOS:  Fortalecer 63 Consejos Municipales de Participación Ciudadana y CS y crear 20 nuevos Consejos, ACTIVIDADES Formación Ciudadana para la Participación y la Convivencia, Comunicación e Información para el Desarrollo, Movilización social para la incidencia y formulación de la política Pública de Participación Ciudadana, Estrategia de seguimiento, monitoreo y evaluación. – PROGRAMA: Fortalecimiento de las instancias, mecanismos y espacios de participación ciudadana, PRODUCTO: Número de Experiencias de planeación y presupuesto participativo, PROYECTO: Fortalecimiento y consolidación del Sistema de Participación Ciudadana y Control Social en todo el Departamento de Antioquia. ELEMENTO PEP: 70073001, PRODUCTOS: Territorios Intervenidos en Planeación y Presupuesto Participativo, ACTIVIDADES: Articular estrategias para la implementación de Convites Ciudadanos Participativos en los municipios, buscando el fortalecimiento y dinamización de la Participación Ciudadana. – PROGRAMA: Antioquia reconoce e incluye la diversidad sexual y de género &quot;Campaña comunicacional, PRODUCTOS: Encuentros, espacios e instancias de participación, Alianzas público privadas y Grupos de investigación, PROYECTO:  Fortalecimiento Antioquia reconoce e incluye la diversidad sexual y de género en el departamento de Antioquia, ELEMENTO PEP: 70066001, PRODUCTOS: Piezas pedagógicas comunicacionales, Encuentros realizados y espacios e instancias de participación con integrantes de la población LGBTI, Insumos para la formulación de la política pública y para la asesoría y la asistencia técnica que se realizará a los 124 municipios, Encuentros realizados y espacios e instancias de participación con integrantes de la población LGBTI, ACTIVIDADES: 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PROGRAMA: Acceso Rural a los Servicios Sociales, PRODUCTOS: Jornadas de servicios realizadas y hogares rurales asesorados, PROYECTO: Apoyo integral a los hogares en condición de pobreza extrema en el departamento de Antioquia, ELEMENTO PEP: 70060001, PRODUCTOS: Jornadas de oferta articulada de servicios y asesoría a hogares rurales, ACTIVIDADES: Acompañamiento al proceso de planeación, ejecución, evaluación y sistematización de las acciones e impactos del proyecto"/>
    <s v="Ledys Quintero , Eliana Vanegas"/>
    <s v="Tipo C:  Supervisión"/>
    <s v="Técnica, Administrativa, Financiera, Jurídica y contable."/>
  </r>
  <r>
    <x v="20"/>
    <n v="93141500"/>
    <s v="Articular acciones dirigidas a implementar estrategias que permitan la consolidación del Sistema Departamental de Participación y el Fortalecimiento de los organismos comunales y sociales en Antioquia. "/>
    <s v="Enero"/>
    <s v="12 meses"/>
    <s v="Contratación Directa"/>
    <s v="Recursos Propios"/>
    <n v="2150000000"/>
    <n v="650000000"/>
    <s v="Si"/>
    <s v="Aprobadas"/>
    <s v="Jorge Mario Duran Franco"/>
    <s v="Secretario "/>
    <s v="3839070"/>
    <s v="jorge.duran@antioquia.gov.co"/>
    <s v="Fortalecimiento de las instancias, mecanismos y espacios de participación ciudadana"/>
    <s v="Número de Consejos de Participación Ciudadana y Control Social creados y fortalecidos"/>
    <s v="Fortalecimiento y consolidación del Sistema de Participación Ciudadana y Control Social en todo el Departamento de Antioquia."/>
    <n v="70063001"/>
    <s v="Fortalecer 11 Consejos Municipales de Participación Ciudadana y CS "/>
    <s v="Formación Ciudadana para la Participación y la Convivencia._x000a__x000a_Comunicación e Información para el Desarrollo._x000a__x000a_Movilización social para la incidencia y formulación de la política Pública de Participación Ciudadana_x000a__x000a_Estrategia de seguimiento, monitoreo y evaluación."/>
    <n v="7337"/>
    <n v="7337"/>
    <d v="2017-07-26T00:00:00"/>
    <n v="2017060097072"/>
    <n v="4600007202"/>
    <x v="3"/>
    <s v="Institución Universitaria Colegio Mayor "/>
    <s v="En etapa precontractual"/>
    <s v="El contrato tambien afecta: programa: Fortalecimiento del Movimiento Comunal y las Organizaciones Sociales -  producto: Organizaciones comunales asesoradas para en el cumplimiento de requisitos legales, Programa formador de formadores participando en proceso de réplica de conocimientos con organismos comunales y sociales   formulado e implementado y Programa de formación de dignatarios comunales, representantes de organizaciones sociales y ediles, formulado e implementado. proyecto:Fortalecimiento de la organización Comunal en el departamento de Antioquia-  elemento PEP: 70062001 - Productos: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_x000a_Número de replicas municipales realizadas por los formadores -  Número dignatarios  que asisten a talleres formativos_x000a_Número representantes de organizaciones sociales que asisten a talleres formativos_x000a_ Número ediles que asisten a talleres formativos.  Actividades: *Caracterización para la identificación de las necesidades y prioridades de las organizaciones comunales, sociales y ediles en temas de fortalecimiento._x000a_*Construcción de propuesta anualizada de caracterización por subregiones del departamento._x000a_* Desarrollo de procesos de caracterización de afiliados por subregiones._x000a_*implementación de acciones orientadas al desarrollo del procedimiento de Inspección, Vigilancia y Contro - *Caracterización del Programa Formador de Formadores y los formadores comunales del departamento._x000a_*Proceso formativo y de actualización de conocimientos para la recertificación de los formadores comunales._x000a_* Formadores comunales en ejercicio, realizando proceso de réplica de conocimientos en organismos comunales. - *Diseño de propuesta técnica, metodológica y temática para la actualización y recertificación de los formadores comunales del departamento. - _x000a_"/>
    <s v="Maria Dioni Medina - Eliana  - Vanegas - Juan Camilo Montoya - Ivan de Jesús Rodriguez"/>
    <s v="Tipo C:  Supervisión"/>
    <s v="Técnica, Administrativa, Financiera, Jurídica y contable."/>
  </r>
  <r>
    <x v="20"/>
    <n v="93141500"/>
    <s v="Practicantes de excelencia para la Secretaría de Participación Ciudadana y Desarrollo Social "/>
    <s v="Enero"/>
    <s v="12 meses"/>
    <s v="Régimen Especial"/>
    <s v="Recursos Propios"/>
    <n v="192000000"/>
    <n v="192000000"/>
    <s v="No"/>
    <s v="N/A"/>
    <s v="Jorge Mario Duran Franco"/>
    <s v="Secretario "/>
    <s v="3839070"/>
    <s v="jorge.duran@antioquia.gov.co"/>
    <m/>
    <m/>
    <m/>
    <m/>
    <m/>
    <m/>
    <m/>
    <m/>
    <m/>
    <m/>
    <m/>
    <x v="0"/>
    <m/>
    <m/>
    <m/>
    <s v="Eliana Vanegas"/>
    <s v="Tipo C:  Supervisión"/>
    <s v="Técnica, Administrativa, Financiera, Jurídica y contable."/>
  </r>
  <r>
    <x v="20"/>
    <n v="93141500"/>
    <s v="Renovación de licencias requeridas por la Secretaría Office 365, Mercurio (60 licencias) "/>
    <s v="Enero"/>
    <s v="12 meses"/>
    <s v="Régimen Especial"/>
    <s v="Recursos Propios"/>
    <n v="20000000"/>
    <n v="20000000"/>
    <s v="No"/>
    <s v="N/A"/>
    <s v="Jorge Mario Duran Franco"/>
    <s v="Secretario "/>
    <s v="3839070"/>
    <s v="jorge.duran@antioquia.gov.co"/>
    <m/>
    <m/>
    <m/>
    <m/>
    <m/>
    <m/>
    <m/>
    <m/>
    <m/>
    <m/>
    <m/>
    <x v="0"/>
    <m/>
    <m/>
    <m/>
    <s v="Eliana Vanegas"/>
    <s v="Tipo C:  Supervisión"/>
    <s v="Técnica, Administrativa, Financiera, Jurídica y contable."/>
  </r>
  <r>
    <x v="20"/>
    <n v="93141500"/>
    <s v="Desarrollo e implementación de acciones comunicativas y eventos para los diferentes proyectos de la secretaría "/>
    <s v="Enero"/>
    <s v="10 meses"/>
    <s v="Régimen Especial"/>
    <s v="Recursos Propios"/>
    <n v="190000000"/>
    <n v="190000000"/>
    <s v="No"/>
    <s v="N/A"/>
    <s v="Jorge Mario Duran Franco"/>
    <s v="Secretario "/>
    <s v="3839070"/>
    <s v="jorge.duran@antioquia.gov.co"/>
    <m/>
    <m/>
    <m/>
    <m/>
    <m/>
    <m/>
    <m/>
    <m/>
    <m/>
    <m/>
    <m/>
    <x v="0"/>
    <m/>
    <m/>
    <m/>
    <s v="Eliana Vanegas"/>
    <s v="Tipo C:  Supervisión"/>
    <s v="Técnica, Administrativa, Financiera, Jurídica y contable."/>
  </r>
  <r>
    <x v="20"/>
    <n v="93141500"/>
    <s v="Convocatoria de estimulos IDEAS EN GRANDE "/>
    <s v="Enero"/>
    <s v="5 meses"/>
    <s v="Régimen Especial"/>
    <s v="Recursos Propios"/>
    <n v="2476000000"/>
    <n v="2476000000"/>
    <s v="No"/>
    <s v="N/A"/>
    <s v="Jorge Mario Duran Franco"/>
    <s v="Secretario "/>
    <s v="3839070"/>
    <s v="jorge.duran@antioquia.gov.co"/>
    <m/>
    <m/>
    <m/>
    <m/>
    <m/>
    <m/>
    <m/>
    <m/>
    <m/>
    <m/>
    <m/>
    <x v="0"/>
    <m/>
    <m/>
    <m/>
    <s v="Ivan Jesus Rodriguez Vargas "/>
    <s v="Tipo C:  Supervisión"/>
    <s v="Técnica, Administrativa, Financiera, Jurídica y contable."/>
  </r>
  <r>
    <x v="21"/>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s v="Febrero"/>
    <s v="5 meses"/>
    <s v="Contratación Directa"/>
    <s v="Recursos Propios"/>
    <n v="11840364"/>
    <n v="11840364"/>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1"/>
    <s v="-"/>
    <s v="Sin iniciar etapa precontractual"/>
    <s v="Programa gestionado por la Secretaría de Gestión Humana"/>
    <s v="Competencia de la Secretaría de Gestión Humana - ADO_x000a_Responsable por la Dirección Hernando Latorre Forero"/>
    <s v="Tipo C:  Supervisión"/>
    <s v="Técnica, Administrativa, Financiera, Jurídica y contable."/>
  </r>
  <r>
    <x v="21"/>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s v="Agosto"/>
    <s v="12 meses"/>
    <s v="Contratación Directa"/>
    <s v="Recursos Propios"/>
    <n v="11840364"/>
    <n v="11840364"/>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1"/>
    <s v="-"/>
    <s v="Sin iniciar etapa precontractual"/>
    <s v="Programa gestionado por la Secretaría de Gestión Humana"/>
    <s v="Competencia de la Secretaría de Gestión Humana - ADO_x000a_Responsable por la Dirección Hernando Latorre Forero"/>
    <s v="Tipo C:  Supervisión"/>
    <s v="Técnica, Administrativa, Financiera, Jurídica y contable."/>
  </r>
  <r>
    <x v="21"/>
    <n v="80111504"/>
    <s v="Prestación de servicios de personal de apoyo Temporal _x000a_(Compentencia: Desarrollo Organizacional)"/>
    <s v="Enero"/>
    <s v="16 meses"/>
    <s v="Régimen Especial"/>
    <s v="Recursos Propios"/>
    <n v="392875186"/>
    <n v="392875186"/>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1"/>
    <s v="-"/>
    <s v="Sin iniciar etapa precontractual"/>
    <s v="No aplica gestión contractual, por hacer parte de la planta de cargosd temporales de la Institución."/>
    <s v="Competencia de la Secretaría de Gestión Humana - ADO_x000a_Responsable por la Dirección Sebastián Muñoz Zuluaga"/>
    <s v="Tipo C:  Supervisión"/>
    <s v="Técnica, Administrativa, Financiera, Jurídica y contable."/>
  </r>
  <r>
    <x v="21"/>
    <n v="43232305"/>
    <s v="Promoción, creación, elaboración desarrollo y conceptualización de las campañas, estrategias y necesidades comunicacionales de la Gobernación de Antioquia _x000a_(Competencia de la Oficina de Comunicaciones)"/>
    <s v="Enero"/>
    <s v="16 meses"/>
    <s v="Contratación Directa"/>
    <s v="Recursos Propios"/>
    <n v="150000000"/>
    <n v="30000000"/>
    <s v="Si"/>
    <s v="Aprobadas"/>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2125"/>
    <s v="Consolidación del Sistema de Información Territorial en el Departamento de Antioquia"/>
    <s v="Actualización Sistema de informacion territorial"/>
    <s v="17-12-6149108"/>
    <n v="16247"/>
    <d v="2017-02-06T00:00:00"/>
    <s v="N/A"/>
    <n v="4600006243"/>
    <x v="3"/>
    <s v="SOCIEDAD DE TELEVISÓN DE ANTIOQUIA-TELEANTIOQUIA"/>
    <s v="En ejecución"/>
    <s v="Vigencia Futura 6000002364 por $30.000.000 Ordenanza 17 del 4 de agosto de 2017. Contrato interadministrativo de Mandato."/>
    <s v="Competencia de la Oficina de Comunicaciones_x000a_Responsable por la Dirección: Director Sistemas de Indicadores"/>
    <s v="Tipo C:  Supervisión"/>
    <s v="Técnica, Administrativa, Financiera, Jurídica y contable."/>
  </r>
  <r>
    <x v="21"/>
    <s v="80141902"/>
    <s v="Prestación de servicios de un operador logístico para la organización, administración, ejecución y demás acciones logísticas necesarias para la realización de los eventos programadas por la Gobernación de Antioquia  _x000a_(Competencia de la Oficina de Comunicaciones)"/>
    <s v="Enero"/>
    <s v="3 meses"/>
    <s v="Contratación Directa"/>
    <s v="Recursos Propios"/>
    <n v="70000000"/>
    <n v="70000000"/>
    <s v="Si"/>
    <s v="Aprobadas"/>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17-12-6119887"/>
    <n v="16248"/>
    <d v="2017-02-01T00:00:00"/>
    <s v="N/A"/>
    <n v="4600006201"/>
    <x v="3"/>
    <s v="PLAZA MAYOR CONVENCIONES Y EXPOSICIONES S.A"/>
    <s v="En ejecución"/>
    <s v="Vigencia Futura 6000002350 por $70.000.000  Ordenanza 17 del 4 de agosto de 2017 "/>
    <s v="Competencia de la Oficina de Comunicaciones_x000a_"/>
    <s v="Tipo C:  Supervisión"/>
    <s v="Técnica, Administrativa, Financiera, Jurídica y contable."/>
  </r>
  <r>
    <x v="21"/>
    <n v="43231500"/>
    <s v="“Adquisición y actualización de licencias de ARCGIS para los organismos de la Gobernación de Antioquia incluyendo soporte técnico, a través de acuerdo marco de precios” (competencia de la dirección de Informática)"/>
    <s v="Junio"/>
    <s v="4 meses"/>
    <s v="Selección Abreviada - Acuerdo Marco de Precios"/>
    <s v="Recursos Propios"/>
    <n v="96944086"/>
    <n v="96944086"/>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1"/>
    <s v="-"/>
    <s v="Sin iniciar etapa precontractual"/>
    <m/>
    <s v="Ruth Natalia Castro Restrepo  de la Secretaria de Gestion Humana (Dirección de informatica)_x000a_"/>
    <s v="Tipo B2: Supervisión Colegiada"/>
    <s v="Técnica, Administrativa, Financiera, Jurídica y contable."/>
  </r>
  <r>
    <x v="21"/>
    <n v="43211731"/>
    <s v="Renovación del plan anual de mantenimiento del software estadístico SPSS (competencia de la SSSA)"/>
    <s v="Mayo"/>
    <s v="6 meses"/>
    <s v="Contratación Directa"/>
    <s v="Recursos Propios"/>
    <n v="16500000"/>
    <n v="16500000"/>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1"/>
    <s v="-"/>
    <s v="Sin iniciar etapa precontractual"/>
    <m/>
    <s v="Carlos Alberto Giraldo Cardona, Profesional Universitario_x000a_Secretaría de Gestión Humana y Desarrollo Organizacional"/>
    <s v="Tipo C:  Supervisión"/>
    <s v="Técnica, Administrativa, Financiera, Jurídica y contable."/>
  </r>
  <r>
    <x v="21"/>
    <s v="80101504"/>
    <s v="“Administrar los recursos financieros para realizar la encuesta de calidad de vida de los habitantes del departamento de Antioquia”"/>
    <s v="Enero"/>
    <s v="12 meses"/>
    <s v="Contratación Directa"/>
    <s v="Recursos Propios"/>
    <n v="1230432080"/>
    <n v="300000000"/>
    <s v="Si"/>
    <s v="Aprobadas"/>
    <s v="Hernando Latorre Forero"/>
    <s v="LNR"/>
    <s v="3835136-8389180"/>
    <s v="hernando.latorre@antioquia.gov.co"/>
    <s v="Gestión de la información temática territorial como base fundamental para la planeación y el desarrollo"/>
    <s v="Incrementar el numero de Operaciones estadísticas en buen estado e implementadas"/>
    <s v="Consolidación del Sistema de Información Territorial en el Departamento de Antioquia"/>
    <n v="220149"/>
    <s v="Consolidación del Sistema de Información Territorial en el Departamento de Antioquia"/>
    <s v="Actualización Sistema de informacion territorial"/>
    <s v="17-12-7284597"/>
    <n v="19442"/>
    <d v="2017-11-10T00:00:00"/>
    <s v="N/A"/>
    <n v="4600007905"/>
    <x v="3"/>
    <s v="IDEA"/>
    <s v="En ejecución"/>
    <s v="Vigencia Futura 6000002432 por $300.000.000  Ordenanza 62 del 8 de noviembre de 2017 "/>
    <s v="Hernando Latorre Forero"/>
    <s v="Tipo C:  Supervisión"/>
    <s v="Técnica, Administrativa, Financiera, Jurídica y contable."/>
  </r>
  <r>
    <x v="21"/>
    <n v="80111614"/>
    <s v="Prestación de servicios de personal de apoyo Temporal _x000a_(Compentencia: Desarrollo Organizacional)"/>
    <s v="Enero"/>
    <s v="12 meses"/>
    <s v="Régimen Especial"/>
    <s v="Recursos Propios"/>
    <n v="94091029"/>
    <n v="94091029"/>
    <s v="No"/>
    <s v="N/A"/>
    <s v="Sebastián Muñoz Zuluaga"/>
    <s v="LNR"/>
    <s v="3839125"/>
    <s v="sebastian.munoz@antioquia.gov.co"/>
    <s v="Articulación intersectorial para el desarrollo integral del departamento"/>
    <s v="Espacios de Planeacion y concertacion de planeacion"/>
    <s v="Fortalecimiento de la articulacion intersectorial para el desarrollo integral"/>
    <n v="220148"/>
    <s v="Espacios de Planeacion y concertacion de planeacion"/>
    <s v="Profesionales Temporales"/>
    <s v="-"/>
    <s v="-"/>
    <m/>
    <s v="-"/>
    <s v="-"/>
    <x v="1"/>
    <s v="-"/>
    <s v="Sin iniciar etapa precontractual"/>
    <s v="No aplica gestión contractual, por hacer parte de la planta de cargosd temporales de la Institución."/>
    <s v="Competencia de la Secretaría de Gestión Humana - ADO_x000a_Responsable por la Dirección Sebastián Muñoz Zuluaga"/>
    <s v="Tipo C:  Supervisión"/>
    <s v="Técnica, Administrativa, Financiera, Jurídica y contable."/>
  </r>
  <r>
    <x v="21"/>
    <n v="80111614"/>
    <s v="Prestación de servicios de personal de apoyo Temporal _x000a_(Compentencia: Desarrollo Organizacional)"/>
    <s v="Enero"/>
    <s v="16 meses"/>
    <s v="Régimen Especial"/>
    <s v="Recursos Propios"/>
    <n v="94091029"/>
    <n v="56747969"/>
    <s v="No"/>
    <s v="N/A"/>
    <s v="Sebastián Muñoz Zuluaga"/>
    <s v="LNR"/>
    <s v="3839125"/>
    <s v="sebastian.munoz@antioquia.gov.co"/>
    <s v="Articulación intersectorial para el desarrollo integral del departamento"/>
    <s v="Dialogos Subregionales de Planeacion para el Desarrollo"/>
    <s v="Fortalecimiento de la articulacion intersectorial para el desarrollo integral"/>
    <n v="220148"/>
    <s v="Dialogos Subregionales de Planeacion para el Desarrollo"/>
    <s v="Profesionales Temporal"/>
    <s v="-"/>
    <s v="-"/>
    <m/>
    <s v="-"/>
    <s v="-"/>
    <x v="1"/>
    <s v="-"/>
    <s v="Sin iniciar etapa precontractual"/>
    <s v="No aplica gestión contractual, por hacer parte de la planta de cargosd temporales de la Institución."/>
    <s v="Competencia de la Secretaría de Gestión Humana - ADO_x000a_Responsable por la Dirección Sebastián Muñoz Zuluaga"/>
    <s v="Tipo C:  Supervisión"/>
    <s v="Técnica, Administrativa, Financiera, Jurídica y contable."/>
  </r>
  <r>
    <x v="21"/>
    <n v="80141607"/>
    <s v="Prestación de servicios de un operador logístico para la organización, administración, ejecución y demás acciones logísticas necesarias para la realización de los eventos programadas por la Gobernación de Antioquia  _x000a_(Competencia de la Oficina de Comunicaciones)"/>
    <s v="Enero"/>
    <s v="16 meses"/>
    <s v="Contratación Directa"/>
    <s v="Recursos Propios"/>
    <n v="60000000"/>
    <n v="60000000"/>
    <s v="Si"/>
    <s v="Aprobadas"/>
    <s v="Sebastián Muñoz Zuluaga"/>
    <s v="LNR"/>
    <s v="3839125"/>
    <s v="sebastian.munoz@antioquia.gov.co"/>
    <s v="Articulación intersectorial para el desarrollo integral del departamento"/>
    <s v="Espacios de Planeacion y concertacion de planeacion"/>
    <s v="Fortalecimiento de la articulacion intersectorial para el desarrollo integral"/>
    <n v="220148"/>
    <s v="Espacios de Planeacion y concertacion de planeacion"/>
    <s v="Material, suministro, apoyo logistico"/>
    <s v="17-12-6119887"/>
    <n v="16248"/>
    <d v="2017-02-01T00:00:00"/>
    <s v="N/A"/>
    <n v="4600006201"/>
    <x v="3"/>
    <s v="PLAZA MAYOR CONVENCIONES Y EXPOSICIONES S.A"/>
    <s v="En ejecución"/>
    <s v="Vigencia Futura 6000002349 por $60.000.000  Ordenanza 17 del 4 de agosto de 2017 "/>
    <s v="Competencia de la Oficina de Comunicaciones_x000a_Responsable por la Dirección Diana Marcela Lopera Galeano"/>
    <s v="Tipo C:  Supervisión"/>
    <s v="Técnica, Administrativa, Financiera, Jurídica y contable."/>
  </r>
  <r>
    <x v="21"/>
    <n v="80141607"/>
    <s v="Prestación de servicios de un operador logístico para la organización, administración, ejecución y demás acciones logísticas necesarias para la realización de los eventos programadas por la Gobernación de Antioquia  _x000a_(Competencia de la Oficina de Comunicaciones)"/>
    <s v="Enero"/>
    <s v="5 meses"/>
    <s v="Contratación Directa"/>
    <s v="Recursos Propios"/>
    <n v="60000000"/>
    <n v="20000000"/>
    <s v="Si"/>
    <s v="Aprobadas"/>
    <s v="Sebastián Muñoz Zuluaga"/>
    <s v="LNR"/>
    <s v="3839125"/>
    <s v="sebastian.munoz@antioquia.gov.co"/>
    <s v="Articulación intersectorial para el desarrollo integral del departamento"/>
    <s v="Dialogos Subregionales de Planeacion para el Desarrollo"/>
    <s v="Fortalecimiento de la articulacion intersectorial para el desarrollo integral"/>
    <n v="220109"/>
    <s v="Dialogos Subregionales de Planeacion para el Desarrollo"/>
    <s v="Material, suministro, apoyo logistico"/>
    <s v="17-12-6119887"/>
    <n v="16248"/>
    <d v="2017-02-01T00:00:00"/>
    <s v="N/A"/>
    <n v="4600006201"/>
    <x v="3"/>
    <s v="PLAZA MAYOR CONVENCIONES Y EXPOSICIONES S.A"/>
    <s v="En ejecución"/>
    <s v="Vigencia Futura 6000002351 por $20.000.000  Ordenanza 17 del 4 de agosto de 2017 "/>
    <s v="Competencia de la Oficina de Comunicaciones_x000a_Responsable por la Dirección Diana Marcela Lopera Galeano"/>
    <s v="Tipo C:  Supervisión"/>
    <s v="Técnica, Administrativa, Financiera, Jurídica y contable."/>
  </r>
  <r>
    <x v="21"/>
    <n v="80141607"/>
    <s v="Adquisicion de equipos tecnológicos y materiales (bienes de característica técnicas uniformes) _x000a_(Compentencia Subsecretaría Logística)"/>
    <s v="Mayo"/>
    <s v="6 meses"/>
    <s v="Selección Abreviada - Acuerdo Marco de Precios"/>
    <s v="Recursos Propios"/>
    <n v="50000000"/>
    <n v="0"/>
    <s v="No"/>
    <s v="N/A"/>
    <s v="Sebastián Muñoz Zuluaga"/>
    <s v="LNR"/>
    <s v="3839125"/>
    <s v="sebastian.munoz@antioquia.gov.co"/>
    <s v="Articulación intersectorial para el desarrollo integral del departamento"/>
    <s v="Dialogos Subregionales de Planeacion para el Desarrollo"/>
    <s v="Fortalecimiento de la articulacion intersectorial para el desarrollo integral"/>
    <s v="220148"/>
    <s v="Dialogos Subregionales de Planeacion para el Desarrollo"/>
    <s v="Material, suministro, apoyo logistico"/>
    <s v="-"/>
    <s v="-"/>
    <m/>
    <s v="-"/>
    <s v="-"/>
    <x v="1"/>
    <s v="-"/>
    <s v="Sin iniciar etapa precontractual"/>
    <m/>
    <s v="Competencia de la Secretaría General (Subsecretaría Logística)_x000a_Responsable por el DAP Sebastián Muñoz Zuluaga"/>
    <s v="Tipo C:  Supervisión"/>
    <s v="Técnica, Administrativa, Financiera, Jurídica y contable."/>
  </r>
  <r>
    <x v="21"/>
    <n v="80141607"/>
    <s v="Apoyo al fortalecimiento de los procesos de planificacion y gestion del desarrollo territorial y acompañamiento técnico en la articulación intersectorial de los Entes Territoriales del Departamento de Antioquia"/>
    <s v="Junio"/>
    <s v="6 meses"/>
    <s v="Contratación Directa"/>
    <s v="Recursos Propios"/>
    <n v="60000000"/>
    <n v="0"/>
    <s v="No"/>
    <s v="N/A"/>
    <s v="Sebastián Muñoz Zuluaga"/>
    <s v="LNR"/>
    <s v="3839125"/>
    <s v="sebastian.munoz@antioquia.gov.co"/>
    <s v="Articulación intersectorial para el desarrollo integral del departamento"/>
    <s v="Dialogos Subregionales de Planeacion para el Desarrollo"/>
    <s v="Fortalecimiento de la articulacion intersectorial para el desarrollo integral"/>
    <n v="220148"/>
    <s v="Dialogos Subregionales de Planeacion para el Desarrollo"/>
    <s v="Administración gastos generales"/>
    <s v="-"/>
    <s v="-"/>
    <m/>
    <s v="-"/>
    <s v="-"/>
    <x v="1"/>
    <s v="-"/>
    <s v="Sin iniciar etapa precontractual"/>
    <s v="Tramite a requerimiento de la dependencia."/>
    <s v="Sebastián Muñoz Zuluaga"/>
    <s v="Tipo C:  Supervisión"/>
    <s v="Técnica, Administrativa, Financiera, Jurídica y contable."/>
  </r>
  <r>
    <x v="21"/>
    <n v="80111504"/>
    <s v="Designar estudiantes de las universidades publicas y privadas para realización de la práctica académica, con el fin de brindar apoyo a la gestión del Departamento de Antioquia y sus subregiones durante primer semestre del 2017_x000a_(Compentencia: Desarrollo Organizacional)"/>
    <s v="Enero"/>
    <s v="5 meses"/>
    <s v="Contratación Directa"/>
    <s v="Recursos Propios"/>
    <n v="16598640"/>
    <n v="1659864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1"/>
    <s v="-"/>
    <s v="Sin iniciar etapa precontractual"/>
    <s v="3 Practicantes de Excelencia primer semestre 2018. Supervisión: N/A_x000a_La Dirección aporta informes de seguimiento a la gestión"/>
    <s v="Competencia de la Secretaría de Gestión Humana - ADO_x000a_Responsable por la Dirección Sebastián Muñoz Zuluaga"/>
    <s v="Tipo C:  Supervisión"/>
    <s v="Técnica, Administrativa, Financiera, Jurídica y contable."/>
  </r>
  <r>
    <x v="21"/>
    <n v="81112200"/>
    <s v="Soporte Licencias ArcGis - Dirección  PEI _x000a_(Competencia Dirección de informática)"/>
    <s v="Junio"/>
    <s v="6 meses"/>
    <s v="Contratación Directa"/>
    <s v="Recursos Propios"/>
    <n v="70000000"/>
    <n v="5000000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1"/>
    <s v="-"/>
    <s v="Sin iniciar etapa precontractual"/>
    <s v="Trámite a requerimiento de la dependencia _x000a_(2 licencias)."/>
    <s v="Competencia de la Secretaria de Gestión Humana (dirección de informatica)_x000a_Responsable por la Dirección Sebastián Muñoz Zuluaga"/>
    <s v="Tipo C:  Supervisión"/>
    <s v="Técnica, Administrativa, Financiera, Jurídica y contable."/>
  </r>
  <r>
    <x v="21"/>
    <n v="80111614"/>
    <s v="Prestación de servicios de personal de apoyo para el proceso de revisión y ajuste de los Esquemas de Ordenamiento Territorial"/>
    <s v="Junio"/>
    <s v="11 meses"/>
    <s v="Contratación Directa"/>
    <s v="Recursos Propios"/>
    <n v="677802720"/>
    <n v="68780272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1"/>
    <s v="-"/>
    <s v="Sin iniciar etapa precontractual"/>
    <s v="Tramite a requerimiento de la dependencia."/>
    <s v="Sebastián Muñoz Zuluaga"/>
    <s v="Tipo C:  Supervisión"/>
    <s v="Técnica, Administrativa, Financiera, Jurídica y contable."/>
  </r>
  <r>
    <x v="21"/>
    <n v="80141607"/>
    <s v="Prestación de servicios de un operador logístico para la organización, administración, ejecución y demás acciones logísticas necesarias para la realización de los eventos programadas por la Gobernación de Antioquia  _x000a_(Competencia de la Oficina de Comunicaciones)"/>
    <s v="Enero"/>
    <s v="6 meses"/>
    <s v="Contratación Directa"/>
    <s v="Recursos Propios"/>
    <n v="9000000"/>
    <n v="900000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1"/>
    <s v="-"/>
    <s v="Sin iniciar etapa precontractual"/>
    <s v=" La dirección aporta supervisión Administrativa, Financiera, Jurídica, coordinación. _x000a_"/>
    <s v="Inés Elvira Arango Valencia Oficina de Comunicaciones_x000a_"/>
    <s v="Tipo C:  Supervisión"/>
    <s v="Técnica, Administrativa, Financiera, Jurídica y contable."/>
  </r>
  <r>
    <x v="21"/>
    <n v="80111504"/>
    <s v="Designar estudiantes de las universidades publicas y privadas para realización de la práctica académica, con el fin de brindar apoyo a la gestión del Departamento de Antioquia y sus subregiones durante segundo semestre del 2017_x000a_(Compentencia: Desarrollo Organizacional)"/>
    <s v="Julio"/>
    <s v="12 meses"/>
    <s v="Contratación Directa"/>
    <s v="Recursos Propios"/>
    <n v="16598640"/>
    <n v="1659864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1"/>
    <s v="-"/>
    <s v="Sin iniciar etapa precontractual"/>
    <s v="3 Practicantes de Excelencia primer semestre 2018. Supervisión: N/A_x000a_La Dirección aporta informes de seguimiento a la gestión"/>
    <s v="Maribel Barrientos Uribe,  Secretaría de Gestión Humana - ADO_x000a_"/>
    <s v="Tipo C:  Supervisión"/>
    <s v="Técnica, Administrativa, Financiera, Jurídica y contable."/>
  </r>
  <r>
    <x v="21"/>
    <n v="93142101"/>
    <s v="&quot;Formular el plan de ordenamiento departamental -POD- a partir del ajuste, complementación, actualización y validación de las propuestas  existentes, que permitan articular el ordenamiento territorial entre los niveles municipal y departamental, y así alcanzar una adecuada ocupación y uso del territorio antioqueño&quot;"/>
    <s v="Enero"/>
    <s v="10 meses"/>
    <s v="Contratación Directa"/>
    <s v="Recursos Propios"/>
    <n v="1004749972"/>
    <n v="302000000"/>
    <s v="Si"/>
    <s v="Aprobadas"/>
    <s v="Sebastián Muñoz Zuluaga"/>
    <s v="LNR"/>
    <s v="3839125"/>
    <s v="sebastian.munoz@antioquia.gov.co"/>
    <s v="Articulación intersectorial para el desarrollo integral del departamento"/>
    <s v="Plan de Ordenamiento Departamental Formulado"/>
    <s v="Formulación del Plan de Ordenamiento Departamental "/>
    <n v="220163"/>
    <s v="Plan de Ordenamiento Departamental Formulado"/>
    <s v="Contratación profesionales - desarrollo"/>
    <n v="7398"/>
    <n v="17771"/>
    <d v="2017-09-05T00:00:00"/>
    <n v="2017010324161"/>
    <s v="4600007398 "/>
    <x v="3"/>
    <s v="UNIVERSIDAD NACIONAL DE COLOMBIA"/>
    <s v="En ejecución"/>
    <s v="Vigencia Futura 6000002131 por $302.000.000  Ordenanza 11 del 18 de julio de 2017 "/>
    <s v="Sebastián Muñoz Zuluaga, Director de Planeación Estratégica Integral"/>
    <s v="Tipo C:  Supervisión"/>
    <s v="Técnica, Administrativa, Financiera, Jurídica y contable."/>
  </r>
  <r>
    <x v="21"/>
    <n v="80111504"/>
    <s v="Designar estudiantes de las universidades publicas y privadas para realización de la práctica académica, con el fin de brindar apoyo a la gestión del Departamento de Antioquia y sus subregiones durante el primer semestre de 2018 _x000a_(Compentencia: Desarrollo Organizacional)"/>
    <s v="Febrero"/>
    <s v="12 meses"/>
    <s v="Contratación Directa"/>
    <s v="Recursos Propios"/>
    <n v="23624843"/>
    <n v="23624843"/>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1"/>
    <s v="-"/>
    <s v="Sin iniciar etapa precontractual"/>
    <m/>
    <s v="Competencia de la Secretaría de Gestión Humana - ADO_x000a_Responsable por la Dirección Alvaro Villada García"/>
    <s v="Tipo C:  Supervisión"/>
    <s v="Técnica, Administrativa, Financiera, Jurídica y contable."/>
  </r>
  <r>
    <x v="21"/>
    <n v="80111614"/>
    <s v="Prestación de servicios de personal de apoyo Temporal _x000a_(Compentencia: Desarrollo Organizacional)"/>
    <s v="Enero"/>
    <s v="7 meses"/>
    <s v="Régimen Especial"/>
    <s v="Recursos Propios"/>
    <n v="267934173"/>
    <n v="267934173"/>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1"/>
    <s v="-"/>
    <s v="Sin iniciar etapa precontractual"/>
    <m/>
    <s v="Competencia de la Secretaría de Gestión Humana - ADO_x000a_Responsable por la Dirección Alvaro Villada García"/>
    <s v="Tipo C:  Supervisión"/>
    <s v="Técnica, Administrativa, Financiera, Jurídica y contable."/>
  </r>
  <r>
    <x v="21"/>
    <n v="80101504"/>
    <s v="Administrar los recursos financieros para generar en el departamento administrativo de planeación el centro de pensamiento de planificación territorial."/>
    <s v="Enero"/>
    <s v="9 meses"/>
    <s v="Contratación Directa"/>
    <s v="Recursos Propios"/>
    <n v="1689100798"/>
    <n v="1041877278"/>
    <s v="Si"/>
    <s v="Aprobadas"/>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17-12-7283368"/>
    <n v="19604"/>
    <d v="2017-11-10T00:00:00"/>
    <s v="N/A"/>
    <n v="4600007904"/>
    <x v="3"/>
    <s v="IDEA"/>
    <s v="En ejecución"/>
    <s v="Vigencia Futura 6000002431 por $1.041.877.278  Ordenanza 62 del 8 de noviembre de 2017 "/>
    <s v="Hernando Latorre Forero_x000a_Supervisor"/>
    <s v="Tipo C:  Supervisión"/>
    <s v="Técnica, Administrativa, Financiera, Jurídica y contable."/>
  </r>
  <r>
    <x v="21"/>
    <n v="80101504"/>
    <s v="Fortalecimiento Fiscal y financiero de los municipios, mediante el acompañamiento a las entidades territoriales que se encuentran en estado de riesgo de incumplimiento de Ley 617, para fortalecer su gestión y generar el impacto positivo de la hacienda pública municipal."/>
    <s v="Febrero"/>
    <s v="11 meses"/>
    <s v="Concurso de Méritos"/>
    <s v="Recursos Propios"/>
    <n v="626563706"/>
    <n v="626563706"/>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1"/>
    <s v="-"/>
    <s v="Sin iniciar etapa precontractual"/>
    <m/>
    <s v="Alvaro Villada García"/>
    <s v="Tipo C:  Supervisión"/>
    <s v="Técnica, Administrativa, Financiera, Jurídica y contable."/>
  </r>
  <r>
    <x v="21"/>
    <n v="20102301"/>
    <s v="Prestación de servicio de transporte terrestre automotor para apoyar la gestión de las dependencias del Departamento Administrativo de Planeación (Subsecretaria Logistica)"/>
    <s v="Enero"/>
    <s v="2 meses"/>
    <s v="Selección Abreviada - Subasta Inversa"/>
    <s v="Recursos Propios"/>
    <n v="100000000"/>
    <n v="100000000"/>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Diseño, implementación, puesta en marcha,operación y evaluación del observatorio económico, fiscal y financiero de Antioquia."/>
    <s v="-"/>
    <s v="-"/>
    <m/>
    <s v="-"/>
    <s v="-"/>
    <x v="1"/>
    <s v="-"/>
    <s v="Sin iniciar etapa precontractual"/>
    <m/>
    <s v="Hernando Latorre Forero_x000a_Supervisor"/>
    <s v="Tipo C:  Supervisión"/>
    <s v="Técnica, Administrativa, Financiera, Jurídica y contable."/>
  </r>
  <r>
    <x v="21"/>
    <n v="81112500"/>
    <s v="Renovar el servicio de licencia Makaia para elfuncionamiento de la plataforma gestión de recursos Antioquia del Departamento Administrativo de Planeación"/>
    <s v="Octubre"/>
    <s v="5 meses"/>
    <s v="Contratación Directa"/>
    <s v="Recursos Propios"/>
    <n v="20000000"/>
    <n v="20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1"/>
    <s v="-"/>
    <s v="Sin iniciar etapa precontractual"/>
    <m/>
    <s v="Alvaro Villada García"/>
    <s v="Tipo C:  Supervisión"/>
    <s v="Técnica, Administrativa, Financiera, Jurídica y contable."/>
  </r>
  <r>
    <x v="21"/>
    <n v="78111502"/>
    <s v="Adquisición de tiquetes áereos para la Gobernación de Antioquia _x000a_(Compentencia Subsecretaría Logística)"/>
    <s v="Julio"/>
    <s v="9 meses"/>
    <s v="Contratación Directa"/>
    <s v="Recursos Propios"/>
    <n v="20000000"/>
    <n v="20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1"/>
    <s v="-"/>
    <s v="Sin iniciar etapa precontractual"/>
    <m/>
    <s v="Laura Mejía Higuita"/>
    <s v="Tipo B2: Supervisión Colegiada"/>
    <s v="Técnica, Administrativa, Financiera, Jurídica y contable."/>
  </r>
  <r>
    <x v="21"/>
    <n v="80101504"/>
    <s v="Creación y puesta en marcha Observatorio Económico Fiscal y Financiero"/>
    <s v="Enero"/>
    <s v="6 meses"/>
    <s v="Concurso de Méritos"/>
    <s v="Recursos Propios"/>
    <n v="353727909"/>
    <n v="353727909"/>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Diseño, implementación, puesta en marcha,operación y evaluación del observatorio económico, fiscal y financiero de Antioquia."/>
    <s v="-"/>
    <s v="-"/>
    <m/>
    <s v="-"/>
    <s v="-"/>
    <x v="1"/>
    <s v="-"/>
    <s v="Sin iniciar etapa precontractual"/>
    <m/>
    <s v="Hernando Latorre Forero_x000a_Supervisor"/>
    <s v="Tipo C:  Supervisión"/>
    <s v="Técnica, Administrativa, Financiera, Jurídica y contable."/>
  </r>
  <r>
    <x v="21"/>
    <n v="80101504"/>
    <s v="Apoyar la gestión del Departamento Administrativo de Planeación para el acompañamiento a los municipios en la gestión del desarrollo territorial, mediante la actualización y formulación de perfiles susceptibles de cooperación nacional e internacional y agenda de negocios"/>
    <s v="Febrero"/>
    <s v="8 meses"/>
    <s v="Contratación Directa"/>
    <s v="Recursos Propios"/>
    <n v="400000000"/>
    <n v="400000000"/>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Diseño, implementación, puesta en marcha,operación y evaluación del observatorio económico, fiscal y financiero de Antioquia."/>
    <s v="-"/>
    <s v="-"/>
    <m/>
    <s v="-"/>
    <s v="-"/>
    <x v="1"/>
    <s v="-"/>
    <s v="Sin iniciar etapa precontractual"/>
    <m/>
    <s v="Hernando Latorre Forero_x000a_Supervisor"/>
    <s v="Tipo C:  Supervisión"/>
    <s v="Técnica, Administrativa, Financiera, Jurídica y contable."/>
  </r>
  <r>
    <x v="21"/>
    <n v="81111802"/>
    <s v="Acta de ejecución n°2: prestación de servicios para la conectividad, soporte y gestión de la infraestructura tecnológica del sistema catastral de Antioquia”_x000a_"/>
    <s v="Enero"/>
    <s v="8 meses"/>
    <s v="Contratación Directa"/>
    <s v="Recursos Propios"/>
    <n v="1061080737"/>
    <n v="400000000"/>
    <s v="Si"/>
    <s v="Aprobadas"/>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Conectividad con los 124 municipios - Soporte Sistema OVC"/>
    <s v="17-12-7270661"/>
    <n v="19574"/>
    <d v="2017-11-08T00:00:00"/>
    <s v="N/A"/>
    <n v="4600007721"/>
    <x v="3"/>
    <s v="VALOR + S.A.S"/>
    <s v="En ejecución"/>
    <s v="Vigencia Futura 6000002415 por $400.000.000  Ordenanza 53 del 3 de noviembre de 2017 "/>
    <s v="Jorge Hugo Elejalde López, Director Sistemas de Información y Catastro"/>
    <s v="Tipo C:  Supervisión"/>
    <s v="Técnica, Administrativa, Financiera, Jurídica y contable."/>
  </r>
  <r>
    <x v="21"/>
    <n v="81111802"/>
    <s v="Acta de ejecución n°2: prestación de servicios para la conectividad, soporte y gestión de la infraestructura tecnológica del sistema catastral de Antioquia”_x000a_"/>
    <s v="Enero"/>
    <s v="12 meses"/>
    <s v="Contratación Directa"/>
    <s v="Recursos Propios"/>
    <n v="478511826"/>
    <n v="404591508"/>
    <s v="Si"/>
    <s v="Aprobadas"/>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ologico"/>
    <s v="17-12-7270661"/>
    <n v="19574"/>
    <d v="2017-11-08T00:00:00"/>
    <s v="N/A"/>
    <n v="4600007721"/>
    <x v="3"/>
    <s v="VALOR + S.A.S"/>
    <s v="En ejecución"/>
    <s v="Vigencia Futura 6000002416 por $400.000.000  Ordenanza 53 del 3 de noviembre de 2017 "/>
    <s v="Jorge Hugo Elejalde López, Director Sistemas de Información y Catastro"/>
    <s v="Tipo C:  Supervisión"/>
    <s v="Técnica, Administrativa, Financiera, Jurídica y contable."/>
  </r>
  <r>
    <x v="21"/>
    <n v="80111614"/>
    <s v="Prestación de servicios de personal de apoyo Temporal _x000a_(Compentencia: Desarrollo Organizacional)"/>
    <s v="Enero"/>
    <s v="6 meses"/>
    <s v="Régimen Especial"/>
    <s v="Recursos Propios"/>
    <n v="450000000"/>
    <n v="45000000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s v="No aplica gestión contractual, por hacer parte de la planta de cargosd temporales de la Institución."/>
    <s v="Competencia de la Secretaría de Gestión Humana - ADO_x000a_Responsable por la Dirección Jorge Hugo Elejalde López"/>
    <s v="Tipo C:  Supervisión"/>
    <s v="Técnica, Administrativa, Financiera, Jurídica y contable."/>
  </r>
  <r>
    <x v="21"/>
    <n v="80111504"/>
    <s v="Designar estudiantes de las universidades publicas y privadas para realización de la práctica académica, con el fin de brindar apoyo a la gestión del Departamento de Antioquia y sus subregiones durante primer semestre del 2017_x000a_(Compentencia: Desarrollo Organizacional)"/>
    <s v="Enero"/>
    <s v="5 meses"/>
    <s v="Contratación Directa"/>
    <s v="Recursos Propios"/>
    <n v="30000000"/>
    <n v="3000000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s v="5 Practicantes de Excelencia primer semestre 2018. Supervisión: N/A_x000a_La Dirección aporta informes de seguimiento a la gestión"/>
    <s v="Competencia de la Secretaría de Gestión Humana - ADO_x000a_Responsable por la Dirección Jorge Hugo Elejalde López"/>
    <s v="Tipo C:  Supervisión"/>
    <s v="Técnica, Administrativa, Financiera, Jurídica y contable."/>
  </r>
  <r>
    <x v="21"/>
    <n v="80141607"/>
    <s v="Adquisicion de equipos tecnológicos y materiales (bienes de característica técnicas uniformes) _x000a_(Compentencia Subsecretaría Logística)"/>
    <s v="Mayo"/>
    <s v="6 meses"/>
    <s v="Selección Abreviada - Acuerdo Marco de Precios"/>
    <s v="Recursos Propios"/>
    <n v="50000000"/>
    <n v="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m/>
    <s v="Competencia de la Secretaría General (Subsecretaría Logística)_x000a_Responsable por Dirección Jorge Hugo Elejalde López"/>
    <s v="Tipo C:  Supervisión"/>
    <s v="Técnica, Administrativa, Financiera, Jurídica y contable."/>
  </r>
  <r>
    <x v="21"/>
    <n v="80111504"/>
    <s v="Designar estudiantes de las universidades publicas y privadas para realización de la práctica académica, con el fin de brindar apoyo a la gestión del Departamento de Antioquia y sus subregiones durante segundo semestre del 2017_x000a_(Compentencia: Desarrollo Organizacional)"/>
    <s v="Julio"/>
    <s v="6 meses"/>
    <s v="Contratación Directa"/>
    <s v="Recursos Propios"/>
    <n v="30000000"/>
    <n v="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s v="5 Practicantes de Excelencia primer semestre 2018. Supervisión: N/A_x000a_La Dirección aporta informes de seguimiento a la gestión"/>
    <s v="Competencia de la Secretaría de Gestión Humana - ADO_x000a_Responsable por la Dirección Jorge Hugo Elejalde López"/>
    <s v="Tipo C:  Supervisión"/>
    <s v="Técnica, Administrativa, Financiera, Jurídica y contable."/>
  </r>
  <r>
    <x v="21"/>
    <n v="43191504"/>
    <s v="Adquisicion de prendas institucionales_x000a_(Compentencia: Comunicaciones"/>
    <s v="Enero"/>
    <s v="5 meses"/>
    <s v="Selección Abreviada - Subasta Inversa"/>
    <s v="Recursos Propios"/>
    <n v="15408492"/>
    <n v="15408492"/>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m/>
    <s v="Competencia de Comunicaciones_x000a_Responsable por Dirección Jorge Hugo Elejalde López"/>
    <s v="Tipo C:  Supervisión"/>
    <s v="Técnica, Administrativa, Financiera, Jurídica y contable."/>
  </r>
  <r>
    <x v="21"/>
    <n v="81112200"/>
    <s v="Soporte Licencias ArcGis - (desktop y server) Dirección  Catastro _x000a_(Competencia Dirección de informática)"/>
    <s v="Junio"/>
    <s v="6 meses"/>
    <s v="Contratación Directa"/>
    <s v="Recursos Propios"/>
    <n v="560000000"/>
    <n v="0"/>
    <s v="No"/>
    <s v="N/A"/>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Licencias ArcGIS"/>
    <s v="-"/>
    <s v="-"/>
    <m/>
    <s v="-"/>
    <s v="-"/>
    <x v="1"/>
    <s v="-"/>
    <s v="Sin iniciar etapa precontractual"/>
    <s v="Tramite a requerimiento de la dependencia _x000a_"/>
    <s v="Competencia de la Secretaria de Gestión Humana (dirección de informatica)_x000a_Responsable por la Dirección Jorge Hugo Elejalde López"/>
    <s v="Tipo C:  Supervisión"/>
    <s v="Técnica, Administrativa, Financiera, Jurídica y contable."/>
  </r>
  <r>
    <x v="21"/>
    <s v="81111811; 81111805; 81161700"/>
    <s v="prestación de servicios para la conectividad, soporte, mantenimiento y gestión de la infraestructura tecnológica del sistema catastral de Antioquia._x000a_"/>
    <s v="Junio"/>
    <s v="2 meses"/>
    <s v="Contratación Directa"/>
    <s v="Recursos Propios"/>
    <n v="2405000000"/>
    <n v="0"/>
    <s v="No"/>
    <s v="N/A"/>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Conectividad con los 124 municipios - Soporte Sistema OVC"/>
    <s v="-"/>
    <s v="-"/>
    <m/>
    <s v="-"/>
    <s v="-"/>
    <x v="1"/>
    <s v="-"/>
    <s v="Sin iniciar etapa precontractual"/>
    <m/>
    <s v="Jorge Hugo Elejalde López, Director Sistemas de Información y Catastro"/>
    <s v="Tipo C:  Supervisión"/>
    <s v="Técnica, Administrativa, Financiera, Jurídica y contable."/>
  </r>
  <r>
    <x v="21"/>
    <n v="81112205"/>
    <s v="Renovar el servicio de software Updates license &amp; support para los productos Oracle que posee el Departamento de Administrativo De Planeación"/>
    <s v="Enero"/>
    <s v="6 meses"/>
    <s v="Contratación Directa"/>
    <s v="Recursos Propios"/>
    <n v="430000000"/>
    <n v="0"/>
    <s v="No"/>
    <s v="N/A"/>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Licencias ORACLE"/>
    <s v="-"/>
    <s v="-"/>
    <m/>
    <s v="-"/>
    <s v="-"/>
    <x v="1"/>
    <s v="-"/>
    <s v="Sin iniciar etapa precontractual"/>
    <m/>
    <s v="Jorge Hugo Elejalde López, Director Sistemas de Información y Catastro"/>
    <s v="Tipo C:  Supervisión"/>
    <s v="Técnica, Administrativa, Financiera, Jurídica y contable."/>
  </r>
  <r>
    <x v="21"/>
    <n v="80101504"/>
    <s v="Apoyar la gestión de la direccion de sistemas de informacion y catastro (conservacion, actualizacion y sistema geografico catastral)"/>
    <s v="Julio"/>
    <s v="12 meses"/>
    <s v="Contratación Directa"/>
    <s v="Recursos Propios"/>
    <n v="2100000000"/>
    <n v="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m/>
    <s v="Jorge Hugo Elejalde López, Director Sistemas de Información y Catastro"/>
    <s v="Tipo C:  Supervisión"/>
    <s v="Técnica, Administrativa, Financiera, Jurídica y contable."/>
  </r>
  <r>
    <x v="21"/>
    <n v="80111614"/>
    <s v="Prestación de servicios de personal de apoyo Temporal _x000a_(Compentencia: Desarrollo Organizacional)"/>
    <s v="Enero"/>
    <s v="14 meses"/>
    <s v="Contratación Directa"/>
    <s v="Recursos Propios"/>
    <n v="800000000"/>
    <n v="80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Vinculacion de temporales"/>
    <s v="-"/>
    <s v="-"/>
    <m/>
    <s v="-"/>
    <s v="-"/>
    <x v="1"/>
    <s v="-"/>
    <s v="Sin iniciar etapa precontractual"/>
    <m/>
    <s v="Competencia de la Secretaría de Gestión Humana - ADO_x000a_"/>
    <s v="Tipo C:  Supervisión"/>
    <s v="Técnica, Administrativa, Financiera, Jurídica y contable."/>
  </r>
  <r>
    <x v="21"/>
    <n v="78111502"/>
    <s v="Adquisición de tiquetes áereos para la Gobernación de Antioquia _x000a_(Compentencia Subsecretaría Logística)"/>
    <s v="Enero"/>
    <s v="10 meses"/>
    <s v="Contratación Directa"/>
    <s v="Recursos Propios"/>
    <n v="25750000"/>
    <n v="25750000"/>
    <s v="Si"/>
    <s v="Aprobadas"/>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Encuentros subregionales con Alcaldes, Concejales y Líderes Comunitarios"/>
    <s v="17-12-7047054"/>
    <n v="18750"/>
    <d v="2017-09-12T00:00:00"/>
    <s v="N/A"/>
    <n v="4600007506"/>
    <x v="3"/>
    <s v="Servicios Aéreos Territorios Nacionales - SATENA"/>
    <s v="En ejecución"/>
    <s v="Vigencia futura  6000002130 por $25.750.000 Ordenanza 011 del 18 de julio de 2017. El DAP aporta supervisión Administrativa, Financiera, Jurídica, coordinación. "/>
    <s v="Maria Victoria Hoyos Velasquez"/>
    <s v="Tipo C:  Supervisión"/>
    <s v="Técnica, Administrativa, Financiera, Jurídica y contable."/>
  </r>
  <r>
    <x v="21"/>
    <n v="93141509"/>
    <s v="Formación y la capacitación de los Alcaldes, Concejales y Líderes Comunitarios en Plan de Ordenamiento Territorial"/>
    <s v="Enero"/>
    <s v="10 meses"/>
    <s v="Contratación Directa"/>
    <s v="Recursos Propios"/>
    <n v="154058454"/>
    <n v="154058454"/>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Encuentros subregionales con Alcaldes, Concejales y Líderes Comunitarios"/>
    <s v="-"/>
    <s v="-"/>
    <m/>
    <s v="-"/>
    <s v="-"/>
    <x v="1"/>
    <s v="-"/>
    <s v="Sin iniciar etapa precontractual"/>
    <m/>
    <s v="Henry Lopez Jimenez"/>
    <s v="Tipo C:  Supervisión"/>
    <s v="Técnica, Administrativa, Financiera, Jurídica y contable."/>
  </r>
  <r>
    <x v="21"/>
    <n v="93141509"/>
    <s v="Formación y la capacitación de los Alcaldes, Concejales y Líderes Comunitarios en formulación y evaluación de proyectos"/>
    <s v="Enero"/>
    <s v="4 meses"/>
    <s v="Contratación Directa"/>
    <s v="Recursos Propios"/>
    <n v="100000000"/>
    <n v="10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Fortalecimiento a los proyectos"/>
    <s v="-"/>
    <s v="-"/>
    <m/>
    <s v="-"/>
    <s v="-"/>
    <x v="1"/>
    <s v="-"/>
    <s v="Sin iniciar etapa precontractual"/>
    <m/>
    <s v="Henry Lopez Jimenez"/>
    <s v="Tipo C:  Supervisión"/>
    <s v="Técnica, Administrativa, Financiera, Jurídica y contable."/>
  </r>
  <r>
    <x v="21"/>
    <n v="93141509"/>
    <s v="Adquisición de equipamiento Gerencia de Municipios"/>
    <s v="Agosto"/>
    <s v="4 meses"/>
    <s v="Selección Abreviada - Menor Cuantía"/>
    <s v="Recursos Propios"/>
    <n v="269425362"/>
    <n v="269425362"/>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Monitoreo y seguimiento a Cafes con el Gobernador"/>
    <s v="-"/>
    <s v="-"/>
    <m/>
    <s v="-"/>
    <s v="-"/>
    <x v="1"/>
    <s v="-"/>
    <s v="Sin iniciar etapa precontractual"/>
    <m/>
    <s v="Henry Lopez Jimenez"/>
    <s v="Tipo C:  Supervisión"/>
    <s v="Técnica, Administrativa, Financiera, Jurídica y contable."/>
  </r>
  <r>
    <x v="21"/>
    <n v="93141509"/>
    <s v="Dotación  camisas y distintivos para los empleados publicos que realizan actividades en los municipios del Departamento de Antioquia"/>
    <s v="Agosto"/>
    <s v="4 meses"/>
    <s v="Selección Abreviada - Menor Cuantía"/>
    <s v="Recursos Propios"/>
    <n v="70000000"/>
    <n v="7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Posicionamiento y seguimiento de la gestiòn administrtativa departamental en el territorio"/>
    <s v="-"/>
    <s v="-"/>
    <m/>
    <s v="-"/>
    <s v="-"/>
    <x v="1"/>
    <s v="-"/>
    <s v="Sin iniciar etapa precontractual"/>
    <m/>
    <s v="Henry Lopez Jimenez"/>
    <s v="Tipo C:  Supervisión"/>
    <s v="Técnica, Administrativa, Financiera, Jurídica y contable."/>
  </r>
  <r>
    <x v="21"/>
    <n v="93141509"/>
    <s v="Diseno, creacion, promocion y estrategias comunicacionales para las actividades a desarrollar por la Gerencia de Municipios en el Departamento de Antioquia."/>
    <s v="Agosto"/>
    <s v="12 meses"/>
    <s v="Selección Abreviada - Menor Cuantía"/>
    <s v="Recursos Propios"/>
    <n v="200000000"/>
    <n v="20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Suministro y dotaciòn de material promocional de la gestión departamental adelandada por la Gerencia de Municipios"/>
    <s v="-"/>
    <s v="-"/>
    <m/>
    <s v="-"/>
    <s v="-"/>
    <x v="1"/>
    <s v="-"/>
    <s v="Sin iniciar etapa precontractual"/>
    <m/>
    <s v="Henry Lopez Jimenez"/>
    <s v="Tipo C:  Supervisión"/>
    <s v="Técnica, Administrativa, Financiera, Jurídica y contable."/>
  </r>
  <r>
    <x v="21"/>
    <n v="80111614"/>
    <s v="Prestación de servicios de personal de apoyo Temporal de Ingenieria_x000a_(Compentencia: Desarrollo Organizacional)"/>
    <s v="Enero"/>
    <s v="12 meses"/>
    <s v="Régimen Especial"/>
    <s v="Recursos Propios"/>
    <n v="98218796"/>
    <n v="98218796"/>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Profesional Temporal"/>
    <s v="-"/>
    <s v="-"/>
    <m/>
    <s v="-"/>
    <s v="-"/>
    <x v="1"/>
    <s v="-"/>
    <s v="Sin iniciar etapa precontractual"/>
    <s v="No aplica gestión contractual, por hacer parte de la planta de cargosd temporales de la Institución."/>
    <s v="Competencia de la Secretaría de Gestión Humana - ADO_x000a_Responsable por la Dirección Miguel Andres Quintero"/>
    <s v="Tipo C:  Supervisión"/>
    <s v="Técnica, Administrativa, Financiera, Jurídica y contable."/>
  </r>
  <r>
    <x v="21"/>
    <n v="80111614"/>
    <s v="Prestación de servicios de personal de apoyo Temporal - Técnico grado 2_x000a_(Compentencia: Desarrollo Organizacional)"/>
    <s v="Enero"/>
    <s v="12 meses"/>
    <s v="Régimen Especial"/>
    <s v="Recursos Propios"/>
    <n v="59896005"/>
    <n v="59896005"/>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Técnico Temporal -Grado 2"/>
    <s v="-"/>
    <s v="-"/>
    <m/>
    <s v="-"/>
    <s v="-"/>
    <x v="1"/>
    <s v="-"/>
    <s v="Sin iniciar etapa precontractual"/>
    <s v="No aplica gestión contractual, por hacer parte de la planta de cargosd temporales de la Institución."/>
    <s v="Competencia de la Secretaría de Gestión Humana - ADO_x000a_Responsable por la Dirección Miguel Andres Quintero"/>
    <s v="Tipo C:  Supervisión"/>
    <s v="Técnica, Administrativa, Financiera, Jurídica y contable."/>
  </r>
  <r>
    <x v="21"/>
    <n v="81111811"/>
    <s v="Servicios para la Administración, Operación del Centro de Servicios de Informática, y Servicios de Hosting, para el apoyo tecnológico a la plataforma informática utilizada en la Administración Departamental, en 2018_x000a_(Competencia Dirección de informática)"/>
    <s v="Enero"/>
    <s v="5 meses"/>
    <s v="Contratación Directa"/>
    <s v="Recursos Propios"/>
    <n v="163500212"/>
    <n v="163500212"/>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Contratista  mesa de ayuda"/>
    <s v="-"/>
    <s v="-"/>
    <m/>
    <s v="-"/>
    <s v="-"/>
    <x v="1"/>
    <s v="-"/>
    <s v="Sin iniciar etapa precontractual"/>
    <m/>
    <s v="Competencia de la Secretaria de Gestion Humana (Dirección de informática); _x000a_Diana María Pérez Blandon_x000a_Responsable por la Dirección Miguel Andres Quintero Calle"/>
    <s v="Tipo B2: Supervisión Colegiada"/>
    <s v="Técnica, Administrativa, Financiera, Jurídica y contable."/>
  </r>
  <r>
    <x v="21"/>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s v="Enero"/>
    <s v="5 meses"/>
    <s v="Contratación Directa"/>
    <s v="Recursos Propios"/>
    <n v="5920182"/>
    <n v="5920182"/>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Practicante de excelencia"/>
    <s v="-"/>
    <s v="-"/>
    <m/>
    <s v="-"/>
    <s v="-"/>
    <x v="1"/>
    <s v="-"/>
    <s v="Sin iniciar etapa precontractual"/>
    <s v="Practicantes primer semestre de 2018, La Dirección aporta informes de seguimiento a la gestión"/>
    <s v="Maribel Barrientos Uribe,  Secretaría de Gestión Humana - ADO_x000a_"/>
    <s v="Tipo C:  Supervisión"/>
    <s v="Técnica, Administrativa, Financiera, Jurídica y contable."/>
  </r>
  <r>
    <x v="21"/>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s v="Julio"/>
    <s v="12 meses"/>
    <s v="Contratación Directa"/>
    <s v="Recursos Propios"/>
    <n v="5920182"/>
    <n v="5920182"/>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Practicante de excelencia"/>
    <s v="-"/>
    <s v="-"/>
    <m/>
    <s v="-"/>
    <s v="-"/>
    <x v="1"/>
    <s v="-"/>
    <s v="Sin iniciar etapa precontractual"/>
    <s v="Practicantes primer semestre de 2018, La Dirección aporta informes de seguimiento a la gestión"/>
    <s v="Maribel Barrientos Uribe,  Secretaría de Gestión Humana - ADO_x000a_"/>
    <s v="Tipo C:  Supervisión"/>
    <s v="Técnica, Administrativa, Financiera, Jurídica y contable."/>
  </r>
  <r>
    <x v="21"/>
    <n v="80111614"/>
    <s v="Prestación de servicios de personal de apoyo Temporal -Técnico grado 1_x000a_ (Compentencia: Desarrollo Organizacional)"/>
    <s v="Enero"/>
    <s v="5 meses"/>
    <s v="Régimen Especial"/>
    <s v="Recursos Propios"/>
    <n v="56997760"/>
    <n v="5699776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Técnico Temporal -Grado 1"/>
    <m/>
    <m/>
    <m/>
    <m/>
    <m/>
    <x v="0"/>
    <m/>
    <m/>
    <s v="Los  CDP correspondientes serám tramitadas por la Dirección de Análisis Organizacional."/>
    <s v="Competencia de la Secretaría de Gestión Humana - ADO_x000a_Responsable por la DAP Miguel Andres Quintero Calle"/>
    <s v="Tipo C:  Supervisión"/>
    <s v="Técnica, Administrativa, Financiera, Jurídica y contable."/>
  </r>
  <r>
    <x v="21"/>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s v="Febrero"/>
    <s v="5 meses"/>
    <s v="Contratación Directa"/>
    <s v="Recursos Propios"/>
    <n v="11840364"/>
    <n v="11840364"/>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Apoyo practicantes de excelencia"/>
    <s v="-"/>
    <s v="-"/>
    <m/>
    <s v="-"/>
    <s v="-"/>
    <x v="1"/>
    <s v="-"/>
    <s v="Sin iniciar etapa precontractual"/>
    <s v="Practicantes primer semestre de 2018, "/>
    <s v="Competencia de la Secretaría de Gestión Humana - ADO_x000a_MARIBEL BARRIENTOS URIBE, cédula 43.971.236_x000a_Responsable por la DAP Miguel Andres Quintero Calle"/>
    <s v="Tipo C:  Supervisión"/>
    <s v="Técnica, Administrativa, Financiera, Jurídica y contable."/>
  </r>
  <r>
    <x v="21"/>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s v="Agosto"/>
    <s v="6 meses"/>
    <s v="Contratación Directa"/>
    <s v="Recursos Propios"/>
    <n v="11840364"/>
    <n v="11840364"/>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Apoyo practicantes de excelencia"/>
    <s v="-"/>
    <s v="-"/>
    <m/>
    <s v="-"/>
    <s v="-"/>
    <x v="1"/>
    <s v="-"/>
    <s v="Sin iniciar etapa precontractual"/>
    <s v="Practicantes segundo semestre de 2018, "/>
    <s v="Competencia de la Secretaría de Gestión Humana - ADO_x000a_MARIBEL BARRIENTOS URIBE, cédula 43.971.236_x000a_Responsable por la DAP Miguel Andres Quintero Calle"/>
    <s v="Tipo C:  Supervisión"/>
    <s v="Técnica, Administrativa, Financiera, Jurídica y contable."/>
  </r>
  <r>
    <x v="21"/>
    <n v="80101504"/>
    <s v="Fortalecimiento a los servidores de la Gobernación de Antioquia y de los municipios del Departamento en formulación de proyectos y MGA a servidores municipales y departamentales, SUIFP entre otros (Capacitación y asesoría administraciones)"/>
    <s v="Julio"/>
    <s v="6 meses"/>
    <s v="Selección Abreviada - Menor Cuantía"/>
    <s v="Recursos Propios"/>
    <n v="490000000"/>
    <n v="490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Capacitación y asesoría administraciones"/>
    <s v="-"/>
    <s v="-"/>
    <m/>
    <s v="-"/>
    <s v="-"/>
    <x v="1"/>
    <s v="-"/>
    <s v="Sin iniciar etapa precontractual"/>
    <s v="Dirección banco de proyectos"/>
    <s v="Miguel Andres Quintero Calle"/>
    <s v="Tipo C:  Supervisión"/>
    <s v="Técnica, Administrativa, Financiera, Jurídica y contable."/>
  </r>
  <r>
    <x v="21"/>
    <n v="80101504"/>
    <s v="Diseño y ejecución de un diplomado en formulación y seguimiento de proyectos y MGA a servidores departamentales, SUIFP entre otros (Capacitación y asesoría administraciones)"/>
    <s v="Mayo"/>
    <s v="12 meses"/>
    <s v="Concurso de Méritos"/>
    <s v="Recursos Propios"/>
    <n v="491257763"/>
    <n v="491257763"/>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Capacitación y asesoría administraciones"/>
    <s v="-"/>
    <s v="-"/>
    <m/>
    <s v="-"/>
    <s v="-"/>
    <x v="1"/>
    <s v="-"/>
    <s v="Sin iniciar etapa precontractual"/>
    <s v="Dirección banco de proyectos"/>
    <s v="Miguel Andres Quintero Calle"/>
    <s v="Tipo C:  Supervisión"/>
    <s v="Técnica, Administrativa, Financiera, Jurídica y contable."/>
  </r>
  <r>
    <x v="21"/>
    <n v="82121504"/>
    <s v="Promoción, creación, elaboración desarrollo y conceptualización de las campañas, estrategias y necesidades comunicacionales de la Gobernación de Antioquia _x000a_(Competencia de la Oficina de Comunicaciones)"/>
    <s v="Enero"/>
    <s v="6 meses"/>
    <s v="Contratación Directa"/>
    <s v="Recursos Propios"/>
    <n v="20000000"/>
    <n v="20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Elaboración cartillas y difusión"/>
    <s v="-"/>
    <s v="-"/>
    <m/>
    <s v="-"/>
    <s v="-"/>
    <x v="1"/>
    <s v="-"/>
    <s v="Sin iniciar etapa precontractual"/>
    <m/>
    <s v="Competencia de la Oficina de Comunicaciones_x000a_Responsable por la Dirección Miguel Andres Quintero Calle"/>
    <s v="Tipo C:  Supervisión"/>
    <s v="Técnica, Administrativa, Financiera, Jurídica y contable."/>
  </r>
  <r>
    <x v="21"/>
    <n v="80111604"/>
    <s v="Implementación del plan de acción de la gestión para resultados en la Gobernación de Antioquia"/>
    <s v="Enero"/>
    <s v="6 meses"/>
    <s v="Concurso de Méritos"/>
    <s v="No Aplica"/>
    <n v="0"/>
    <n v="609340846"/>
    <s v="Si"/>
    <s v="Aprobadas"/>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s v="17-12-7284597"/>
    <n v="19442"/>
    <d v="2017-11-10T00:00:00"/>
    <s v="N/A"/>
    <n v="4600007905"/>
    <x v="3"/>
    <s v="IDEA"/>
    <s v="En ejecución"/>
    <s v="Vigencia futura  6000002433 por $609.340.846 Ordenanza 062 del 8 de noviembre de 2017. "/>
    <s v="Hernando Latorre Forero"/>
    <s v="Tipo C:  Supervisión"/>
    <s v="Técnica, Administrativa, Financiera, Jurídica y contable."/>
  </r>
  <r>
    <x v="21"/>
    <n v="80111604"/>
    <s v="Implementación del plan de acción de la gestión para resultados en la Gobernación de Antioquia"/>
    <s v="Julio"/>
    <s v="14 meses"/>
    <s v="Concurso de Méritos"/>
    <s v="Recursos Propios"/>
    <n v="1302514579"/>
    <n v="1302514579"/>
    <s v="No"/>
    <s v="N/A"/>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s v="-"/>
    <s v="-"/>
    <m/>
    <s v="-"/>
    <s v="-"/>
    <x v="1"/>
    <s v="-"/>
    <s v="Sin iniciar etapa precontractual"/>
    <m/>
    <s v="Miguel Andres Quintero Calle"/>
    <s v="Tipo B2: Supervisión Colegiada"/>
    <s v="Técnica, Administrativa, Financiera, Jurídica y contable."/>
  </r>
  <r>
    <x v="21"/>
    <n v="78111502"/>
    <s v="Adquisición de tiquetes áereos para la Gobernación de Antioquia _x000a_(Compentencia Subsecretaría Logística)"/>
    <s v="Enero"/>
    <s v="11 meses"/>
    <s v="Contratación Directa"/>
    <s v="Recursos Propios"/>
    <n v="56650000"/>
    <n v="56650000"/>
    <s v="Si"/>
    <s v="Aprobadas"/>
    <s v="Ofelia Elcy Velásquez Hernández"/>
    <s v="LNR"/>
    <s v="3839123"/>
    <s v="fernando.henao@antioquia.gov.co"/>
    <s v="N/A"/>
    <s v="N/A"/>
    <s v="N/A"/>
    <s v="N/A"/>
    <s v="N/A"/>
    <s v="N/A"/>
    <s v="17-12-7047054"/>
    <n v="18750"/>
    <d v="2017-09-12T00:00:00"/>
    <s v="N/A"/>
    <n v="4600007506"/>
    <x v="3"/>
    <s v="Servicios Aéreos Territorios Nacionales - SATENA"/>
    <s v="En ejecución"/>
    <s v="Vigencia futura  6000002129 por $56.650.000 Ordenanza 011 del 18 de julio de 2017. El DAP aporta supervisión Administrativa, Financiera, Jurídica, coordinación. "/>
    <s v="Maria Victoria Hoyos Velasquez"/>
    <s v="Tipo B2: Supervisión Colegiada"/>
    <s v="Técnica, Administrativa, Financiera, Jurídica y contable."/>
  </r>
  <r>
    <x v="22"/>
    <s v="80131502"/>
    <s v="SERVICIO DE ARRENDAMIENTO DEL INMUEBLE QUE SERVIRÁ COMO SEDE PRINCIPAL DEL PROGRAMA INSTITUCIONAL &quot;BANCO DE LA GENTE&quot;"/>
    <s v="Enero"/>
    <s v="11 meses"/>
    <s v="Contratación Directa"/>
    <s v="Recursos Propios"/>
    <n v="93000000"/>
    <n v="93000000"/>
    <s v="No"/>
    <s v="N/A"/>
    <s v="Luis Enrique Valderrama"/>
    <s v="Director"/>
    <s v="3835140"/>
    <s v="bancodelagente@antioquia.gov.co"/>
    <s v="Fomento y Apoyo para el Emprendimiento y Fortalecimiento Empresarial"/>
    <s v="Unidades productivas intervenidas en fortalecimiento empresarial."/>
    <s v="Fortalecimiento empresarial RP todo el departamento, Antioquia, Occidente."/>
    <s v="07-0050"/>
    <s v="Unidades productivas de textil confección fortalecidas."/>
    <s v="Fortalecimiento empresarial de unidades productivas, asesoria y capacitación, participación en ferias y eventos."/>
    <m/>
    <m/>
    <m/>
    <m/>
    <m/>
    <x v="0"/>
    <m/>
    <m/>
    <m/>
    <s v="Luis Enrique Valderrama Rueda"/>
    <s v="Tipo B2: Supervisión Colegiada"/>
    <s v="Técnica, Administrativa, Financiera, Jurídica y contable."/>
  </r>
  <r>
    <x v="22"/>
    <s v="80101600; 80111700; 81141900"/>
    <s v="DESARROLLO Y PUESTA EN MARCHA Y ADMINISTRACIÓN DEL PORTAL WEB &quot;BANCO DE LA GENTE&quot; informatica"/>
    <s v="Febrero"/>
    <s v="11 meses"/>
    <s v="Selección Abreviada - Menor Cuantía"/>
    <s v="Recursos Propios"/>
    <n v="150000000"/>
    <n v="150000000"/>
    <s v="No"/>
    <s v="N/A"/>
    <s v="Luis Enrique Valderrama"/>
    <s v="Director"/>
    <s v="3835140"/>
    <s v="bancodelagente@antioquia.gov.co"/>
    <s v="Fomento y Apoyo para el Emprendimiento y Fortalecimiento Empresarial"/>
    <m/>
    <s v="Incremento de los recursos del sistema financiero para Emprendimiento y Fortalecimiento Empresarial Todo El Departamento, Antioquia, Occidente. 2016050000009"/>
    <n v="110010001"/>
    <m/>
    <m/>
    <m/>
    <m/>
    <m/>
    <m/>
    <m/>
    <x v="0"/>
    <m/>
    <m/>
    <m/>
    <s v="Cyomara Ríos"/>
    <s v="Tipo B2: Supervisión Colegiada"/>
    <s v="Técnica, Administrativa, Financiera, Jurídica y contable."/>
  </r>
  <r>
    <x v="22"/>
    <s v="81112105; 81112210; 81112403; 81111702"/>
    <s v="ADQUISICION E IMPLEMENTACIÓN DEL SISTEMA DIGITURNOS (CDP PARA INFORMATICA) informatica"/>
    <s v="Febrero"/>
    <s v="11 meses"/>
    <s v="Mínima Cuantía"/>
    <s v="Recursos Propios"/>
    <n v="17000000"/>
    <n v="17000000"/>
    <s v="No"/>
    <s v="N/A"/>
    <s v="Cyomara Ríos"/>
    <s v="Profesional Universitario"/>
    <s v="3838633"/>
    <s v="cyomara.rios@antioquia.gov.co"/>
    <m/>
    <m/>
    <m/>
    <m/>
    <m/>
    <m/>
    <m/>
    <m/>
    <m/>
    <m/>
    <m/>
    <x v="0"/>
    <m/>
    <m/>
    <m/>
    <s v="Cyomara Ríos"/>
    <s v="Tipo B2: Supervisión Colegiada"/>
    <s v="Técnica, Administrativa, Financiera, Jurídica y contable."/>
  </r>
  <r>
    <x v="22"/>
    <n v="80101600"/>
    <s v="FERIAS Y EVENTOS PROMOCIÓN BANCO DE LA GENTE EN VARIOS MUNICIPIOS CDP COMUNICACIONES"/>
    <s v="Enero"/>
    <s v="11 meses"/>
    <s v="Mínima Cuantía"/>
    <s v="Recursos Propios"/>
    <n v="200000000"/>
    <n v="200000000"/>
    <s v="No"/>
    <s v="N/A"/>
    <s v="Cyomara Ríos"/>
    <s v="Profesional Universitario"/>
    <s v="3838633"/>
    <s v="cyomara.rios@antioquia.gov.co"/>
    <m/>
    <m/>
    <m/>
    <m/>
    <m/>
    <m/>
    <m/>
    <m/>
    <m/>
    <m/>
    <m/>
    <x v="0"/>
    <m/>
    <m/>
    <m/>
    <s v="Cyomara Ríos"/>
    <s v="Tipo B2: Supervisión Colegiada"/>
    <s v="Técnica, Administrativa, Financiera, Jurídica y contable."/>
  </r>
  <r>
    <x v="22"/>
    <n v="82101503"/>
    <s v="SERVICIOS DE PUBLICIDAD Y COMUNICACIONES BANCO DE LA GENTE comunicaciones"/>
    <s v="Febrero"/>
    <s v="12 meses"/>
    <s v="Mínima Cuantía"/>
    <s v="Recursos Propios"/>
    <n v="150000000"/>
    <n v="150000000"/>
    <s v="No"/>
    <s v="N/A"/>
    <s v="Cyomara Ríos"/>
    <s v="Profesional Universitario"/>
    <s v="3838633"/>
    <s v="cyomara.rios@antioquia.gov.co"/>
    <m/>
    <m/>
    <m/>
    <m/>
    <m/>
    <m/>
    <m/>
    <m/>
    <m/>
    <m/>
    <m/>
    <x v="0"/>
    <m/>
    <m/>
    <m/>
    <s v="Cyomara Ríos"/>
    <s v="Tipo B2: Supervisión Colegiada"/>
    <s v="Técnica, Administrativa, Financiera, Jurídica y contable."/>
  </r>
  <r>
    <x v="22"/>
    <n v="80111600"/>
    <s v="DOS TEMPORALIDADES (TECNICO Y P.U) "/>
    <s v="Enero"/>
    <s v="12 meses"/>
    <s v="Contratación Directa"/>
    <s v="Recursos Propios"/>
    <n v="133000000"/>
    <n v="133000000"/>
    <s v="No"/>
    <s v="N/A"/>
    <s v="Cyomara Ríos"/>
    <s v="Profesional Universitario"/>
    <s v="3838633"/>
    <s v="cyomara.rios@antioquia.gov.co"/>
    <m/>
    <m/>
    <m/>
    <m/>
    <m/>
    <m/>
    <m/>
    <m/>
    <m/>
    <m/>
    <m/>
    <x v="0"/>
    <m/>
    <m/>
    <m/>
    <s v="Cyomara Ríos"/>
    <s v="Tipo B2: Supervisión Colegiada"/>
    <s v="Técnica, Administrativa, Financiera, Jurídica y contable."/>
  </r>
  <r>
    <x v="22"/>
    <s v="81112105; 81112210; 81112403; 81111702"/>
    <s v="ACOMETIDA DE LA FIBRA OPTICA LAND TO LAND DESDE EL DAD A LA SEDE DEL BANCO DE LA GENTE. Informatica"/>
    <s v="Enero"/>
    <s v="10 meses"/>
    <s v="Mínima Cuantía"/>
    <s v="Recursos Propios"/>
    <n v="35000000"/>
    <n v="35000000"/>
    <s v="No"/>
    <s v="N/A"/>
    <s v="Cyomara Ríos"/>
    <s v="Profesional Universitario"/>
    <s v="3838633"/>
    <s v="cyomara.rios@antioquia.gov.co"/>
    <m/>
    <m/>
    <m/>
    <m/>
    <m/>
    <m/>
    <m/>
    <m/>
    <m/>
    <m/>
    <m/>
    <x v="0"/>
    <m/>
    <m/>
    <m/>
    <s v="Cyomara Ríos"/>
    <s v="Tipo B2: Supervisión Colegiada"/>
    <s v="Técnica, Administrativa, Financiera, Jurídica y contable."/>
  </r>
  <r>
    <x v="22"/>
    <s v="93121607"/>
    <s v=" “Desarrollar el modelo de gestión y las actividades para impulsar la_x000a_cooperación internacional, la inversión extranjera y la promoción del departamento de_x000a_Antioquia. "/>
    <s v="Enero"/>
    <s v="11 meses"/>
    <s v="Contratación Directa"/>
    <s v="Recursos Propios"/>
    <n v="247007161"/>
    <n v="247007161"/>
    <s v="No"/>
    <s v="N/A"/>
    <s v="Yomar Andrés Benítez Álvarez"/>
    <s v="Director"/>
    <s v="3838359"/>
    <s v="yomar.benitez@antioquia.gov.co"/>
    <s v="Cooperación Internacional para el Desarrollo"/>
    <s v="Proyectos apoyados con recursos de cooperación internacional"/>
    <s v="Implementación de Cooperación Internacional para el Desarrollo Todo el Departamento, Antioquia, Occidente."/>
    <s v="22-0053"/>
    <s v="*Proyectos detonantes del plan de desarrollo._x000a_*Proyectos subregionales selecionados por para gestión y Banco de proyectos._x000a_*Hermanamientos internacionales y cooperación técnica. * Plan estratégico de Cooperación internacional de Antioquia. * Promoción internacional de las potencialidades de Antioquia."/>
    <s v="*Gestión de hermanamientos acordados y memorandos de entendimiento para la cooperación. _x000a_*Agendas de relacionamiento y cooperación internacional._x000a_*Ferias, misiones y participación en eventos internacionales. *Prompción del portafolio de Proyectos Detonantes de Antioquia. * Observatorio de oportunidades internacionales. *Plan de promoción internacional &quot;El Mundo pasa por Antioquia&quot;."/>
    <m/>
    <m/>
    <m/>
    <m/>
    <m/>
    <x v="0"/>
    <m/>
    <m/>
    <m/>
    <s v="Luis Carlos Mejía Heredia"/>
    <s v="Tipo B2: Supervisión Colegiada"/>
    <s v="Técnica, Administrativa, Financiera, Jurídica y contable."/>
  </r>
  <r>
    <x v="22"/>
    <s v="80101601"/>
    <s v="Generar capacidades institucionales en 124 municipios de Antioquia para la gestión de la cooperación, la inversión y el desarrollo económico regional."/>
    <s v="Enero"/>
    <s v="11 meses"/>
    <s v="Contratación Directa"/>
    <s v="Recursos Propios"/>
    <n v="370510742"/>
    <n v="370510742"/>
    <s v="No"/>
    <s v="N/A"/>
    <s v="Yomar Andrés Benítez Álvarez"/>
    <s v="Director"/>
    <s v="3838359"/>
    <s v="yomar.benitez@antioquia.gov.co"/>
    <s v="Cooperación Internacional para el Desarrollo"/>
    <s v="Proyectos apoyados con recursos de cooperación internacional"/>
    <s v="Implementación de Cooperación Internacional para el Desarrollo Todo el Departamento, Antioquia, Occidente."/>
    <s v="22-0053"/>
    <s v="*Asesoría técnica a las subregiones de Antioquia._x000a_*Capacitación del talento humano subregional para la internacionlaización._x000a_*Promoción del desarrollo económico local a la inversión y mercados extranjeros. * Portafolio de Proyectos de cooperación de Antioquia."/>
    <s v="*Creación y puesta en marcha de la Agencia de Cooperación e Inversión de Antioquia. _x000a_*Banco de proyectos de proyectos de cooperación de Antioquia. * Formación a enlaces de cooperación de las subregiones. * Agendas de gestión en las subregiones. *Encuentros internacionales para la promoción de las subregiones._x000a_"/>
    <m/>
    <m/>
    <m/>
    <m/>
    <m/>
    <x v="0"/>
    <m/>
    <m/>
    <m/>
    <s v="Yomar Andrés Benítez Álvarez"/>
    <s v="Tipo B2: Supervisión Colegiada"/>
    <s v="Técnica, Administrativa, Financiera, Jurídica y contable."/>
  </r>
  <r>
    <x v="22"/>
    <n v="80101502"/>
    <s v="Estrategia de fomento, visibilización y gestión a la inversión turística a nivel  nacional e internacional de las subregiones de Antioquia."/>
    <s v="Enero"/>
    <s v="7 meses"/>
    <s v="Contratación Directa"/>
    <s v="Recursos Propios"/>
    <n v="866482097"/>
    <n v="866482097"/>
    <s v="No"/>
    <s v="N/A"/>
    <s v="Cyomara Ríos"/>
    <s v="Profesional Universitario"/>
    <s v="3838633"/>
    <s v="cyomara.rios@antioquia.gov.co"/>
    <s v="Competitividad y promoción del turismo"/>
    <s v="Participaciones en eventos culturales y ferias estratégicas a nivel nacional e internacional. "/>
    <s v="Desarrollo de la competitividad y la promoción del turismo en el Departamento de Antioquia"/>
    <n v="1300"/>
    <s v="Participaciones en eventos culturales y ferias estratégicas a nivel nacional e internacional. "/>
    <s v="Participación en:_x000a_*Vitrina Turística Anato 2018._x000a_*Saihc 2018"/>
    <m/>
    <m/>
    <m/>
    <m/>
    <m/>
    <x v="0"/>
    <m/>
    <m/>
    <m/>
    <s v="Cyomara Ríos"/>
    <s v="Tipo B2: Supervisión Colegiada"/>
    <s v="Técnica, Administrativa, Financiera, Jurídica y contable."/>
  </r>
  <r>
    <x v="22"/>
    <n v="73131507"/>
    <s v="Fortalecimiento de la productividad y competitividad del sector cafetero en el Departamento de Antioquia."/>
    <s v="Julio"/>
    <s v="5 meses"/>
    <s v="Contratación Directa"/>
    <s v="Recursos Propios"/>
    <n v="150000000"/>
    <n v="150000000"/>
    <s v="No"/>
    <s v="N/A"/>
    <s v="Piedad del Pilar Aragon Medina"/>
    <s v="Gerente "/>
    <s v="3838638"/>
    <s v="piedaddelpilar.aragon@antioquia.gov.co"/>
    <m/>
    <s v="Unidades Productivas intervenidas en Fortalecimiento Empresarial"/>
    <s v="Fortalecimiento de la productividad y competitividad del sector cafetero en el Departamento de Antioquia."/>
    <s v="14-0066"/>
    <s v="31010101, 31010102"/>
    <s v="Servicio de extension en calidad del café, Programa de relevo generacional, participacion en ferias y eventos."/>
    <m/>
    <m/>
    <m/>
    <m/>
    <m/>
    <x v="0"/>
    <m/>
    <m/>
    <m/>
    <s v="Cyomara Ríos"/>
    <s v="Tipo B2: Supervisión Colegiada"/>
    <s v="Técnica, Administrativa, Financiera, Jurídica y contable."/>
  </r>
  <r>
    <x v="22"/>
    <n v="80101508"/>
    <s v=" CONSOLIDAR 120 GRUPOS DE INVESTIGACIÓN ESCOLAR BAJO LA METODOLOGÍA DEL PROGRAMA ONDAS DE COLCIENCIAS EN EL DEPARTAMENTO DE ANTIOQUIA GENERANDO ESPACIOS DE APROPIACIÓN SOCIAL DEL CONOCIMIENTO EN CIENCIA, TECNOLOGÍA E INNOVACIÓN EN LA EDUCACIÓN BÁSICA Y MEDIA. "/>
    <s v="Enero"/>
    <s v="9 meses"/>
    <s v="Contratación Directa"/>
    <s v="Recursos Propios"/>
    <n v="100000000"/>
    <n v="100000000"/>
    <s v="No"/>
    <s v="N/A"/>
    <s v="Mariela  Ríos Osorio "/>
    <s v="Profesional U."/>
    <s v="3839404"/>
    <s v="mariela.rios@antioquia.gov.co"/>
    <s v="Fortalecimiento del Sistema Departamental de Ciencia, tecnología e innovación (SDCTI)."/>
    <s v="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
    <s v="Desarrollo de capacidades_x000a_"/>
    <m/>
    <m/>
    <m/>
    <m/>
    <m/>
    <x v="0"/>
    <m/>
    <m/>
    <m/>
    <s v="Mariela Ríos Osorio"/>
    <s v="Tipo B2: Supervisión Colegiada"/>
    <s v="Técnica, Administrativa, Financiera, Jurídica y contable."/>
  </r>
  <r>
    <x v="22"/>
    <n v="80101601"/>
    <s v="Concurso Innovantioquia _x000a_Convocar, validar requisitos, clasificar, evaluar y seleccionar a ganadores y premiar propuestas de innovación, presentadas por la comunidad del Departamento"/>
    <s v="Enero"/>
    <s v="9 meses"/>
    <s v="Selección Abreviada - Menor Cuantía"/>
    <s v="Recursos Propios"/>
    <n v="300000000"/>
    <n v="300000000"/>
    <s v="No"/>
    <s v="N/A"/>
    <s v="Luis Orlando Echavarría Cuartas"/>
    <s v="Profesional U."/>
    <s v="3839403"/>
    <s v="luis.echavarria@antioquia.gov.co"/>
    <s v="Fortalecimiento del Sistema Departamental de Ciencia, tecnología e innovación (SDCTI)."/>
    <s v="Soluciones de Innovación abierta apoyados_x000a_Tecnologías identificadas,  apropiadas y usadas en las regiones de Antioquia"/>
    <s v="Apoyo a la Generación de Conocimiento, Transferencia tecnológica e Innovación en el Depto de Antioquia"/>
    <s v="11-0006"/>
    <s v="Soluciones de Innovación abierta _x000a_Tecnologías identificadas,  apropiadas y usadas en las regiones de Antioquia"/>
    <s v="Identificación_x000a_Evaluacion y seleccion_x000a_Acompañamiento_x000a_"/>
    <m/>
    <m/>
    <m/>
    <m/>
    <m/>
    <x v="0"/>
    <m/>
    <m/>
    <m/>
    <s v="Luis Orlando Echavarría Cuartas"/>
    <s v="Tipo B2: Supervisión Colegiada"/>
    <s v="Técnica, Administrativa, Financiera, Jurídica y contable."/>
  </r>
  <r>
    <x v="22"/>
    <n v="80101601"/>
    <s v="Identificar retos y soluciones a necesidades de las subregiones plantadas desde los CUEE, validar , clasificar y premiar las soluciones ganadoras. Proyecto de I+D+I "/>
    <s v="Enero"/>
    <s v="5 meses"/>
    <s v="Selección Abreviada - Menor Cuantía"/>
    <s v="Recursos Propios"/>
    <n v="456000000"/>
    <n v="456000000"/>
    <s v="No"/>
    <s v="N/A"/>
    <s v="Luis Orlando Echavarría Cuartas"/>
    <s v="Profesional U."/>
    <s v="3839403"/>
    <s v="luis.echavarria@antioquia.gov.co"/>
    <s v="Fortalecimiento del Sistema Departamental de Ciencia, tecnología e innovación (SDCTI)."/>
    <s v="Proyectos de I+D+I cofinanciados"/>
    <s v="Apoyo a la Generación de Conocimiento, Transferencia tecnológica e Innovación en el Depto de Antioquia"/>
    <s v="11-0006"/>
    <s v="Proyectos de I+D+I"/>
    <s v="Identificación_x000a_Evaluacion y seleccion_x000a_Acompañamiento_x000a_"/>
    <m/>
    <m/>
    <m/>
    <m/>
    <m/>
    <x v="0"/>
    <m/>
    <m/>
    <m/>
    <s v="Luis Orlando Echavarría Cuartas"/>
    <s v="Tipo B2: Supervisión Colegiada"/>
    <s v="Técnica, Administrativa, Financiera, Jurídica y contable."/>
  </r>
  <r>
    <x v="22"/>
    <n v="80101508"/>
    <s v="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
    <s v="Julio"/>
    <s v="5 meses"/>
    <s v="Contratación Directa"/>
    <s v="Recursos Propios"/>
    <n v="150000000"/>
    <n v="150000000"/>
    <s v="No"/>
    <s v="N/A"/>
    <s v="Catalina Ayala Villa"/>
    <s v="Profesional U."/>
    <s v="3838628"/>
    <s v="catalina.ayala@antioquia.gov.co"/>
    <s v="Fortalecimiento del Sistema Departamental de Ciencia, tecnología e innovación (SDCTI)."/>
    <s v="Comités Universidad, Empresa, Estado formalizadas y operando en las subregiones_x000a_Acuerdos estratégicos para el fomento de la CTI en las regiones formalizados_x000a_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_x000a_Acuerdos de CTeI en las subregiones_x000a_CUEE formalizados y operando "/>
    <s v="Desarrollo de capacidades_x000a_Realización de acuerdos_x000a_CUEEs formalizados y funcionando"/>
    <m/>
    <m/>
    <m/>
    <m/>
    <m/>
    <x v="0"/>
    <m/>
    <m/>
    <m/>
    <s v="Catalina Ayala Villa"/>
    <s v="Tipo B2: Supervisión Colegiada"/>
    <s v="Técnica, Administrativa, Financiera, Jurídica y contable."/>
  </r>
  <r>
    <x v="22"/>
    <n v="83112402"/>
    <s v="Apoyo e implemantación del programa Mipyme Digital en el territorio antioqueño"/>
    <s v="Julio"/>
    <s v="8 meses"/>
    <s v="Contratación Directa"/>
    <s v="Recursos Propios"/>
    <n v="50000000"/>
    <n v="50000000"/>
    <s v="No"/>
    <s v="N/A"/>
    <s v="Luis Jaime Osorio Arenas"/>
    <s v="Director CTeI"/>
    <s v="3838637"/>
    <s v="luisjaime.osorio@antioquia.gov.co"/>
    <s v="Fortalecimiento de las TIC en Redes Empresariales "/>
    <s v="Redes Empresariales mediadas a través de plataformas TIC_x000a_Programas implementados para la sostenibilidad y el fortalecimiento de las empresas TIC "/>
    <s v="Fortalecimiento TIC empresarial"/>
    <s v="11-0011"/>
    <s v="Redes empresariales con TIC"/>
    <s v="Plataformas y medios digitales para redes empresariales"/>
    <m/>
    <m/>
    <m/>
    <m/>
    <m/>
    <x v="0"/>
    <m/>
    <m/>
    <m/>
    <s v="Luis Jaime Osorio Arenas"/>
    <s v="Tipo B2: Supervisión Colegiada"/>
    <s v="Técnica, Administrativa, Financiera, Jurídica y contable."/>
  </r>
  <r>
    <x v="22"/>
    <n v="43232107"/>
    <s v="Implementación de un metaportal para el  fortalecimiento de empresas TIC"/>
    <s v="Enero"/>
    <s v="8 meses"/>
    <s v="Mínima Cuantía"/>
    <s v="Recursos Propios"/>
    <n v="50000000"/>
    <n v="50000000"/>
    <s v="No"/>
    <s v="N/A"/>
    <s v="Luis Jaime Osorio Arenas"/>
    <s v="Director CTeI"/>
    <s v="3838637"/>
    <s v="luisjaime.osorio@antioquia.gov.co"/>
    <s v="Fortalecimiento de las TIC en Redes Empresariales "/>
    <s v="Programas implementados para la sostenibilidad y el fortalecimiento de las empresas TIC _x000a_Campañas de promoción y utilización de TIC"/>
    <s v="Fortalecimiento TIC empresarial"/>
    <s v="11-0011"/>
    <m/>
    <s v="Empresas desarrollo de Software Libre"/>
    <m/>
    <m/>
    <m/>
    <m/>
    <m/>
    <x v="0"/>
    <m/>
    <m/>
    <m/>
    <s v="Luis Jaime Osorio Arenas"/>
    <s v="Tipo B2: Supervisión Colegiada"/>
    <s v="Técnica, Administrativa, Financiera, Jurídica y contable."/>
  </r>
  <r>
    <x v="22"/>
    <n v="83112402"/>
    <s v="Implementación de una Plataforma tecnologica para acercar oferta y demanda de redes empresariales en el Departamento de Antioquia"/>
    <s v="Enero"/>
    <s v="8 meses"/>
    <s v="Mínima Cuantía"/>
    <s v="Recursos Propios"/>
    <n v="50000000"/>
    <n v="50000000"/>
    <s v="No"/>
    <s v="N/A"/>
    <s v="Luis Jaime Osorio Arenas"/>
    <s v="Director CTeI"/>
    <s v="3838637"/>
    <s v="luisjaime.osorio@antioquia.gov.co"/>
    <s v="Fortalecimiento de las TIC en Redes Empresariales "/>
    <s v="Redes Empresariales mediadas a través de plataformas TIC_x000a_Programas implementados para la sostenibilidad y el fortalecimiento de las empresas TIC _x000a_Campañas de promoción y utilización de TIC"/>
    <s v="Fortalecimiento TIC empresarial"/>
    <s v="11-0011"/>
    <m/>
    <s v="Red de Corporaciones Turísticas "/>
    <m/>
    <m/>
    <m/>
    <m/>
    <m/>
    <x v="0"/>
    <m/>
    <m/>
    <m/>
    <s v="Luis Jaime Osorio Arenas"/>
    <s v="Tipo B2: Supervisión Colegiada"/>
    <s v="Técnica, Administrativa, Financiera, Jurídica y contable."/>
  </r>
  <r>
    <x v="22"/>
    <n v="83112402"/>
    <s v="Fortalecimiento de las Redes empresariales mediadas por TIC "/>
    <s v="Enero"/>
    <s v="10 meses"/>
    <s v="Mínima Cuantía"/>
    <s v="Recursos Propios"/>
    <n v="50000000"/>
    <n v="50000000"/>
    <s v="No"/>
    <s v="N/A"/>
    <s v="Luis Jaime Osorio Arenas"/>
    <s v="Director CTeI"/>
    <s v="3838637"/>
    <s v="luisjaime.osorio@antioquia.gov.co"/>
    <s v="Fortalecimiento de las TIC en Redes Empresariales "/>
    <s v="Campañas de promoción y utilización de TIC "/>
    <s v="Fortalecimiento TIC empresarial"/>
    <s v="11-0011"/>
    <m/>
    <s v="Tiendas TIC, Central Digital de Abastos y campañas TIC "/>
    <m/>
    <m/>
    <m/>
    <m/>
    <m/>
    <x v="0"/>
    <m/>
    <m/>
    <m/>
    <s v="Cyomara Ríos"/>
    <s v="Tipo B2: Supervisión Colegiada"/>
    <s v="Técnica, Administrativa, Financiera, Jurídica y contable."/>
  </r>
  <r>
    <x v="22"/>
    <n v="80101505"/>
    <s v="Fortalecimiento del sistema moda  mediante el desarrollo de estrategias de acceso a mercados, en el marco de Colombiamoda 2018."/>
    <s v="Enero"/>
    <s v="5 meses"/>
    <s v="Contratación Directa"/>
    <s v="Recursos Propios"/>
    <n v="166552024"/>
    <n v="166552024"/>
    <s v="No"/>
    <s v="N/A"/>
    <s v="Sandra Paola Gallejo Rojas"/>
    <s v="Profesional Universitario "/>
    <s v="3838667"/>
    <s v="sandra.gallego@antioquia.gov.co"/>
    <s v="Fomento y Apoyo para el Emprendimiento y Fortalecimiento Empresarial"/>
    <s v="Unidades productivas intervenidas en fortalecimiento empresarial."/>
    <s v="Fortalecimiento empresarial RP todo el departamento, Antioquia, Occidente."/>
    <s v="07-0050"/>
    <s v="Unidades productivas de textil confección fortalecidas."/>
    <s v="Fortalecimiento empresarial de unidades productivas, asesoria y capacitación, participación en ferias y eventos."/>
    <m/>
    <m/>
    <m/>
    <m/>
    <m/>
    <x v="0"/>
    <m/>
    <m/>
    <m/>
    <s v="Sandra Paola Gallejo Rojas"/>
    <s v="Tipo B2: Supervisión Colegiada"/>
    <s v="Técnica, Administrativa, Financiera, Jurídica y contable."/>
  </r>
  <r>
    <x v="22"/>
    <n v="52110904"/>
    <s v="Fortalecer la actividad artesanal en antioquia, mediente el desarrollo de estrategias de acceso a mercados."/>
    <s v="Enero"/>
    <s v="5 meses"/>
    <s v="Contratación Directa"/>
    <s v="Recursos Propios"/>
    <n v="100000000"/>
    <n v="100000000"/>
    <s v="No"/>
    <s v="N/A"/>
    <s v="Fabiola Vergara"/>
    <s v="Profesional Universitario "/>
    <s v="3838491"/>
    <s v="fabiola.vergara@antioquia.gov.co"/>
    <s v="Fomento y Apoyo para el Emprendimiento y Fortalecimiento Empresarial"/>
    <s v="Unidades productivas artesanales apoyadas con sellos de calidad, posicionamiento de marca, participación en ferias y eventos."/>
    <s v="Fortalecimiento empresarial RP todo el departamento, Antioquia, Occidente."/>
    <s v="14-0022"/>
    <s v="Unidades productivas artesanales con nuevos sellos y marcas. Unidades productivas artesanales con acceso a nuevos mercados."/>
    <s v="Diseño e implementación de sellos y marcas. Estudios de denominación de origen. Nuevos canales de comercialización. "/>
    <m/>
    <m/>
    <m/>
    <m/>
    <m/>
    <x v="0"/>
    <m/>
    <m/>
    <m/>
    <s v="Fabiola Vergara Vergara"/>
    <s v="Tipo B2: Supervisión Colegiada"/>
    <s v="Técnica, Administrativa, Financiera, Jurídica y contable."/>
  </r>
  <r>
    <x v="22"/>
    <s v="80101504; 81112002"/>
    <s v="Diseño e implementación de una metodologia de medición del indice departamental de competitividad por subregión."/>
    <s v="Enero"/>
    <s v="5 meses"/>
    <s v="Régimen Especial"/>
    <s v="Recursos Propios"/>
    <n v="200000000"/>
    <n v="200000000"/>
    <s v="No"/>
    <s v="N/A"/>
    <s v="Diana Patricia Taborda Díaz"/>
    <s v="Profesional Universitaria"/>
    <s v="3838823"/>
    <s v="diana.taborda@antioquia.gov.co"/>
    <s v="Gestión de la información temática territorial como base fundamental para la planeación y el desarrollo"/>
    <s v="Incrementar el número de operaciones estadísticas en buen estado e implementadas"/>
    <s v="Fortalecimiento empresarial RP todo el departamento, Antioquia, Occidente."/>
    <s v="14-0022"/>
    <s v="Metodología diseñada y aplicada, Indicadores de competitividad por subregión"/>
    <s v="Diseñar metodologia de calculo del IDC subregional, inventario de información, implementar la metodologia, presentar resultados. "/>
    <m/>
    <m/>
    <m/>
    <m/>
    <m/>
    <x v="0"/>
    <m/>
    <m/>
    <m/>
    <s v="Diana Patricia Taborda Díaz"/>
    <s v="Tipo B2: Supervisión Colegiada"/>
    <s v="Técnica, Administrativa, Financiera, Jurídica y contable."/>
  </r>
  <r>
    <x v="22"/>
    <s v="80101501; 80101505"/>
    <s v="Fomento al emprendimiento y fortalecimiento empresarial."/>
    <s v="Enero"/>
    <s v="5 meses"/>
    <s v="Licitación Pública"/>
    <s v="Recursos Propios"/>
    <n v="1250000000"/>
    <n v="125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s v="14-0022 Y 07-0050"/>
    <s v="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
    <s v="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
    <m/>
    <m/>
    <m/>
    <m/>
    <m/>
    <x v="0"/>
    <m/>
    <m/>
    <m/>
    <s v="Juan David Garcia Marulanda "/>
    <s v="Tipo B2: Supervisión Colegiada"/>
    <s v="Técnica, Administrativa, Financiera, Jurídica y contable."/>
  </r>
  <r>
    <x v="22"/>
    <n v="80101506"/>
    <s v="Fomento y fortalecimiento del sector social y solidario"/>
    <s v="Enero"/>
    <s v="5 meses"/>
    <s v="Régimen Especial"/>
    <s v="Recursos Propios"/>
    <n v="80000000"/>
    <n v="80000000"/>
    <s v="No"/>
    <s v="N/A"/>
    <s v="Gonzalo Duque Valencia"/>
    <s v="Prfoesional Unversitario"/>
    <s v="3838490"/>
    <s v="gonzalo.duque@antioquia.gov.co"/>
    <s v="Fomento y Apoyo para el Emprendimiento y Fortalecimiento Empresarial"/>
    <s v="Unidades productivas intervenidas en el fortalecimiento empresarial. "/>
    <s v="Fortalecimiento empresarial RP todo el departamento, Antioquia, Occidente."/>
    <s v="14-0022"/>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0"/>
    <m/>
    <m/>
    <m/>
    <s v="Gonzalo Duque Valencia"/>
    <s v="Tipo B2: Supervisión Colegiada"/>
    <s v="Técnica, Administrativa, Financiera, Jurídica y contable."/>
  </r>
  <r>
    <x v="22"/>
    <n v="80101508"/>
    <s v="Capacitación a actores locales en metodologias de políticas de trabajo decente en el Departamento de Antioquia."/>
    <s v="Enero"/>
    <s v="15 meses"/>
    <s v="Contratación Directa"/>
    <s v="Recursos Propios"/>
    <n v="100000000"/>
    <n v="100000000"/>
    <s v="No"/>
    <s v="N/A"/>
    <s v="Harlinton Smith Arango"/>
    <s v="Profesional Universitario "/>
    <n v="3838633"/>
    <s v="harlinton.arango@antioquia.gov.co"/>
    <s v="Fomento de sinergias para la promoción y mejoramiento de la empleabilidad en las regiones del Departamento."/>
    <s v="Disminuir tasa de informalidad, disminuir la tasa de desempleo."/>
    <s v="Mejoramiento y promoción de la empleabilidad, todo el departamento, Antioquia, Occidente."/>
    <s v="10-0027"/>
    <s v="Personas capacitadas, incremento del nivel de empleabilidad."/>
    <s v="Capacitación y asesoria en ruta de empleabilidad, ferias de empleabilidad."/>
    <m/>
    <m/>
    <m/>
    <m/>
    <m/>
    <x v="0"/>
    <m/>
    <m/>
    <m/>
    <s v="Harlinton Smith Arango"/>
    <s v="Tipo B2: Supervisión Colegiada"/>
    <s v="Técnica, Administrativa, Financiera, Jurídica y contable."/>
  </r>
  <r>
    <x v="23"/>
    <n v="71161202"/>
    <s v="Arrendar inmueble que servirá como sede de trabajo para los funcionarios de la Dirección de Factores de Riesgo de la Secretaria Seccional de Salud y Protección Social de Antioquia en el municipio Turbo"/>
    <s v="Enero"/>
    <s v="10 meses"/>
    <s v="Contratación Directa"/>
    <s v="Recursos Propios"/>
    <n v="87250215"/>
    <n v="29083405"/>
    <s v="Si"/>
    <s v="Aprob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n v="6396"/>
    <n v="16478"/>
    <d v="2017-02-06T00:00:00"/>
    <s v="Sesión 4 comité Interno de Contratación"/>
    <n v="4600006270"/>
    <x v="3"/>
    <s v="AMIRA MENA BLANQUICET"/>
    <s v="Vigente y en ejecución"/>
    <s v=""/>
    <s v="Yuliana Andrea Barrientos "/>
    <s v="Tipo C:  Supervisión"/>
    <s v="Técnica, Administrativa, Financiera, Jurídica y contable."/>
  </r>
  <r>
    <x v="23"/>
    <n v="71161202"/>
    <s v="Arrendar inmueble que servirá como sede de trabajo para los funcionarios de la Dirección de Factores de Riesgo de la Secretaria Seccional de Salud y Protección Social de Antioquia en diferentes municipios categorias 4, 5 y 6 (Turbo)"/>
    <s v="Marzo"/>
    <s v="12 meses"/>
    <s v="Contratación Directa"/>
    <s v="Recursos Propios"/>
    <n v="60000000"/>
    <n v="420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3"/>
    <n v="71161202"/>
    <s v="Arrendar inmueble que servirá como sede de trabajo para los funcionarios de la Dirección de Factores de Riesgo de la Secretaria Seccional de Salud y Protección Social de Antioquia en diferentes municipios categorias 4, 5 y 6 (Tarso)"/>
    <s v="Febrero"/>
    <s v="12 meses"/>
    <s v="Contratación Directa"/>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3"/>
    <n v="71161202"/>
    <s v="Arrendar inmueble que servirá como sede de trabajo para los funcionarios de la Dirección de Factores de Riesgo de la Secretaria Seccional de Salud y Protección Social de Antioquia en diferentes municipios categorias 4, 5 y 6 (Pueblorico)"/>
    <s v="Febrero"/>
    <s v="12 meses"/>
    <s v="Contratación Directa"/>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3"/>
    <n v="71161202"/>
    <s v="Arrendar inmueble que servirá como sede de trabajo para los funcionarios de la Dirección de Factores de Riesgo de la Secretaria Seccional de Salud y Protección Social de Antioquia en diferentes municipios categorias 4, 5 y 6 (Zaragoza)"/>
    <s v="Febrero"/>
    <s v="12 meses"/>
    <s v="Contratación Directa"/>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3"/>
    <s v="71161202"/>
    <s v="Arrendar inmueble que servirá como sede de trabajo para los funcionarios de la Dirección de Factores de Riesgo de la Secretaria Seccional de Salud y Protección Social de Antioquia en diferentes municipios categorias 4, 5 y 6 (Yarumal)"/>
    <s v="Febrero"/>
    <s v="12 meses"/>
    <s v="Contratación Directa"/>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3"/>
    <s v="71161202"/>
    <s v="Arrendar inmueble que servirá como sede de trabajo para los funcionarios de la Dirección de Factores de Riesgo de la Secretaria Seccional de Salud y Protección Social de Antioquia en diferentes municipios categorias 4, 5 y 6 (Ándes)"/>
    <s v="Febrero"/>
    <s v="4 meses"/>
    <s v="Contratación Directa"/>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3"/>
    <s v="53102700; 53102710"/>
    <s v="Uniformes - Uniformes corporativos (compentencia oficina de comunicaciones)"/>
    <s v="Abril"/>
    <s v="9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3"/>
    <n v="85117030"/>
    <s v="Toma y análisis de muestras de aguas de lastre de los municipios de Turbo, Caucasia y Puerto Berrio"/>
    <s v="Marzo"/>
    <s v="9 meses"/>
    <s v="Mínima Cuantía"/>
    <s v="SGP"/>
    <n v="75000000"/>
    <n v="7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3"/>
    <n v="77121501"/>
    <s v="Contratar estudio o adquirir equipo para  análisis de calidad de aire y ruido, para evaluar los efectos en salud."/>
    <s v="Marzo"/>
    <s v="4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3"/>
    <s v="80101708"/>
    <s v="Actividades de vigilancia por sustancias químicas en el municipio de Zaragoza- mercurio"/>
    <s v="Junio"/>
    <s v="4 meses"/>
    <s v="Contratación Directa"/>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Eliecer Orozco C."/>
    <s v="Tipo C:  Supervisión"/>
    <s v="Técnica, Administrativa, Financiera, Jurídica y contable."/>
  </r>
  <r>
    <x v="23"/>
    <s v="80101708"/>
    <s v="Actividades de vigilancia por sustancias químicas en el municipio de Zaragoza - plaguicidas"/>
    <s v="Junio"/>
    <s v="9 meses"/>
    <s v="Contratación Directa"/>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Eliecer Orozco C."/>
    <s v="Tipo C:  Supervisión"/>
    <s v="Técnica, Administrativa, Financiera, Jurídica y contable."/>
  </r>
  <r>
    <x v="23"/>
    <s v="85161503; 81101706"/>
    <s v="Realizar el mantenimiento preventivo y reparación de los microscopios de la Red de Microscopia de Antioquia y estereoscopios de entomología"/>
    <s v="Marzo"/>
    <s v="9 meses"/>
    <s v="Selección Abreviada - Subasta Inversa"/>
    <s v="Recursos Propios"/>
    <n v="110000000"/>
    <n v="11000000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0"/>
    <m/>
    <m/>
    <m/>
    <s v="Luis Armando Galeano M."/>
    <s v="Tipo C:  Supervisión"/>
    <s v="Técnica, Administrativa, Financiera, Jurídica y contable."/>
  </r>
  <r>
    <x v="23"/>
    <s v="85161503; 81101706"/>
    <s v="Realizar la investigacion cientifica del riesgo de las enfermedades transmitidas por vectores y ejecutar las medidas de intervencion para la prevención y control de los mismos en el departamento de Antioquia"/>
    <s v="Marzo"/>
    <s v="10 meses"/>
    <s v="Selección Abreviada - Subasta Inversa"/>
    <s v="SGP"/>
    <n v="5567409511"/>
    <n v="1996658262"/>
    <s v="Si"/>
    <s v="Solicitadas"/>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3"/>
    <s v="CORPORACION DE PARTICIPACION MIXTA INSTITUTO COLOMBIANO DE MEDICINA TROPICAL"/>
    <s v="Vigente y en ejecución"/>
    <m/>
    <s v="Luis Armando Galeano M."/>
    <s v="Tipo C:  Supervisión"/>
    <s v="Técnica, Administrativa, Financiera, Jurídica y contable."/>
  </r>
  <r>
    <x v="23"/>
    <s v="93131703"/>
    <s v="Realizar la investigacion cientifica del riesgo de las enfermedades transmitidas por vectores y ejecutar las medidas de intervencion para la prevención y control de los mismos en el departamento de Antioquia"/>
    <s v="Noviembre"/>
    <s v="12 meses"/>
    <s v="Contratación Directa"/>
    <s v="Recursos Propios"/>
    <n v="5567409511"/>
    <n v="3354052798"/>
    <s v="Si"/>
    <s v="Aprobadas"/>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3"/>
    <s v="CORPORACION DE PARTICIPACION MIXTA INSTITUTO COLOMBIANO DE MEDICINA TROPICAL"/>
    <s v="Vigente y en ejecución"/>
    <m/>
    <s v="Luis Armando Galeano M."/>
    <s v="Tipo C:  Supervisión"/>
    <s v="Técnica, Administrativa, Financiera, Jurídica y contable."/>
  </r>
  <r>
    <x v="23"/>
    <s v="93131703"/>
    <s v="Realizar la investigacion cientifica del riesgo de las enfermedades transmitidas por vectores y ejecutar las medidas de intervencion para la prevención y control de los mismos en el departamento de Antioquia"/>
    <s v="Octubre"/>
    <s v="6 meses"/>
    <s v="Contratación Directa"/>
    <s v="Recursos Propios"/>
    <n v="6499343679"/>
    <n v="10000202"/>
    <s v="Si"/>
    <s v="Solicitadas"/>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0"/>
    <m/>
    <m/>
    <m/>
    <s v="Luis Armando Galeano M."/>
    <s v="Tipo C:  Supervisión"/>
    <s v="Técnica, Administrativa, Financiera, Jurídica y contable."/>
  </r>
  <r>
    <x v="23"/>
    <s v="85131700; 85131708"/>
    <s v="Investigacion efectividad metodos de control  Aedes Aegypti"/>
    <s v="Junio"/>
    <s v="6 meses"/>
    <s v="Concurso de Méritos"/>
    <s v="Recursos Propios"/>
    <n v="529560177"/>
    <n v="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0"/>
    <m/>
    <m/>
    <m/>
    <s v="Luis Armando Galeano M."/>
    <s v="Tipo C:  Supervisión"/>
    <s v="Técnica, Administrativa, Financiera, Jurídica y contable."/>
  </r>
  <r>
    <x v="23"/>
    <n v="77102004"/>
    <s v="Apoyar la Inspección y Vigilancia de la Gestión Interna de Residuos Hospitalarios en establecimientos prestadores de servicios de salud y otras actividades  y la vigilancia de la calidad de agua de conusmo humano del Departamento en los municipios categorías 4, 5 y 6"/>
    <s v="Junio"/>
    <s v="10 meses"/>
    <s v="Contratación Directa"/>
    <s v="SGP"/>
    <n v="30400000"/>
    <n v="3040000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s v="Carlos Samuel Osorio Céspedes"/>
    <s v="Tipo C:  Supervisión"/>
    <s v="Técnica, Administrativa, Financiera, Jurídica y contable."/>
  </r>
  <r>
    <x v="23"/>
    <s v="76121901"/>
    <s v="Recolectar, transportar y tratar por incineración, estabilización y/o desnaturalización residuos peligrosos producto de actividades de la SSSA"/>
    <s v="Febrero"/>
    <s v="7 meses"/>
    <s v="Mínima Cuantía"/>
    <s v="SGP"/>
    <n v="30540363"/>
    <n v="30540363"/>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s v="Carlos Samuel Osorio Céspedes"/>
    <s v="Tipo C:  Supervisión"/>
    <s v="Técnica, Administrativa, Financiera, Jurídica y contable."/>
  </r>
  <r>
    <x v="23"/>
    <s v="85111509; 70122006"/>
    <s v="Suministrar los insumos necesarios para realizar jornadas de vacunación antirrábica de caninos y felinos en el departamento de Antioquia"/>
    <s v="Marzo"/>
    <s v="7 meses"/>
    <s v="Selección Abreviada - Menor Cuantía"/>
    <s v="SGP"/>
    <n v="200000000"/>
    <n v="2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0"/>
    <m/>
    <m/>
    <m/>
    <s v="Iván de Jesús Ruiz Monsalve"/>
    <s v="Tipo C:  Supervisión"/>
    <s v="Técnica, Administrativa, Financiera, Jurídica y contable."/>
  </r>
  <r>
    <x v="23"/>
    <s v="85111509"/>
    <s v="Contratar un Operador de la Unidad Móvil Quirúrgica Veterinaria (Animóvil), para ejecutar  el programa de control natal en la población canina y felina de los municipios del Departamento de Antioquia"/>
    <s v="Marzo"/>
    <s v="6 meses"/>
    <s v="Selección Abreviada - Menor Cuantía"/>
    <s v="Recursos Propios"/>
    <n v="800000000"/>
    <n v="5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Esterilización de caninos y felinos"/>
    <m/>
    <m/>
    <m/>
    <m/>
    <m/>
    <x v="0"/>
    <m/>
    <m/>
    <m/>
    <s v="Iván de Jesús Ruiz Monsalve"/>
    <s v="Tipo C:  Supervisión"/>
    <s v="Técnica, Administrativa, Financiera, Jurídica y contable."/>
  </r>
  <r>
    <x v="23"/>
    <s v="85111509"/>
    <s v="Realizar los análisis de laboratorio para el diagnóstico de la rabia en cerebros caninos, felinos y quirópteros tomados en el Departamento de Antioquia, y realizar pruebas especiales de laboratorio para otros eventos zoonóticos"/>
    <s v="Junio"/>
    <s v="7 meses"/>
    <s v="Contratación Directa"/>
    <s v="SGP"/>
    <n v="36394000"/>
    <n v="36394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igilancia Activa de  la rabia"/>
    <m/>
    <m/>
    <m/>
    <m/>
    <m/>
    <x v="0"/>
    <m/>
    <m/>
    <m/>
    <s v="Iván de Jesús Ruiz Monsalve"/>
    <s v="Tipo C:  Supervisión"/>
    <s v="Técnica, Administrativa, Financiera, Jurídica y contable."/>
  </r>
  <r>
    <x v="23"/>
    <n v="51212209"/>
    <s v="Adquisición de Medicamentos Monopolio del Estado "/>
    <s v="Enero"/>
    <s v="12 meses"/>
    <s v="Contratación Directa"/>
    <s v="Recursos Propios"/>
    <n v="3500000000"/>
    <n v="3500000000"/>
    <s v="Si"/>
    <s v="Aprobadas"/>
    <n v="1"/>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n v="7737"/>
    <n v="19233"/>
    <d v="2017-11-06T00:00:00"/>
    <s v="Acta No 045"/>
    <n v="4600007890"/>
    <x v="3"/>
    <s v="FONDO NACIONAL DE ESTUPEFACIENTES"/>
    <s v="Vigente y en ejecución"/>
    <m/>
    <s v="Paola Andrea Gómez"/>
    <s v="Tipo C:  Supervisión"/>
    <s v="Técnica, Administrativa, Financiera, Jurídica y contable."/>
  </r>
  <r>
    <x v="23"/>
    <n v="51212209"/>
    <s v="Adquisición de Medicamentos Monopolio del Estado "/>
    <s v="Abril"/>
    <s v="9 meses"/>
    <s v="Contratación Directa"/>
    <s v="Recursos Propios"/>
    <n v="5337942000"/>
    <n v="337942000"/>
    <s v="Si"/>
    <s v="Solicitadas"/>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m/>
    <s v="Paola Andrea Gómez"/>
    <s v="Tipo C:  Supervisión"/>
    <s v="Técnica, Administrativa, Financiera, Jurídica y contable."/>
  </r>
  <r>
    <x v="23"/>
    <s v="78101801; 78101501"/>
    <s v="Prestar servicios de transporte de Medicamentos Monopolio del Estado desde el Fondo Nacional de Estupefacientes Ubicado en Bogotá hasta el Fondo Rotatorio de Estupefacientes del departamento de Antioquia ubicado en Medellín."/>
    <s v="Marzo"/>
    <s v="10 meses"/>
    <s v="Mínima Cuantía"/>
    <s v="Recursos Propios"/>
    <n v="60000000"/>
    <n v="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Paola Andrea Gómez"/>
    <s v="Tipo C:  Supervisión"/>
    <s v="Técnica, Administrativa, Financiera, Jurídica y contable."/>
  </r>
  <r>
    <x v="23"/>
    <s v="85131604; 73101701; 85121803; 85151508"/>
    <s v="Prestar el servicio de análisis de laboratorio por medio de ensayos fisicoquímicos, microbiológicos a diferentes productos farmacéuticos para acciones de inspección, vigilancia y control."/>
    <s v="Febrero"/>
    <s v="9 meses"/>
    <s v="Mínima Cuantía"/>
    <s v="SGP"/>
    <n v="76000000"/>
    <n v="76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m/>
    <s v="Luis Carlos Gaviria G."/>
    <s v="Tipo C:  Supervisión"/>
    <s v="Técnica, Administrativa, Financiera, Jurídica y contable."/>
  </r>
  <r>
    <x v="23"/>
    <n v="55121802"/>
    <s v="Elaborar y entregar carnets para los operadores de equipos de rayos X inscritos en la Secretaría Seccional de Salud y Protección Social de Antioquia"/>
    <s v="Marzo"/>
    <s v="6 meses"/>
    <s v="Mínima Cuantía"/>
    <s v="Recursos Propios"/>
    <n v="18394000"/>
    <n v="18394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s v="María Piedad Martinez Galeano"/>
    <s v="Tipo C:  Supervisión"/>
    <s v="Técnica, Administrativa, Financiera, Jurídica y contable."/>
  </r>
  <r>
    <x v="23"/>
    <s v="77101804; 77101505; 20121921"/>
    <s v="Contratar la realización del control de calidad de equipos de rayos x y los niveles orientativos en las practicas radiologicas"/>
    <s v="Junio"/>
    <s v="11 meses"/>
    <s v="Contratación Directa"/>
    <s v="Recursos Propios"/>
    <n v="58096000"/>
    <n v="58096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Control Calidad equipos de Rx  ESE-IPS"/>
    <m/>
    <m/>
    <m/>
    <m/>
    <m/>
    <x v="0"/>
    <m/>
    <m/>
    <m/>
    <s v="María Piedad Martinez Galeano"/>
    <s v="Tipo C:  Supervisión"/>
    <s v="Técnica, Administrativa, Financiera, Jurídica y contable."/>
  </r>
  <r>
    <x v="23"/>
    <s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s v="Enero"/>
    <s v="11 meses"/>
    <s v="Contratación Directa"/>
    <s v="SGP"/>
    <n v="1076266647"/>
    <n v="876271135"/>
    <s v="Si"/>
    <s v="Aprobadas"/>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n v="7725"/>
    <n v="19131"/>
    <d v="2017-10-30T00:00:00"/>
    <s v="Acta 044"/>
    <n v="4600007911"/>
    <x v="3"/>
    <s v="UNIVERSIDAD DE ANTIOQUIA"/>
    <s v="Vigente y en ejecución"/>
    <n v="1"/>
    <s v="John William Tabares Morales"/>
    <s v="Tipo C:  Supervisión"/>
    <s v="Técnica, Administrativa, Financiera, Jurídica y contable."/>
  </r>
  <r>
    <x v="23"/>
    <s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s v="Julio"/>
    <s v="9 meses"/>
    <s v="Contratación Directa"/>
    <s v="SGP"/>
    <n v="1100000000"/>
    <n v="60000000"/>
    <s v="Si"/>
    <s v="Solicitadas"/>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écnica, Administrativa, Financiera, Jurídica y contable."/>
  </r>
  <r>
    <x v="23"/>
    <s v="86111604"/>
    <s v="Asesorar y certificar n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
    <s v="Marzo"/>
    <s v="4 meses"/>
    <s v="Selección Abreviada - Menor Cuantía"/>
    <s v="SGP"/>
    <n v="130000000"/>
    <n v="13000000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écnica, Administrativa, Financiera, Jurídica y contable."/>
  </r>
  <r>
    <x v="23"/>
    <s v="41121807; 41122409; 41113319"/>
    <s v="Adquirir reactivos y accesorios para la determinacion de caracteristicas fisicoquimicas en aguas de consumo humano y uso recreativo"/>
    <s v="Mayo"/>
    <s v="6 meses"/>
    <s v="Selección Abreviada - Subasta Inversa"/>
    <s v="SGP"/>
    <n v="415000000"/>
    <n v="0"/>
    <s v="No"/>
    <s v="N/A"/>
    <s v="John William Tabares Morales"/>
    <s v="Profesional universitario"/>
    <s v="3839880"/>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écnica, Administrativa, Financiera, Jurídica y contable."/>
  </r>
  <r>
    <x v="23"/>
    <n v="41121807"/>
    <s v="Adquirir reactivos Colilert, Pseudolert, insumos y mantenimiento del equipo del Laboratorio Departamental de Salud Pública"/>
    <s v="Junio"/>
    <s v="3 meses"/>
    <s v="Contratación Directa"/>
    <s v="SGP"/>
    <n v="135000000"/>
    <n v="0"/>
    <s v="No"/>
    <s v="N/A"/>
    <s v="John William Tabares Morales"/>
    <s v="Profesional universitario"/>
    <s v="3839881"/>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écnica, Administrativa, Financiera, Jurídica y contable."/>
  </r>
  <r>
    <x v="23"/>
    <n v="41116118"/>
    <s v="Compra de insumos para el programa de muestreo de alimentos y luminometros."/>
    <s v="Agosto"/>
    <s v="2 meses"/>
    <s v="Selección Abreviada - Subasta Inversa"/>
    <s v="SGP"/>
    <n v="100000000"/>
    <n v="10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arrasquilla"/>
    <s v="Tipo C:  Supervisión"/>
    <s v="Técnica, Administrativa, Financiera, Jurídica y contable."/>
  </r>
  <r>
    <x v="23"/>
    <s v="85161503; 81101706"/>
    <s v="Calibracion de equipos luminometros"/>
    <s v="Septiembre"/>
    <s v="6 meses"/>
    <s v="Mínima Cuantía"/>
    <s v="SGP"/>
    <n v="10000000"/>
    <n v="1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arrasquilla"/>
    <s v="Tipo C:  Supervisión"/>
    <s v="Técnica, Administrativa, Financiera, Jurídica y contable."/>
  </r>
  <r>
    <x v="23"/>
    <n v="82101801"/>
    <s v="Crear, diseñar, producir, emitir y publicar material audiovisual y escrito para las campañas de información, educación y comunicación de la Secretaría de Salud y Protección Social de Antioquia. "/>
    <s v="Junio"/>
    <s v="6 meses"/>
    <s v="Contratación Directa"/>
    <s v="Recursos Propios"/>
    <n v="100000000"/>
    <n v="36394000"/>
    <s v="No"/>
    <s v="N/A"/>
    <s v="Rosendo Orozco Cardona"/>
    <s v="Profesional universitario"/>
    <s v="3839906"/>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Eliecer Orozco C."/>
    <s v="Tipo C:  Supervisión"/>
    <s v="Técnica, Administrativa, Financiera, Jurídica y contable."/>
  </r>
  <r>
    <x v="23"/>
    <n v="82101801"/>
    <s v="Crear, diseñar, producir, emitir y publicar material audiovisual y escrito para las campañas de información, educación y comunicación de la Secretaría de Salud y Protección Social de Antioquia. "/>
    <s v="Junio"/>
    <s v="6 meses"/>
    <s v="Contratación Directa"/>
    <s v="SGP"/>
    <n v="31059637"/>
    <n v="31059637"/>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n v="1"/>
    <s v="Tipo C:  Supervisión"/>
    <s v="Técnica, Administrativa, Financiera, Jurídica y contable."/>
  </r>
  <r>
    <x v="23"/>
    <n v="82101801"/>
    <s v="Crear, diseñar, producir, emitir y publicar material audiovisual y escrito para las campañas de información, educación y comunicación de la Secretaría de Salud y Protección Social de Antioquia. "/>
    <s v="Junio"/>
    <s v="6 meses"/>
    <s v="Contratación Directa"/>
    <s v="Recursos Propios"/>
    <n v="100000000"/>
    <n v="1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m/>
    <s v="Tipo C:  Supervisión"/>
    <s v="Técnica, Administrativa, Financiera, Jurídica y contable."/>
  </r>
  <r>
    <x v="23"/>
    <n v="82101801"/>
    <s v="Crear, diseñar, producir, emitir y publicar material audiovisual y escrito para las campañas de información, educación y comunicación de la Secretaría de Salud y Protección Social de Antioquia. "/>
    <s v="Junio"/>
    <s v="6 meses"/>
    <s v="Contratación Directa"/>
    <s v="SGP"/>
    <n v="150000000"/>
    <n v="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0"/>
    <m/>
    <m/>
    <m/>
    <m/>
    <s v="Tipo C:  Supervisión"/>
    <s v="Técnica, Administrativa, Financiera, Jurídica y contable."/>
  </r>
  <r>
    <x v="23"/>
    <n v="82101801"/>
    <s v="Crear, diseñar, producir, emitir y publicar material audiovisual y escrito para las campañas de información, educación y comunicación de la Secretaría de Salud y Protección Social de Antioquia. "/>
    <s v="Junio"/>
    <s v="6 meses"/>
    <s v="Contratación Directa"/>
    <s v="SGP"/>
    <n v="150000000"/>
    <n v="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m/>
    <s v="Tipo C:  Supervisión"/>
    <s v="Técnica, Administrativa, Financiera, Jurídica y contable."/>
  </r>
  <r>
    <x v="23"/>
    <n v="82101801"/>
    <s v="Crear, diseñar, producir, emitir y publicar material audiovisual y escrito para las campañas de información, educación y comunicación de la Secretaría de Salud y Protección Social de Antioquia. "/>
    <s v="Junio"/>
    <s v="6 meses"/>
    <s v="Contratación Directa"/>
    <s v="SGP"/>
    <n v="100000000"/>
    <n v="5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m/>
    <s v="Tipo C:  Supervisión"/>
    <s v="Técnica, Administrativa, Financiera, Jurídica y contable."/>
  </r>
  <r>
    <x v="23"/>
    <n v="82101801"/>
    <s v="Crear, diseñar, producir, emitir y publicar material audiovisual y escrito para las campañas de información, educación y comunicación de la Secretaría de Salud y Protección Social de Antioquia. "/>
    <s v="Junio"/>
    <s v="6 meses"/>
    <s v="Contratación Directa"/>
    <s v="SGP"/>
    <n v="150000000"/>
    <n v="0"/>
    <s v="No"/>
    <s v="N/A"/>
    <s v="John William Tabares Morales"/>
    <s v="Profesional universitario"/>
    <s v="3839881"/>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m/>
    <s v="Tipo C:  Supervisión"/>
    <s v="Técnica, Administrativa, Financiera, Jurídica y contable."/>
  </r>
  <r>
    <x v="23"/>
    <n v="82101801"/>
    <s v="Crear, diseñar, producir, emitir y publicar material audiovisual y escrito para las campañas de información, educación y comunicación de la Secretaría de Salud y Protección Social de Antioquia. "/>
    <s v="Junio"/>
    <s v="12 meses"/>
    <s v="Contratación Directa"/>
    <s v="SGP"/>
    <n v="50000000"/>
    <n v="5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m/>
    <s v="Tipo C:  Supervisión"/>
    <s v="Técnica, Administrativa, Financiera, Jurídica y contable."/>
  </r>
  <r>
    <x v="23"/>
    <s v="78101604"/>
    <s v="Prestación de servicios de transporte terrestre automotor para apoyar la gestión de las dependencias  de la Gobernación - Secretaría Seccional de Salud y Protección Social"/>
    <s v="Enero"/>
    <s v="12 meses"/>
    <s v="Selección Abreviada - Subasta Inversa"/>
    <s v="Recursos Propios"/>
    <n v="160000000"/>
    <n v="1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Subsecretaria Logistica"/>
    <s v="Tipo B2: Supervisión Colegiada"/>
    <s v="Técnica, Administrativa, Financiera, Jurídica y contable."/>
  </r>
  <r>
    <x v="23"/>
    <s v="78101604"/>
    <s v="Prestación de servicios de transporte terrestre automotor para apoyar la gestión de las dependencias  de la Gobernación - Secretaría Seccional de Salud y Protección Social"/>
    <s v="Enero"/>
    <s v="9 meses"/>
    <s v="Selección Abreviada - Subasta Inversa"/>
    <s v="Recursos Propios"/>
    <n v="220000000"/>
    <n v="6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s v="Subsecretaria Logistica"/>
    <s v="Tipo B2: Supervisión Colegiada"/>
    <s v="Técnica, Administrativa, Financiera, Jurídica y contable."/>
  </r>
  <r>
    <x v="23"/>
    <n v="81111800"/>
    <s v="Servicios de sistemas y administración de componentes de sistemas"/>
    <s v="Marzo"/>
    <s v="9 meses"/>
    <s v="Licitación Pública"/>
    <s v="SGP"/>
    <n v="100000000"/>
    <n v="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Responsabilidad de la direccion de Informatica - Subsecretaria Logistica"/>
    <s v="John William Tabares Morales"/>
    <s v="Tipo C:  Supervisión"/>
    <s v="Técnica, Administrativa, Financiera, Jurídica y contable."/>
  </r>
  <r>
    <x v="23"/>
    <n v="81111800"/>
    <s v="Servicios de sistemas y administración de componentes de sistemas"/>
    <s v="Marzo"/>
    <s v="9 meses"/>
    <s v="Licitación Pública"/>
    <s v="SGP"/>
    <n v="100000000"/>
    <n v="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Orozco Cardona"/>
    <s v="Tipo C:  Supervisión"/>
    <s v="Técnica, Administrativa, Financiera, Jurídica y contable."/>
  </r>
  <r>
    <x v="23"/>
    <n v="81111800"/>
    <s v="Servicios de sistemas y administración de componentes de sistemas"/>
    <s v="Marzo"/>
    <s v="9 meses"/>
    <s v="Licitación Pública"/>
    <s v="SGP"/>
    <n v="100000000"/>
    <n v="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s v="Carlos Samuel Osorio"/>
    <s v="Tipo C:  Supervisión"/>
    <s v="Técnica, Administrativa, Financiera, Jurídica y contable."/>
  </r>
  <r>
    <x v="23"/>
    <n v="81111800"/>
    <s v="Servicios de sistemas y administración de componentes de sistemas"/>
    <s v="Marzo"/>
    <s v="9 meses"/>
    <s v="Licitación Pública"/>
    <s v="SGP"/>
    <n v="100000000"/>
    <n v="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0"/>
    <m/>
    <m/>
    <m/>
    <s v="Iván de Jesús Ruiz Monsalve"/>
    <s v="Tipo C:  Supervisión"/>
    <s v="Técnica, Administrativa, Financiera, Jurídica y contable."/>
  </r>
  <r>
    <x v="23"/>
    <n v="81111800"/>
    <s v="Servicios de sistemas y administración de componentes de sistemas"/>
    <s v="Marzo"/>
    <s v="9 meses"/>
    <s v="Licitación Pública"/>
    <s v="SGP"/>
    <n v="275000000"/>
    <n v="22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3"/>
    <n v="81111800"/>
    <s v="Servicios de sistemas y administración de componentes de sistemas"/>
    <s v="Marzo"/>
    <s v="9 meses"/>
    <s v="Licitación Pública"/>
    <s v="Recursos Propios"/>
    <n v="400000000"/>
    <n v="4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Luis Carlos Gaviria G."/>
    <s v="Tipo C:  Supervisión"/>
    <s v="Técnica, Administrativa, Financiera, Jurídica y contable."/>
  </r>
  <r>
    <x v="23"/>
    <n v="81111800"/>
    <s v="Servicios de sistemas y administración de componentes de sistemas"/>
    <s v="Marzo"/>
    <s v="9 meses"/>
    <s v="Licitación Pública"/>
    <s v="Recursos Propios"/>
    <n v="100000000"/>
    <n v="10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s v="Piedad Martinez Galeano"/>
    <s v="Tipo C:  Supervisión"/>
    <s v="Técnica, Administrativa, Financiera, Jurídica y contable."/>
  </r>
  <r>
    <x v="23"/>
    <n v="81111800"/>
    <s v="Servicios de sistemas y administración de componentes de sistemas"/>
    <s v="Marzo"/>
    <s v="10 meses"/>
    <s v="Licitación Pública"/>
    <s v="SGP"/>
    <n v="110000000"/>
    <n v="11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
    <s v="Tipo C:  Supervisión"/>
    <s v="Técnica, Administrativa, Financiera, Jurídica y contable."/>
  </r>
  <r>
    <x v="23"/>
    <n v="80141607"/>
    <s v="Disponer de espacios y de la operación logística para la realización de eventos académicos (responsabilidad de la oficina de comunicaciones)"/>
    <s v="Febrero"/>
    <s v="10 meses"/>
    <s v="Selección Abreviada - Menor Cuantía"/>
    <s v="SGP"/>
    <n v="24000000"/>
    <n v="24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m/>
    <s v="Luis Carlos Gaviria G."/>
    <s v="Tipo C:  Supervisión"/>
    <s v="Técnica, Administrativa, Financiera, Jurídica y contable."/>
  </r>
  <r>
    <x v="23"/>
    <n v="80141607"/>
    <s v="Disponer de espacios y de la operación logística para la realización de eventos académicos (responsabilidad de la oficina de comunicaciones)"/>
    <s v="Febrero"/>
    <s v="10 meses"/>
    <s v="Selección Abreviada - Menor Cuantía"/>
    <s v="Recursos Propios"/>
    <n v="36394000"/>
    <n v="36394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Luis Carlos Gaviria G."/>
    <s v="Tipo C:  Supervisión"/>
    <s v="Técnica, Administrativa, Financiera, Jurídica y contable."/>
  </r>
  <r>
    <x v="23"/>
    <n v="80141607"/>
    <s v="Disponer de espacios y de la operación logística para la realización de eventos académicos (responsabilidad de la oficina de comunicaciones)"/>
    <s v="Febrero"/>
    <s v="12 meses"/>
    <s v="Selección Abreviada - Menor Cuantía"/>
    <s v="SGP"/>
    <n v="80000000"/>
    <n v="8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arrasquilla"/>
    <s v="Tipo C:  Supervisión"/>
    <s v="Técnica, Administrativa, Financiera, Jurídica y contable."/>
  </r>
  <r>
    <x v="23"/>
    <n v="80111504"/>
    <s v="Designar estudiantes de las universidades públicas para la realización de la p´ractica academica con el fin de brindar apoyo a la gestión del departamento de Antioquia y sus regiones durante el primer semestre del 2018"/>
    <s v="Enero"/>
    <s v="12 meses"/>
    <s v="Contratación Directa"/>
    <s v="Recursos Propios"/>
    <n v="20000000"/>
    <n v="2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s v="María Piedad Martinez Galeano"/>
    <s v="Tipo C:  Supervisión"/>
    <s v="Técnica, Administrativa, Financiera, Jurídica y contable."/>
  </r>
  <r>
    <x v="23"/>
    <n v="80111504"/>
    <s v="Designar estudiantes de las universidades públicas para la realización de la p´ractica academica con el fin de brindar apoyo a la gestión del departamento de Antioquia y sus regiones durante el primer semestre del 2018"/>
    <s v="Enero"/>
    <s v="12 meses"/>
    <s v="Contratación Directa"/>
    <s v="Recursos Propios"/>
    <n v="35000000"/>
    <n v="35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Carlos Samuel Osorio Céspedes"/>
    <s v="Tipo C:  Supervisión"/>
    <s v="Técnica, Administrativa, Financiera, Jurídica y contable."/>
  </r>
  <r>
    <x v="23"/>
    <s v="81112105; 81112210; 81112403; 81111702"/>
    <s v="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
    <s v="Enero"/>
    <s v="12 meses"/>
    <s v="Contratación Directa"/>
    <s v="Recursos Propios"/>
    <n v="394417262"/>
    <n v="313377076"/>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42"/>
    <n v="7742"/>
    <d v="2017-11-10T00:00:00"/>
    <s v="Acta 44"/>
    <n v="4600007887"/>
    <x v="3"/>
    <s v="VALOR+ S.A.S"/>
    <s v="En ejecución"/>
    <m/>
    <s v="Jaime Alberto Jimenez _x000a_Angela Jaramillo Blandón "/>
    <s v="Tipo B2: Supervisión Colegiada"/>
    <s v="Técnica, Administrativa, Financiera, Jurídica y contable."/>
  </r>
  <r>
    <x v="23"/>
    <n v="81112217"/>
    <s v="Realizar el mantenimiento, soporte y actualización de los módulos de nómina SX Advanced y el sistema de administración de muestras del Laboratorio Departamental de Salud Pública."/>
    <s v="Enero"/>
    <s v="12 meses"/>
    <s v="Contratación Directa"/>
    <s v="Recursos Propios"/>
    <n v="47419307"/>
    <n v="39802688"/>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3"/>
    <s v="XENCO S.A"/>
    <s v="En ejecución"/>
    <m/>
    <s v="Angela Jaramillo Blandon "/>
    <s v="Tipo C:  Supervisión"/>
    <s v="Técnica, Administrativa, Financiera, Jurídica y contable."/>
  </r>
  <r>
    <x v="23"/>
    <n v="81112217"/>
    <s v="Realizar el mantenimiento, soporte y actualización de los módulos de nómina SX Advanced y el sistema de administración de muestras del Laboratorio Departamental de Salud Pública."/>
    <s v="Enero"/>
    <s v="14 meses"/>
    <s v="Contratación Directa"/>
    <s v="SGP"/>
    <n v="57692978"/>
    <n v="41766688"/>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3"/>
    <s v="XENCO S.A"/>
    <s v="En ejecución"/>
    <m/>
    <s v="Angela Jaramillo Blandon "/>
    <s v="Tipo C:  Supervisión"/>
    <s v="Técnica, Administrativa, Financiera, Jurídica y contable."/>
  </r>
  <r>
    <x v="23"/>
    <s v="81111500; 81112100"/>
    <s v="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
    <s v="Enero"/>
    <s v="22 meses"/>
    <s v="Contratación Directa"/>
    <s v="Recursos Propios"/>
    <n v="252845821"/>
    <n v="214918948"/>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82"/>
    <n v="7782"/>
    <d v="2017-11-10T00:00:00"/>
    <s v="Acta 44"/>
    <n v="4600007763"/>
    <x v="3"/>
    <s v="VALOR+ S.A.S"/>
    <s v="En ejecución"/>
    <m/>
    <s v="Angela Jaramillo Blandon "/>
    <s v="Tipo C:  Supervisión"/>
    <s v="Técnica, Administrativa, Financiera, Jurídica y contable."/>
  </r>
  <r>
    <x v="23"/>
    <n v="85101501"/>
    <s v="Prestar Servicios de Salud de mediana y alta complejidad, dirigidos a la población pobre no cubierta con subsidios a la demanda del Departamento de Antioquia, incluye las atenciones de pacientes de los programas de VIH_SIDA y Tuberculosis y medicamentos. ESE Hospital La María."/>
    <s v="Enero"/>
    <s v="22 meses"/>
    <s v="Contratación Directa"/>
    <s v="SGP"/>
    <n v="5550000000"/>
    <n v="300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636"/>
    <n v="18484"/>
    <m/>
    <m/>
    <n v="4600007700"/>
    <x v="1"/>
    <s v="ESE Hospital La María"/>
    <s v="En ejecución"/>
    <s v="Inició en 2017, con vigencia futura aprobada 2018 y se solicitará vigencia futura para darle continuidad en 2019"/>
    <s v="Carlos Arturo Cano Rios"/>
    <s v="Tipo C:  Supervisión"/>
    <s v="Técnica, Administrativa, Financiera, Jurídica y contable."/>
  </r>
  <r>
    <x v="23"/>
    <n v="85101501"/>
    <s v="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
    <s v="Enero"/>
    <s v="22 meses"/>
    <s v="Contratación Directa"/>
    <s v="SGP"/>
    <n v="5410908800"/>
    <n v="24053544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569"/>
    <n v="18493"/>
    <m/>
    <m/>
    <n v="4600007650"/>
    <x v="1"/>
    <s v=" ESE Hospital Manuel Uribe Angel de Envigado"/>
    <s v="En ejecución"/>
    <s v="Inició en 2017, con vigencia futura aprobada 2018 y se solicitará vigencia futura para darle continuidad en 2019"/>
    <s v="Fernando Arturo Berrio"/>
    <s v="Tipo C:  Supervisión"/>
    <s v="Técnica, Administrativa, Financiera, Jurídica y contable."/>
  </r>
  <r>
    <x v="23"/>
    <n v="85101501"/>
    <s v="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
    <s v="Enero"/>
    <s v="20 meses"/>
    <s v="Contratación Directa"/>
    <s v="SGP"/>
    <n v="432939200"/>
    <n v="2194696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2"/>
    <n v="18486"/>
    <m/>
    <m/>
    <n v="46000007651"/>
    <x v="1"/>
    <s v="ESE Hospital San Vicente de Paul de Caldas"/>
    <s v="En ejecución"/>
    <s v="Inició en 2017, con vigencia futura aprobada 2018 y se solicitará vigencia futura para darle continuidad en 2019"/>
    <s v="Carlos Arturo Cano Rios"/>
    <s v="Tipo C:  Supervisión"/>
    <s v="Técnica, Administrativa, Financiera, Jurídica y contable."/>
  </r>
  <r>
    <x v="23"/>
    <n v="85101501"/>
    <s v="Prestación de Servicios de Salud de mediana complejidad y servicios autorizados por la Secretaría Seccional de Salud y Protección Social de Antioquia, dirigidos a la población pobre no cubierta con subsidios a la demanda del departamento de Antioquia- ESE METROSALUD"/>
    <s v="Enero"/>
    <s v="17 meses"/>
    <s v="Contratación Directa"/>
    <s v="SGP"/>
    <n v="1290000000"/>
    <n v="56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0"/>
    <n v="18492"/>
    <m/>
    <m/>
    <n v="46000007633"/>
    <x v="1"/>
    <s v="ESE METROSALUD"/>
    <m/>
    <s v="Inició en 2017, con vigencia futura aprobada 2018 y se solicitará vigencia futura para darle continuidad en 2019"/>
    <s v="Daniel Arbeláez Botero"/>
    <s v="Tipo C:  Supervisión"/>
    <s v="Técnica, Administrativa, Financiera, Jurídica y contable."/>
  </r>
  <r>
    <x v="23"/>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
    <s v="Junio"/>
    <s v="17 meses"/>
    <s v="Contratación Directa"/>
    <s v="SGP"/>
    <n v="12000000000"/>
    <n v="50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s v="N/A"/>
    <s v="N/A"/>
    <m/>
    <m/>
    <m/>
    <x v="2"/>
    <m/>
    <m/>
    <m/>
    <s v="Oswaldo Paniagua"/>
    <s v="Tipo C:  Supervisión"/>
    <s v="Técnica, Administrativa, Financiera, Jurídica y contable."/>
  </r>
  <r>
    <x v="23"/>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
    <s v="Junio"/>
    <s v="11 meses"/>
    <s v="Contratación Directa"/>
    <s v="SGP"/>
    <n v="1000000000"/>
    <n v="4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2"/>
    <m/>
    <m/>
    <m/>
    <s v="Carlos Arturo Cano Rios"/>
    <s v="Tipo C:  Supervisión"/>
    <s v="Técnica, Administrativa, Financiera, Jurídica y contable."/>
  </r>
  <r>
    <x v="23"/>
    <s v="85101604; 85101501"/>
    <s v="Prestación de servicios de salud de baja y mediana  complejidad para la  población pobre no cubierta con subsidios a la demanda residente en el municipio de Puerto Berrío."/>
    <s v="Junio"/>
    <s v="17 meses"/>
    <s v="Contratación Directa"/>
    <s v="Recursos Propios"/>
    <n v="150000000"/>
    <n v="5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y mediana complejidad"/>
    <s v="N/A"/>
    <s v="N/A"/>
    <m/>
    <m/>
    <m/>
    <x v="2"/>
    <m/>
    <m/>
    <m/>
    <s v="Fernando Arturo Berrio"/>
    <s v="Tipo C:  Supervisión"/>
    <s v="Técnica, Administrativa, Financiera, Jurídica y contable."/>
  </r>
  <r>
    <x v="23"/>
    <n v="85101604"/>
    <s v="Prestación de servicios de salud de baja complejidad o de primer nivel de atención para la  población pobre no cubierta con subsidios a la demanda residente en el municipio de Zaragoza"/>
    <s v="Junio"/>
    <s v="21 meses"/>
    <s v="Contratación Directa"/>
    <s v="Recursos Propios"/>
    <n v="25000000"/>
    <n v="1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complejidad"/>
    <s v="N/A"/>
    <s v="N/A"/>
    <m/>
    <m/>
    <m/>
    <x v="2"/>
    <m/>
    <m/>
    <m/>
    <s v="Manuel Enrique daza"/>
    <s v="Tipo C:  Supervisión"/>
    <s v="Técnica, Administrativa, Financiera, Jurídica y contable."/>
  </r>
  <r>
    <x v="23"/>
    <n v="85101504"/>
    <s v="Garantizar la prestación de los servicios de atención psiquiátrica integral y asistencia social a las personas que sean declaradas jurídicamente inimputables por trastorno mental o inmadurez psicológica. "/>
    <s v="Febrero"/>
    <s v="21 meses"/>
    <s v="Selección Abreviada - Menor Cuantía"/>
    <s v="Recursos de entidades nacionales"/>
    <n v="3800000000"/>
    <n v="18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2"/>
    <m/>
    <m/>
    <m/>
    <s v="Angela Patricia Palacio Molina"/>
    <s v="Tipo C:  Supervisión"/>
    <s v="Técnica, Administrativa, Financiera, Jurídica y contable."/>
  </r>
  <r>
    <x v="23"/>
    <n v="85121902"/>
    <s v="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
    <s v="Febrero"/>
    <s v="21 meses"/>
    <s v="Selección Abreviada - Menor Cuantía"/>
    <s v="SGP"/>
    <n v="7700000000"/>
    <n v="32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2"/>
    <m/>
    <m/>
    <m/>
    <s v="Celmira Duque Cardona"/>
    <s v="Tipo C:  Supervisión"/>
    <s v="Técnica, Administrativa, Financiera, Jurídica y contable."/>
  </r>
  <r>
    <x v="23"/>
    <n v="85101501"/>
    <s v="Prestar servicios de salud de mediana  alta complejidad  para la población pobre  de Antioquia no cubierta con subsidios a la demanda y  dar soporte a la red pública de hospitales de Antioquia y apoyar la referencia y contra referencia de pacientes. "/>
    <s v="Febrero"/>
    <s v="9 meses"/>
    <s v="Selección Abreviada - Menor Cuantía"/>
    <s v="SGP"/>
    <n v="5500000000"/>
    <n v="25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s v="N/A"/>
    <s v="N/A"/>
    <m/>
    <m/>
    <m/>
    <x v="2"/>
    <m/>
    <m/>
    <m/>
    <s v="Diana Ceballos "/>
    <s v="Tipo C:  Supervisión"/>
    <s v="Técnica, Administrativa, Financiera, Jurídica y contable."/>
  </r>
  <r>
    <x v="23"/>
    <s v="84111600"/>
    <s v="Realizar la auditoría  de cobros y recobros a la facturación radicada en la SSSA por servicios y tecnologías no cubiertos por el plan de beneficios, para los afiliados al Régimen Subsidiado del Departamento de Antioquia "/>
    <s v="Febrero"/>
    <s v="9 meses"/>
    <s v="Concurso de Méritos"/>
    <s v="Recursos Propios"/>
    <n v="1359558000"/>
    <n v="1359558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2"/>
    <m/>
    <m/>
    <m/>
    <s v="Jorge Balbín Quiros"/>
    <s v="Tipo C:  Supervisión"/>
    <s v="Técnica, Administrativa, Financiera, Jurídica y contable."/>
  </r>
  <r>
    <x v="23"/>
    <s v="78101604"/>
    <s v="Prestar el servicio de transporte terrestre automotor para apoyar la gestión de la Direccion de atención a las personas- . Secretaría Seccional de Salud y Protección Social "/>
    <s v="Febrero"/>
    <s v="9 meses"/>
    <s v="Selección Abreviada - Menor Cuantía"/>
    <s v="Recursos Propios"/>
    <n v="27000000"/>
    <n v="27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2"/>
    <m/>
    <m/>
    <s v="Se hace en conjunto con otras Direcciones de la SSSA"/>
    <s v="Beatriz Lopera"/>
    <s v="Tipo C:  Supervisión"/>
    <s v="Técnica, Administrativa, Financiera, Jurídica y contable."/>
  </r>
  <r>
    <x v="23"/>
    <n v="80141607"/>
    <s v="Prestar el servicio de apoyo logístico para realizar la asesoría, asistencia técnica e inspección y vigilancia  en la  normatividad que regula el sistema General de Seguridad Social en Salud a los Actores del Sistema en los municipios del Departamento de Antioquia.”"/>
    <s v="Febrero"/>
    <s v="9 meses"/>
    <s v="Mínima Cuantía"/>
    <s v="Recursos Propios"/>
    <n v="100000000"/>
    <n v="100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2"/>
    <m/>
    <m/>
    <s v="Se hace en conjunto con el Proyecto fortalecimiento del Aseguramiento"/>
    <s v="Paula Zapata Gallego"/>
    <s v="Tipo C:  Supervisión"/>
    <s v="Técnica, Administrativa, Financiera, Jurídica y contable."/>
  </r>
  <r>
    <x v="23"/>
    <n v="39121000"/>
    <s v="Suministro de planta eléctrica de  emergencia y conexiones para las dependencias del Hangar 71."/>
    <s v="Enero"/>
    <s v="9 meses"/>
    <s v="Mínima Cuantía"/>
    <s v="Recursos Propios"/>
    <n v="50000000"/>
    <n v="5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m/>
    <s v="Nicolás Antonio Montoya Calle"/>
    <s v="Tipo C:  Supervisión"/>
    <s v="Técnica, Administrativa, Financiera, Jurídica y contable."/>
  </r>
  <r>
    <x v="23"/>
    <n v="72101517"/>
    <s v="Mantenimiento preventivo y correctivo con suministro de repuestos de las unidades del sistema ininterrumpido de potencia (UPS) instalados en el Centro Administrativo Departamental CAD y sedes externas."/>
    <s v="Enero"/>
    <s v="9 meses"/>
    <s v="Selección Abreviada - Subasta Inversa"/>
    <s v="Recursos Propios"/>
    <n v="20000000"/>
    <n v="2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m/>
    <s v="Nicolás Antonio Montoya Calle"/>
    <s v="Tipo C:  Supervisión"/>
    <s v="Técnica, Administrativa, Financiera, Jurídica y contable."/>
  </r>
  <r>
    <x v="23"/>
    <n v="72101511"/>
    <s v="Modernización del sistema de aire acondicionado del CRUE Departamental y mantenimiento a otros equipos de aire acondicionado del hangar 71"/>
    <s v="Enero"/>
    <s v="12 meses"/>
    <s v="Selección Abreviada - Subasta Inversa"/>
    <s v="Recursos Propios"/>
    <n v="30000000"/>
    <n v="30000000"/>
    <s v="No"/>
    <s v="N/A"/>
    <s v="Santiago Marín"/>
    <s v="Profesional Universitario"/>
    <n v="3835128"/>
    <s v="santiago.marin@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m/>
    <s v="Santiago Marin"/>
    <s v="Tipo C:  Supervisión"/>
    <s v="Técnica, Administrativa, Financiera, Jurídica y contable."/>
  </r>
  <r>
    <x v="23"/>
    <n v="83111603"/>
    <s v="Prestación de servicios de operador de telefonía celular para la Gobernación de Antioquia"/>
    <s v="Enero"/>
    <s v="5 meses"/>
    <s v="Contratación Directa"/>
    <s v="Recursos Propios"/>
    <n v="7155167"/>
    <n v="7155167"/>
    <s v="No"/>
    <s v="N/A"/>
    <s v="Diana David"/>
    <s v="Profesional Universitario"/>
    <n v="3839016"/>
    <s v="diana.david@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cia Técnica_x000a_*Inspección y Vigilancia"/>
    <m/>
    <m/>
    <m/>
    <m/>
    <m/>
    <x v="0"/>
    <m/>
    <m/>
    <m/>
    <s v="Diana David"/>
    <s v="Tipo C:  Supervisión"/>
    <s v="Técnica, Administrativa, Financiera, Jurídica y contable."/>
  </r>
  <r>
    <x v="23"/>
    <n v="42172002"/>
    <s v="Proveer medicamentos, antídotos e insumos medico quirúrgicos al Centro de Reservas en Salud del Centro Regulador de Urgencias, Emergencias y Desastres –CRUE- del Departamento de Antioquia, para el apoyo a la atención de urgencias, emergencias y desastres."/>
    <s v="Enero"/>
    <s v="9 meses"/>
    <s v="Mínima Cuantía"/>
    <s v="Recursos Propios"/>
    <n v="76000000"/>
    <n v="76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 Gestionar solicitudes de servicios de salud"/>
    <m/>
    <m/>
    <m/>
    <m/>
    <m/>
    <x v="0"/>
    <m/>
    <m/>
    <m/>
    <s v="Luis Fernando Gallego Arango"/>
    <s v="Tipo C:  Supervisión"/>
    <s v="Técnica, Administrativa, Financiera, Jurídica y contable."/>
  </r>
  <r>
    <x v="23"/>
    <n v="51151903"/>
    <s v="Suministro de dantrolene para la atención de hipertermia maligna en el Departamento de Antioquia"/>
    <s v="Enero"/>
    <s v="9 meses"/>
    <s v="Mínima Cuantía"/>
    <s v="Recursos Propios"/>
    <n v="76000000"/>
    <n v="76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onar solicitudes servicios de salud"/>
    <m/>
    <m/>
    <m/>
    <m/>
    <m/>
    <x v="0"/>
    <m/>
    <m/>
    <m/>
    <s v="Luis Fernando Gallego Arango"/>
    <s v="Tipo C:  Supervisión"/>
    <s v="Técnica, Administrativa, Financiera, Jurídica y contable."/>
  </r>
  <r>
    <x v="23"/>
    <n v="85131712"/>
    <s v="Prestación de servicios de asesoría especializada en farmacología y toxicología a los actores del Sistema General de Seguridad Social en Salud y al Centro Regulador de Urgencias, Emergencias y Desastres –CRUE- del Departamento de Antioquia."/>
    <s v="Enero"/>
    <s v="9 meses"/>
    <s v="Selección Abreviada - Menor Cuantía"/>
    <s v="Recursos Propios"/>
    <n v="450000000"/>
    <n v="450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m/>
    <m/>
    <m/>
    <m/>
    <m/>
    <x v="0"/>
    <m/>
    <m/>
    <m/>
    <s v="Janeth Fernanda Llano Saavedra"/>
    <s v="Tipo C:  Supervisión"/>
    <s v="Técnica, Administrativa, Financiera, Jurídica y contable."/>
  </r>
  <r>
    <x v="23"/>
    <n v="80141607"/>
    <s v="Prestar el servicio de apoyo logístico para realizar asesorías y actividades orientadas a mejorar la capacidad de respuesta institucional en salud ante emergencias y desastres."/>
    <s v="Enero"/>
    <s v="5 meses"/>
    <s v="Selección Abreviada - Menor Cuantía"/>
    <s v="Recursos Propios"/>
    <n v="120000000"/>
    <n v="120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Asesoría y Asistecia Técnica"/>
    <m/>
    <m/>
    <m/>
    <m/>
    <m/>
    <x v="0"/>
    <m/>
    <m/>
    <m/>
    <s v="Socorro Stella Salazar Santamaría"/>
    <s v="Tipo C:  Supervisión"/>
    <s v="Técnica, Administrativa, Financiera, Jurídica y contable."/>
  </r>
  <r>
    <x v="23"/>
    <n v="43191609"/>
    <s v="Adquisición e instalación de diademas telefónicas con sus respectivos adaptadores modular y de corriente, para el Centro Regulador de Urgencias, Emergencias y Desastres -CRUE- del Departamento de Antioquia-Secretaría Seccional de Salud y Protección Social."/>
    <s v="Enero"/>
    <s v="5 meses"/>
    <s v="Mínima Cuantía"/>
    <s v="Recursos Propios"/>
    <n v="9397072"/>
    <n v="9397072"/>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m/>
    <s v="Janeth Fernanda Llano Saavedra"/>
    <s v="Tipo C:  Supervisión"/>
    <s v="Técnica, Administrativa, Financiera, Jurídica y contable."/>
  </r>
  <r>
    <x v="23"/>
    <n v="60104104"/>
    <s v="Adquisición de kits educativos para la promoción de la donación de sangre"/>
    <s v="Enero"/>
    <s v="9 meses"/>
    <s v="Mínima Cuantía"/>
    <s v="Recursos Propios"/>
    <n v="51000000"/>
    <n v="51000000"/>
    <s v="No"/>
    <s v="N/A"/>
    <s v="Victoria Eugenia Villegas Cardenas"/>
    <s v="Profesional Universitario"/>
    <s v="3839950"/>
    <s v="victoria.villegas@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m/>
    <s v="Victoria Eugenia Villegas Cardenas"/>
    <s v="Tipo C:  Supervisión"/>
    <s v="Técnica, Administrativa, Financiera, Jurídica y contable."/>
  </r>
  <r>
    <x v="23"/>
    <n v="45111616"/>
    <s v="Adquisición de equipos audiovisuales y accesorios para la sala de crisis del Centro Regulador de Urgencias, Emergencias -CRUE- "/>
    <s v="Enero"/>
    <s v="6 meses"/>
    <s v="Mínima Cuantía"/>
    <s v="Recursos Propios"/>
    <n v="26000000"/>
    <n v="26000000"/>
    <s v="No"/>
    <s v="N/A"/>
    <s v="Servidor de la Subsecretaria Logística"/>
    <s v="Profesional Universitario"/>
    <n v="3839345"/>
    <s v="mariaalejandra.vallejo@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m/>
    <s v="Servidor de la subsecretaria logistica"/>
    <s v="Tipo C:  Supervisión"/>
    <s v="Técnica, Administrativa, Financiera, Jurídica y contable."/>
  </r>
  <r>
    <x v="23"/>
    <n v="83112206"/>
    <s v="Alquiler de infraestructura para el sistema de radiocomunicaciones de la Gobernación de Antioquia"/>
    <s v="Septiembre"/>
    <s v="15 meses"/>
    <s v="Selección Abreviada - Menor Cuantía"/>
    <s v="Recursos Propios"/>
    <n v="870339225"/>
    <n v="418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n v="7750"/>
    <n v="19223"/>
    <d v="2017-10-24T00:00:00"/>
    <n v="2017060177503"/>
    <n v="4600007989"/>
    <x v="3"/>
    <s v="Enlaces Inalámbricos Digitales S.A.S."/>
    <s v="Celebrado sin iniciar"/>
    <s v="Inicia en 2017, con vigencia futura aprobada 2018; se solicitará vigencia futura para adición y prórroga  y darle así continuidad en 2019"/>
    <s v="Luis Fernando Gallego Arango (Financiero - Administrativo)_x000a_Ingeniero sistemas o electrónico (Técnica)"/>
    <s v="Tipo B2: Supervisión Colegiada"/>
    <s v="Técnica, Administrativa, Financiera, Jurídica y contable."/>
  </r>
  <r>
    <x v="23"/>
    <n v="42172002"/>
    <s v="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
    <s v="Junio"/>
    <s v="5 meses"/>
    <s v="Selección Abreviada - Menor Cuantía"/>
    <s v="Recursos Propios"/>
    <n v="329000000"/>
    <n v="90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 Gestionar solicitudes de servicios de salud"/>
    <m/>
    <m/>
    <m/>
    <m/>
    <m/>
    <x v="0"/>
    <m/>
    <m/>
    <m/>
    <s v="Luis Fernando Gallego Arango"/>
    <s v="Tipo B2: Supervisión Colegiada"/>
    <s v="Técnica, Administrativa, Financiera, Jurídica y contable."/>
  </r>
  <r>
    <x v="23"/>
    <n v="80111504"/>
    <s v="Designar estudiantes de las universades públicas o privadas para la realización de la práctica académica, con el fin de brindar apoyo a la gestión del Departamento de Antioquia y sus subregiones durante el segundo semestre de 2018"/>
    <s v="Julio"/>
    <s v="10 meses"/>
    <s v="Contratación Directa"/>
    <s v="Recursos Propios"/>
    <n v="12000000"/>
    <n v="12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m/>
    <m/>
    <m/>
    <m/>
    <m/>
    <x v="0"/>
    <m/>
    <m/>
    <m/>
    <s v="Diego Fernando Bedoya Gallo"/>
    <s v="Tipo C:  Supervisión"/>
    <s v="Técnica, Administrativa, Financiera, Jurídica y contable."/>
  </r>
  <r>
    <x v="23"/>
    <s v="85101600"/>
    <s v="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
    <s v="Enero"/>
    <s v="8 meses"/>
    <s v="Contratación Directa"/>
    <s v="Recursos Propios"/>
    <n v="11444820146"/>
    <n v="2970719000"/>
    <s v="Si"/>
    <s v="Aprobadas"/>
    <s v="Cesar Mauricio Ruiz Chaverra"/>
    <s v="Director Atención a las Personas"/>
    <s v="383 98 21"/>
    <s v="cesarmauricio.ruiz@antioquia.gov.co"/>
    <s v="Fortalecimiento Autoridad Sanitari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m/>
    <m/>
    <m/>
    <n v="4600007919"/>
    <m/>
    <x v="1"/>
    <s v="CES"/>
    <s v="En ejecución"/>
    <m/>
    <s v="Carlos Mario Tamayo"/>
    <s v="Tipo C:  Supervisión"/>
    <s v="Técnica, Administrativa, Financiera, Jurídica y contable."/>
  </r>
  <r>
    <x v="23"/>
    <n v="85111614"/>
    <s v="Apoyar a la promoción de los estilos de vida saludables - actividad física "/>
    <s v="Junio"/>
    <s v="8 meses"/>
    <s v="Licitación Pública"/>
    <s v="SGP"/>
    <n v="473500000"/>
    <n v="473500000"/>
    <s v="No"/>
    <s v="N/A"/>
    <s v="Alexandra Jimena Jiménez"/>
    <s v="Profesional Universitaria Area salud "/>
    <s v="3835387"/>
    <s v="alexandra.jimenez@antioquia.gov.co"/>
    <s v="Salud Pública"/>
    <s v="Tasa de mortalidad por infarto agudo de miocardio"/>
    <s v="Fortalecimiento estilos de vida saludable y atención de condiciones no trasmisibles-VIDA SALUDABLE"/>
    <s v="10-0029"/>
    <s v="Incremento de la actividad física en la población antioqueña"/>
    <s v="Promoción de la actividad física en los municipios del departamento de Antioquia"/>
    <m/>
    <m/>
    <m/>
    <m/>
    <m/>
    <x v="0"/>
    <m/>
    <m/>
    <m/>
    <m/>
    <s v="Tipo C:  Supervisión"/>
    <s v="Técnica, Administrativa, Financiera, Jurídica y contable."/>
  </r>
  <r>
    <x v="23"/>
    <n v="85111602"/>
    <s v="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
    <s v="Febrero"/>
    <s v="5 meses"/>
    <s v="Selección Abreviada - Menor Cuantía"/>
    <s v="SGP"/>
    <n v="473500000"/>
    <n v="473500000"/>
    <s v="No"/>
    <s v="N/A"/>
    <s v="Mary ruth Brome Bohóquez"/>
    <s v="Profesional Universitaria Area salud "/>
    <s v="3835381"/>
    <s v="mary.brome@antioquia.gov.co"/>
    <s v="Salud Pública"/>
    <s v=" Incidencia de  VIH/SIDA"/>
    <s v="Fortalecimiento estilos de vida saludables y atención de condiciones no trasmisibles"/>
    <s v="10-0029"/>
    <s v="Tasa de mortalidad general, Incidencia de  VIH/SIDA, Implementación de la estrategia de maternidad segura y prevención del aborto inseguro en los municipios "/>
    <s v="Asesoria y asistencia tecnica, viglancia epidemiologiac y gestion de insumos "/>
    <m/>
    <m/>
    <m/>
    <m/>
    <m/>
    <x v="0"/>
    <m/>
    <m/>
    <m/>
    <m/>
    <s v="Tipo C:  Supervisión"/>
    <s v="Técnica, Administrativa, Financiera, Jurídica y contable."/>
  </r>
  <r>
    <x v="23"/>
    <n v="93131704"/>
    <s v="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
    <s v="Julio"/>
    <s v="5 meses"/>
    <s v="Contratación Directa"/>
    <s v="SGP"/>
    <n v="300000000"/>
    <n v="300000000"/>
    <s v="No"/>
    <s v="N/A"/>
    <s v="Dor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0"/>
    <m/>
    <m/>
    <m/>
    <m/>
    <s v="Tipo C:  Supervisión"/>
    <s v="Técnica, Administrativa, Financiera, Jurídica y contable."/>
  </r>
  <r>
    <x v="23"/>
    <n v="851011705"/>
    <s v="Apoyar la Asesoria y Asistencia Tecnica en lo previsto en la dimensión Convivencia y Salud Mental: diferentes violencias, Trastornos Mentales."/>
    <s v="Julio"/>
    <s v="4 meses"/>
    <s v="Contratación Directa"/>
    <s v="SGP"/>
    <n v="250000000"/>
    <n v="250000000"/>
    <s v="No"/>
    <s v="N/A"/>
    <s v="Dor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0"/>
    <m/>
    <m/>
    <m/>
    <m/>
    <s v="Tipo C:  Supervisión"/>
    <s v="Técnica, Administrativa, Financiera, Jurídica y contable."/>
  </r>
  <r>
    <x v="23"/>
    <n v="47131805"/>
    <s v="Adquirir insumos generales para el funcionamiento del Laboratorio Departamental de Salud Pública de Antioquia"/>
    <s v="Agosto"/>
    <s v="10 meses"/>
    <s v="Mínima Cuantía"/>
    <s v="SGP"/>
    <n v="120000000"/>
    <n v="120000000"/>
    <s v="No"/>
    <s v="N/A"/>
    <s v="Adriana Patricia Echeverri Rios"/>
    <s v="Profesional Universitaria Area salud "/>
    <s v="3835402"/>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Equipos)"/>
    <m/>
    <m/>
    <m/>
    <m/>
    <m/>
    <x v="0"/>
    <m/>
    <m/>
    <m/>
    <m/>
    <s v="Tipo C:  Supervisión"/>
    <s v="Técnica, Administrativa, Financiera, Jurídica y contable."/>
  </r>
  <r>
    <x v="23"/>
    <n v="81000000"/>
    <s v="Suministrar servicios de Mantenimiento de Equipos de Laboratorio"/>
    <s v="Febrero"/>
    <s v="8 meses"/>
    <s v="Licitación Pública"/>
    <s v="SGP"/>
    <n v="270000000"/>
    <n v="270000000"/>
    <s v="No"/>
    <s v="N/A"/>
    <s v="Adriana Patricia Echeverri Rios"/>
    <s v="Profesional Universitaria Area salud "/>
    <s v="3835402"/>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Mantenimiento Equipos de Laboratorio"/>
    <m/>
    <m/>
    <m/>
    <m/>
    <m/>
    <x v="0"/>
    <m/>
    <m/>
    <m/>
    <m/>
    <s v="Tipo C:  Supervisión"/>
    <s v="Técnica, Administrativa, Financiera, Jurídica y contable."/>
  </r>
  <r>
    <x v="23"/>
    <n v="71000000"/>
    <s v="Arrendar el bien inmueble para el funcionamiento del Laboratorio Departamental de Salud Pública de Antioquia."/>
    <s v="Enero"/>
    <s v="4 meses"/>
    <s v="Contratación Directa"/>
    <s v="Recursos Propios"/>
    <n v="735988960"/>
    <n v="735988960"/>
    <s v="Si"/>
    <s v="Aprobadas"/>
    <s v="Jojhan Esdivier Lujan Valencia"/>
    <s v="Profesional Universitario Area salud "/>
    <s v="3835419"/>
    <s v="jhojan.lujan@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Servicios de operación de arriendo"/>
    <n v="6302"/>
    <n v="15684"/>
    <d v="2017-01-16T00:00:00"/>
    <s v="NA"/>
    <n v="4600006167"/>
    <x v="3"/>
    <s v="Corporación para investigaciones biológicas CIB"/>
    <s v="En ejecución"/>
    <s v="Ninguna "/>
    <s v="Jojhan Esdivier Lujan Valencia"/>
    <s v="Tipo C:  Supervisión"/>
    <s v="Técnica, Administrativa, Financiera, Jurídica y contable."/>
  </r>
  <r>
    <x v="23"/>
    <n v="41116010"/>
    <s v="Suministrar reactivos de laboratorio para realización de pruebas relacionada con la vigilancia en salud pública y el control de calidad de enfermedad similar a la influenza (ESI) e infección respiratoria aguda (IRAG) y vigilancia y control de calidad del virus chikungunya, exámenes de interés en salud pública en atención a las personas, como apoyo a la Vigilancia en Salud Pública, adquirir reactivos para sífilis, leptospirosis, dengue y reactivos para realizar control de calidad interno en las areas del Laboratorio Departamental."/>
    <s v="Marzo"/>
    <s v="4 meses"/>
    <s v="Licitación Pública"/>
    <s v="SGP"/>
    <n v="312000000"/>
    <n v="312000000"/>
    <s v="No"/>
    <s v="N/A"/>
    <s v="Adriana Patricia Echeverri Rios"/>
    <s v="Profesional Universitaria Area salud "/>
    <s v="3835414"/>
    <s v="adriana.echeverri@antioquia.gov.co"/>
    <s v="Salud Pública"/>
    <s v="Fortalecimiento del LDSPA de Antioquia"/>
    <s v="Fortalecimiento del LDSA de Antioquia"/>
    <s v="01-0028"/>
    <s v="Laboratorios de la Red del departamento con programa de control de calidad externo implementado"/>
    <s v="Vigilancia, control, asesoria y asistencia tecnica"/>
    <m/>
    <m/>
    <m/>
    <m/>
    <m/>
    <x v="0"/>
    <m/>
    <m/>
    <m/>
    <m/>
    <s v="Tipo C:  Supervisión"/>
    <s v="Técnica, Administrativa, Financiera, Jurídica y contable."/>
  </r>
  <r>
    <x v="23"/>
    <n v="86101606"/>
    <s v="Asesoria externa de Grupo de consultoria en Calidad para el sistema de gestion del Laboratorio Departamental"/>
    <s v="Abril"/>
    <s v="8 meses"/>
    <s v="Licitación Pública"/>
    <s v="SGP"/>
    <n v="150000000"/>
    <n v="150000000"/>
    <s v="No"/>
    <s v="N/A"/>
    <s v="Adriana Patricia Echeverri Rios"/>
    <s v="Profesional Universitaria Area salud "/>
    <s v="3835414"/>
    <s v="adriana.echeverri@antioquia.gov.co"/>
    <s v="Salud Pública"/>
    <s v="Fortalecimiento del LDSPA de Antioquia"/>
    <s v="Fortalecimiento del LDSA de Antioquia"/>
    <s v="01-0028"/>
    <s v="Laboratorios de la Red del departamento con programa de control de calidad externo implementado"/>
    <s v="Vigilancia, control, asesoria y asistencia tecnica"/>
    <m/>
    <m/>
    <m/>
    <m/>
    <m/>
    <x v="0"/>
    <m/>
    <m/>
    <m/>
    <m/>
    <s v="Tipo C:  Supervisión"/>
    <s v="Técnica, Administrativa, Financiera, Jurídica y contable."/>
  </r>
  <r>
    <x v="23"/>
    <n v="41116010"/>
    <s v="Adquirir insumos para el área de microbiologia clinica, insumos de biología molecular para las áreas del Laboratorio Departamental y Adquisición de cepas ATCC"/>
    <s v="Marzo"/>
    <s v="6 meses"/>
    <s v="Licitación Pública"/>
    <s v="SGP"/>
    <n v="330000000"/>
    <n v="330000000"/>
    <s v="No"/>
    <s v="N/A"/>
    <s v="Adriana González"/>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3"/>
    <n v="41112509"/>
    <s v="Sistema de monitoreo inteligente de temperaturas del Laboratorio Departamental"/>
    <s v="Julio"/>
    <s v="8 meses"/>
    <s v="Licitación Pública"/>
    <s v="SGP"/>
    <n v="180000000"/>
    <n v="18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3"/>
    <n v="42192400"/>
    <s v="Transporte y envio de muestras biologicas al Instituto Nacional de Salud"/>
    <s v="Marzo"/>
    <s v="8 meses"/>
    <s v="Mínima Cuantía"/>
    <s v="SGP"/>
    <n v="40000000"/>
    <n v="4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3"/>
    <n v="86101606"/>
    <s v="Capacitacion en sustancias peligrosas, capacitación en validación de métodos análiticos y capacitación en metodología para el personal del Laboratorio Departamental"/>
    <s v="Marzo"/>
    <s v="8 meses"/>
    <s v="Selección Abreviada - Menor Cuantía"/>
    <s v="SGP"/>
    <n v="260000000"/>
    <n v="26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3"/>
    <n v="73152108"/>
    <s v="Realizar mantenimiento correctivo y/o correctivo de los equipos Vidas Blue, Tempo y dos (2) equipos Vitek del LDSP de Antioquia"/>
    <s v="Marzo"/>
    <s v="6 meses"/>
    <s v="Contratación Directa"/>
    <s v="SGP"/>
    <n v="50000000"/>
    <n v="50000000"/>
    <s v="No"/>
    <s v="N/A"/>
    <s v="Maria del Pilar López Montoya"/>
    <s v="Profesional Universitaria Area salud "/>
    <s v="2622714"/>
    <s v="mariap.lop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3"/>
    <n v="73152108"/>
    <s v="Mantenimiento equipo absorción atomica y de Crioscopio"/>
    <s v="Mayo"/>
    <s v="7 meses"/>
    <s v="Contratación Directa"/>
    <s v="SGP"/>
    <n v="20000000"/>
    <n v="20000000"/>
    <s v="No"/>
    <s v="N/A"/>
    <s v="Angela Jaramillo Blandón"/>
    <s v="Profesional Universitaria Area salud "/>
    <s v="3839807"/>
    <s v="angela.jaramillo@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3"/>
    <n v="851011705"/>
    <s v="Brindar Atención psicosocial a población víctima del conflicito armado"/>
    <s v="Mayo"/>
    <s v="8 meses"/>
    <s v="Contratación Directa"/>
    <s v="SGP"/>
    <n v="494000000"/>
    <n v="494000000"/>
    <s v="No"/>
    <s v="N/A"/>
    <s v="Alexandra Gallo Tabares"/>
    <s v="Profesional Universitaria Area salud "/>
    <s v="3835169"/>
    <s v="alexandra.gallo@antioquia.gov.co"/>
    <s v="Salud Pública"/>
    <s v="Mantener la tasa de víctimas de violencia intrafamiliar "/>
    <s v="Fortalecimiento de la convicencia social y salud mental en todo el departamento de Antioquia "/>
    <s v="10-0031"/>
    <s v="Número de personas que reciben atención psicosocial a las víctimas del conflicto armado en el Departmento de Antioquia "/>
    <s v="Atención psicosocial a población víctima del conflicito armado"/>
    <m/>
    <m/>
    <m/>
    <m/>
    <m/>
    <x v="0"/>
    <m/>
    <m/>
    <m/>
    <m/>
    <s v="Tipo C:  Supervisión"/>
    <s v="Técnica, Administrativa, Financiera, Jurídica y contable."/>
  </r>
  <r>
    <x v="23"/>
    <n v="85111614"/>
    <s v="Apoyar la gestión de vigilancia en Salud Pública, Asesoría, Asistencia Técnica, de la Infancia y la  Salud Sexual y Reproductiva del Departamento de Antioquia"/>
    <s v="Enero"/>
    <s v="1 mes"/>
    <s v="Contratación Directa"/>
    <s v="SGP"/>
    <n v="1206589461"/>
    <n v="965271569"/>
    <s v="Si"/>
    <s v="Aprobadas"/>
    <s v="Luz Myriam Cano Velásquez"/>
    <s v="Profesional Universitaria Area salud "/>
    <n v="3839907"/>
    <s v="luzmyriam.cano@antioquia.gov.co"/>
    <s v="Salud Pública"/>
    <s v="Mortalidad General"/>
    <s v="Protección al desarrollo integral de los niños y niñas del Todo El Departamento, Antioquia, Occidente"/>
    <s v="07-0078"/>
    <s v="Mortalidad en menores de 1 año y en menores de 5 años"/>
    <s v="Asesoría y Asistencia Técnica y Vigilancia Epidemiológica de los eventos de interés en la infancia"/>
    <s v="7965"/>
    <n v="19523"/>
    <d v="2017-11-10T00:00:00"/>
    <s v="NA"/>
    <n v="4600007909"/>
    <x v="3"/>
    <s v="Universidad de Antioquia - Grupo NACER"/>
    <s v="En ejecución"/>
    <s v="En este proyecto aportan dos proyectos salud sexual y reproductiva e infancias, se obtienen recursos de ambos rubros. _x000a_Observación a la forma de pago que se evaluará posteriormente"/>
    <s v="Luz Myriam Cano Velásquez"/>
    <s v="Tipo B2: Supervisión Colegiada"/>
    <s v="Técnica, Administrativa, Financiera, Jurídica y contable."/>
  </r>
  <r>
    <x v="23"/>
    <n v="85111507"/>
    <s v="Adquirir preservativos para apoyar las acciones de promoción de la salud y prevención de la enfermedad en temas de salud sexual y reproductiva,  en los municipios de Antioquia."/>
    <s v="Octubre"/>
    <s v="1 mes"/>
    <s v="Mínima Cuantía"/>
    <s v="SGP"/>
    <n v="73000000"/>
    <n v="73000000"/>
    <s v="No"/>
    <s v="N/A"/>
    <s v="Juan Esteban Apraez"/>
    <s v="Profesional Universitario Area salud "/>
    <s v="3835381"/>
    <s v="luzmyriam.cano@antioquia.gov.co"/>
    <s v="Salud Pública"/>
    <s v="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
    <s v="Fortalecimiento de la sexualidad y de los derechos sexuales y reproductivos "/>
    <s v="01-0037"/>
    <s v="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Asesoria y asistencia tecnica, vigilancia epidemiologica,  campaña IEC VIH  , Gestion de insumos "/>
    <m/>
    <m/>
    <m/>
    <m/>
    <m/>
    <x v="0"/>
    <m/>
    <m/>
    <m/>
    <m/>
    <s v="Tipo C:  Supervisión"/>
    <s v="Técnica, Administrativa, Financiera, Jurídica y contable."/>
  </r>
  <r>
    <x v="23"/>
    <n v="41116126"/>
    <s v="Suministrar pruebas rápidas para VIH y SÍFILIS, para la reducción de la brecha al acceso al diagnóstico temprano del VIH y la SÍFILIS"/>
    <s v="Octubre"/>
    <s v="9 meses"/>
    <s v="Mínima Cuantía"/>
    <s v="SGP"/>
    <n v="50000000"/>
    <n v="50000000"/>
    <s v="No"/>
    <s v="N/A"/>
    <s v="Juan Esteban Apraez"/>
    <s v="Profesional Universitario Area salud "/>
    <s v="3835381"/>
    <s v="luzmyriam.cano@antioquia.gov.co"/>
    <s v="Salud Pública"/>
    <s v="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Fortalecimiento de la sexualidad y de los derechos sexuales y reproductivos "/>
    <s v="01-0037"/>
    <s v="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Asesoria y asistencia tecnica, vigilancia epidemiologica,  campaña IEC VIH  , Gestion de insumos "/>
    <m/>
    <m/>
    <m/>
    <m/>
    <m/>
    <x v="0"/>
    <m/>
    <m/>
    <m/>
    <m/>
    <s v="Tipo C:  Supervisión"/>
    <s v="Técnica, Administrativa, Financiera, Jurídica y contable."/>
  </r>
  <r>
    <x v="23"/>
    <n v="85151600"/>
    <s v="Fortaleceminiento en la implementación de la estrategia de IAMI Integral"/>
    <s v="Abril"/>
    <s v="6 meses"/>
    <s v="Selección Abreviada - Menor Cuantía"/>
    <s v="SGP"/>
    <n v="150000000"/>
    <n v="150000000"/>
    <s v="No"/>
    <s v="N/A"/>
    <s v="Johana Elena Cortés"/>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m/>
    <m/>
    <m/>
    <m/>
    <m/>
    <x v="0"/>
    <m/>
    <m/>
    <m/>
    <m/>
    <s v="Tipo C:  Supervisión"/>
    <s v="Técnica, Administrativa, Financiera, Jurídica y contable."/>
  </r>
  <r>
    <x v="23"/>
    <n v="85101705"/>
    <s v="Desarrollar acciones para apoyar la gestión del Programa Control de Tuberculosis, Lepra y Programa Ampliado de Inmunizaciones en el marco del Plan Decenal de Salud Pública, Dimensión 6 Vida Saludable y Enfermedades Transmisibles, en el Departamento de Antioquia"/>
    <s v="Enero"/>
    <s v="7 meses"/>
    <s v="Contratación Directa"/>
    <s v="SGP"/>
    <n v="2766194230"/>
    <n v="620000000"/>
    <s v="Si"/>
    <s v="Aprobadas"/>
    <s v="Marcela Arrubla Villa"/>
    <s v="Profesional Universitaria Area salud "/>
    <s v="3839882"/>
    <s v="marcela.arrubla@antioquia.gov.co"/>
    <s v="Salud Pública"/>
    <s v="Coberturas de triple viral en niños de 1 año de edad."/>
    <s v="Fortalecimiento del PAI en los componentes de vacunación,vigilancia epidemiologica de inmunoprevenibles, tuberculosis y lepra en los actores del SGSSS Todo El Departamento, Antioquia, Occidente"/>
    <s v="01-0036"/>
    <s v="Actores asesorados y Acciones de vigilancia SP"/>
    <s v="Asesoría para competencias PAI y otras. Vigilancia SP PAI y otras. Gestionar insumos PAI y otras. "/>
    <n v="7264"/>
    <n v="18103"/>
    <d v="2017-07-06T00:00:00"/>
    <s v="NA"/>
    <n v="4600007140"/>
    <x v="3"/>
    <s v="ESE Hospital La María"/>
    <s v="En ejecución"/>
    <s v="Ninguna "/>
    <s v="Marcela Arrubla Villa"/>
    <s v="Tipo C:  Supervisión"/>
    <s v="Técnica, Administrativa, Financiera, Jurídica y contable."/>
  </r>
  <r>
    <x v="23"/>
    <n v="85101705"/>
    <s v="Elaboración de seminario para la prevencion de infecciones asociadas a la atención en salud (IAAS)"/>
    <s v="Mayo"/>
    <s v="10 meses"/>
    <s v="Mínima Cuantía"/>
    <s v="SGP"/>
    <n v="40000000"/>
    <n v="40000000"/>
    <s v="No"/>
    <s v="N/A"/>
    <s v="Omaira Marzola"/>
    <s v="Profesional Universitaria Area salud "/>
    <s v="3835175"/>
    <s v="dmarzolam@antioquia.gov.co"/>
    <s v="Salud Pública"/>
    <s v="Acciones de vigilancia en salud publica"/>
    <s v="Fortalecimiento de la gestión de las enfermedades inmunoprevenibles, Emergentes, Reemergentes y Desatendidas en Todo El Departamento Antioquia."/>
    <s v="01-0036"/>
    <s v="Fortalecer las actividades de promoción y control de las IAAS contribuyendo a la disminución de las mismas"/>
    <s v="Asesoría y asistencia técnica, seguimiento a planes de mejora, realización de diagnósticos iniciales y finales, convocatorias educativas"/>
    <m/>
    <m/>
    <m/>
    <m/>
    <m/>
    <x v="0"/>
    <m/>
    <m/>
    <m/>
    <m/>
    <s v="Tipo C:  Supervisión"/>
    <s v="Técnica, Administrativa, Financiera, Jurídica y contable."/>
  </r>
  <r>
    <x v="23"/>
    <n v="85101701"/>
    <s v="Levantar la línea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
    <s v="Enero"/>
    <s v="8 meses"/>
    <s v="Mínima Cuantía"/>
    <s v="SGP"/>
    <n v="64760000"/>
    <n v="64760000"/>
    <s v="No"/>
    <s v="N/A"/>
    <s v="Norelly Areiza Ramirez "/>
    <s v="Profesional Universitaria Area salud "/>
    <s v="3835377"/>
    <s v="norelly.areiza@antioquia.gov.co"/>
    <s v="Salud Pública"/>
    <s v="Acciones de vigilancia en salud publica"/>
    <s v="Fortalecimiento de la vigilancia en salud pública a los actores SGSSS Todo El_x000a_Departamento, Antioquia, Occidente"/>
    <s v="07-0079"/>
    <s v="Protección de la salud con perspectivas de género y enfoque étnico diferencial "/>
    <s v="Protección de la salud con perspectivas de género y enfoque étnico diferencial "/>
    <m/>
    <m/>
    <m/>
    <m/>
    <m/>
    <x v="0"/>
    <m/>
    <m/>
    <m/>
    <m/>
    <s v="Tipo C:  Supervisión"/>
    <s v="Técnica, Administrativa, Financiera, Jurídica y contable."/>
  </r>
  <r>
    <x v="23"/>
    <n v="851011705"/>
    <s v="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
    <s v="Septiembre"/>
    <s v="5 meses"/>
    <s v="Selección Abreviada - Menor Cuantía"/>
    <s v="SGP"/>
    <n v="450000000"/>
    <n v="450000000"/>
    <s v="No"/>
    <s v="N/A"/>
    <s v="Gustavo Adolfo Posada"/>
    <s v="Profesional Universitario Area salud "/>
    <s v="3835386"/>
    <s v="gustavo.posada@antioquia.gov.co"/>
    <s v="Salud Pública"/>
    <s v="Tasa Mortalidad Genera"/>
    <s v="Fortalecimiento de la vigilancia en salud pública a los actores SGSSS Todo El_x000a_Departamento, Antioquia, Occidente"/>
    <s v="01-0045"/>
    <s v="Numero de actores de SGSSS vigilados"/>
    <s v="Monitoreo y seguimiento a la gestión de las acciones de salud pública en las EAPB e IPS"/>
    <m/>
    <m/>
    <m/>
    <m/>
    <m/>
    <x v="0"/>
    <m/>
    <m/>
    <m/>
    <m/>
    <s v="Tipo C:  Supervisión"/>
    <s v="Técnica, Administrativa, Financiera, Jurídica y contable."/>
  </r>
  <r>
    <x v="23"/>
    <n v="41103011"/>
    <s v="Adquirir equipo para análisis de ionfluor"/>
    <s v="Mayo"/>
    <s v="10 meses"/>
    <s v="Selección Abreviada - Menor Cuantía"/>
    <s v="SGP"/>
    <n v="150000000"/>
    <n v="150000000"/>
    <s v="No"/>
    <s v="N/A"/>
    <s v="Adriana Patricia Echeverri Rios"/>
    <s v="Profesional Universitaria Area salud "/>
    <s v="3835414"/>
    <s v="adriana.echeverri@antioquia.gov.co"/>
    <s v="Salud Pública"/>
    <s v="Fortalecimiento del LDSPA de Antioqui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 de pruebas (Insumos)"/>
    <m/>
    <m/>
    <m/>
    <m/>
    <m/>
    <x v="0"/>
    <m/>
    <m/>
    <m/>
    <m/>
    <s v="Tipo C:  Supervisión"/>
    <s v="Técnica, Administrativa, Financiera, Jurídica y contable."/>
  </r>
  <r>
    <x v="23"/>
    <n v="80000000"/>
    <s v="Realizar apoyo a la gestión de la Secretaría Seccional de Salud y Protección Social de Antioquia en las acciones planteadas en el plan territorial de salud en el marco del plan decenal de salud pública en el departamento de antioquia."/>
    <s v="Enero"/>
    <s v="10 meses"/>
    <s v="Contratación Directa"/>
    <s v="SGP"/>
    <n v="11444820146"/>
    <n v="97985000"/>
    <s v="Si"/>
    <s v="Aprobadas"/>
    <s v="Johana Elena Cortés"/>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n v="7966"/>
    <n v="17329"/>
    <d v="2017-11-10T00:00:00"/>
    <s v="N/A"/>
    <n v="4600007919"/>
    <x v="3"/>
    <s v="UNIVERSIDAD CES"/>
    <s v="En ejecución"/>
    <s v="El aporte es del rubro de talento humano"/>
    <s v="Carlos Mario Tamayo"/>
    <s v="Tipo C:  Supervisión"/>
    <s v="Técnica, Administrativa, Financiera, Jurídica y contable."/>
  </r>
  <r>
    <x v="23"/>
    <n v="80000000"/>
    <s v="Realizar apoyo a la gestión de la Secretaría Seccional de Salud y Protección Social de Antioquia en las acciones planteadas en el plan territorial de salud en el marco del plan decenal de salud pública en el departamento de antioquia."/>
    <s v="Enero"/>
    <s v="12 meses"/>
    <s v="Contratación Directa"/>
    <s v="SGP"/>
    <n v="11444820146"/>
    <n v="97985000"/>
    <s v="Si"/>
    <s v="Aprobadas"/>
    <s v="Norelly Areiza Ramirez "/>
    <s v="Profesional Universitaria Area salud "/>
    <s v="3835377"/>
    <s v="norelly.areiza@antioquia.gov.co"/>
    <s v="Salud Pública"/>
    <s v="Acciones de vigilancia en salud publica"/>
    <s v="Fortalecimiento de la vigilancia en salud pública a los actores SGSSS Todo El_x000a_Departamento, Antioquia, Occidente"/>
    <s v="07-0079"/>
    <s v="Protección de la salud con perspectivas de género y enfoque étnico diferencial "/>
    <s v="Protección de la salud con perspectivas de género y enfoque étnico diferencial "/>
    <n v="7966"/>
    <n v="17329"/>
    <d v="2017-11-10T00:00:00"/>
    <s v="N/A"/>
    <n v="4600007919"/>
    <x v="3"/>
    <s v="UNIVERSIDAD CES"/>
    <s v="En ejecución"/>
    <s v="El aporte es del rubro de talento humano"/>
    <s v="Carlos Mario Tamayo"/>
    <s v="Tipo C:  Supervisión"/>
    <s v="Técnica, Administrativa, Financiera, Jurídica y contable."/>
  </r>
  <r>
    <x v="23"/>
    <n v="80141607"/>
    <s v="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
    <s v="Enero"/>
    <s v="2 meses"/>
    <s v="Mínima Cuantía"/>
    <s v="Recursos Propios"/>
    <n v="40000000"/>
    <n v="40000000"/>
    <s v="No"/>
    <s v="N/A"/>
    <s v="MARIA CLAUDIA NOREÑA HENAO"/>
    <s v="P.U"/>
    <s v="3839819"/>
    <s v="maria.norena@antioquia.gov.co"/>
    <s v="Fortalecimiento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n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0"/>
    <m/>
    <m/>
    <m/>
    <s v="MARIA CLAUDIA NOREÑA HENAO"/>
    <s v="Tipo C:  Supervisión"/>
    <s v="Técnica, Administrativa, Financiera, Jurídica y contable."/>
  </r>
  <r>
    <x v="23"/>
    <n v="45111616"/>
    <s v="Adquisición de medios audiovisuales (proyector) para la secretaria seccional de salud de Antioquia "/>
    <s v="Enero"/>
    <s v="9 meses"/>
    <s v="Selección Abreviada - Acuerdo Marco de Precios"/>
    <s v="Recursos Propios"/>
    <n v="2600000"/>
    <n v="2600000"/>
    <s v="No"/>
    <s v="N/A"/>
    <s v="JORGE ENRIQUE MEJIA ARENAS"/>
    <s v="P.U."/>
    <s v="3839936"/>
    <s v="jorge.mejia@antioquia.gov.co"/>
    <s v="Foratalecimiento de la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n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0"/>
    <m/>
    <m/>
    <m/>
    <s v="SUBSECRETARIA LOGISTICA"/>
    <s v="Tipo C:  Supervisión"/>
    <s v="Técnica, Administrativa, Financiera, Jurídica y contable."/>
  </r>
  <r>
    <x v="23"/>
    <n v="85101701"/>
    <s v="Apoyar la gestión territorial  en lo referente al fortalecimiento y sostenibilidad de la Política Pública de Envejecimiento y Vejez,  de los 125 municipios del Departamento de Antioquia en el año 2017"/>
    <s v="Marzo"/>
    <s v="10 meses"/>
    <s v="Selección Abreviada - Menor Cuantía"/>
    <s v="SGP"/>
    <n v="280000000"/>
    <n v="280000000"/>
    <s v="No"/>
    <s v="N/A"/>
    <s v="Mónica María Vanegas Giraldo"/>
    <s v="Profesional Universitario"/>
    <s v="3839868"/>
    <s v="personasmayores@antioquia.gov.co"/>
    <s v="Envejecimienhto y Vejez"/>
    <s v="Municipios con politica publica de Envejecimiento y Vejez fortalecida."/>
    <s v="Envejecimiento y Vejez"/>
    <s v="07-0077"/>
    <s v="Municipios con politica publica de Envejecimiento y Vejez fortalecida."/>
    <s v="Actualización de la Política Púyblica de Envejecimiento y vejez de los municipios del departamento."/>
    <m/>
    <m/>
    <m/>
    <m/>
    <m/>
    <x v="0"/>
    <m/>
    <m/>
    <m/>
    <m/>
    <s v="Tipo C:  Supervisión"/>
    <s v="Técnica, Administrativa, Financiera, Jurídica y contable."/>
  </r>
  <r>
    <x v="23"/>
    <n v="80000000"/>
    <s v="Realizar apoyo a la gestión de la Secretaría Seccional de Salud y Protección Social de Antioquia en las acciones planteadas en el plan territorial de salud en el marco del plan decenal de salud pública en el departamento de antioquia."/>
    <s v="Enero"/>
    <s v="12 meses"/>
    <s v="Contratación Directa"/>
    <s v="SGP"/>
    <n v="11444820146"/>
    <n v="3338369000"/>
    <s v="Si"/>
    <s v="Aprobadas"/>
    <s v="Luis Fernando Palacio"/>
    <s v="Profesional Especializado"/>
    <s v="3839830"/>
    <s v="luisfernando.palacio@antioquia.gov.co"/>
    <m/>
    <m/>
    <m/>
    <s v="01-0027"/>
    <m/>
    <m/>
    <n v="7966"/>
    <n v="17329"/>
    <d v="2017-11-10T00:00:00"/>
    <s v="N/A"/>
    <n v="4600007919"/>
    <x v="3"/>
    <s v="UNIVERSIDAD CES"/>
    <s v="En ejecución"/>
    <s v="El aporte es del rubro de talento humano"/>
    <s v="Carlos Mario Tamayo"/>
    <s v="Tipo C:  Supervisión"/>
    <s v="Técnica, Administrativa, Financiera, Jurídica y contable."/>
  </r>
  <r>
    <x v="23"/>
    <n v="20102301"/>
    <s v="Prestación de servicio de transporte terrestre automotor para apoyar la gestión de la Gobernación de Antioquia"/>
    <s v="Enero"/>
    <s v="12 meses"/>
    <s v="Selección Abreviada - Subasta Inversa"/>
    <s v="Recursos Propios"/>
    <n v="130000000"/>
    <n v="13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Fortalecimiento de la Inspección, Vigilancia y Control Prestadores del Sistema Obligatorio de Salud"/>
    <s v="01-0042"/>
    <s v="inspección y vigilancia a las  Direcciones locales de salud, empreasasadministradoras de planes de beneficio y de prestadores de servicios de salud"/>
    <s v="visitas de inspección vigilancia y control y de asesoria y asistencia tecnica a los actores del SGSSS"/>
    <m/>
    <m/>
    <m/>
    <m/>
    <m/>
    <x v="0"/>
    <m/>
    <m/>
    <m/>
    <s v="Beatriz I Lopera M"/>
    <s v="Tipo C:  Supervisión"/>
    <s v="Técnica, Administrativa, Financiera, Jurídica y contable."/>
  </r>
  <r>
    <x v="23"/>
    <n v="20102301"/>
    <s v="Prestación de servicio de transporte terrestre automotor para apoyar la gestión de la Gobernación de Antioquia"/>
    <s v="Enero"/>
    <s v="8 meses"/>
    <s v="Selección Abreviada - Subasta Inversa"/>
    <s v="Recursos Propios"/>
    <n v="100000000"/>
    <n v="10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Modernización de la Red Prestadora de Servicios de Salud"/>
    <s v="01-0041"/>
    <s v="inspección y vigilancia a las  Direcciones locales de salud, empreasasadministradoras de planes de beneficio y de prestadores de servicios de salud"/>
    <s v="visitas de inspección vigilancia y control y de asesoria y asistencia tecnica a los actores del SGSSS"/>
    <m/>
    <m/>
    <m/>
    <m/>
    <m/>
    <x v="0"/>
    <m/>
    <m/>
    <m/>
    <s v="Beatriz I Lopera M"/>
    <s v="Tipo C:  Supervisión"/>
    <s v="Técnica, Administrativa, Financiera, Jurídica y contable."/>
  </r>
  <r>
    <x v="23"/>
    <n v="85121800"/>
    <s v="En el marco de la celebración del Día Mundial del  Donante voluntario realizar el reconocimiento a los Donantes voluntario y Habitual de Sangre y a Entidades e Instituciones Amigas de la Donación."/>
    <s v="Abril"/>
    <s v="12 meses"/>
    <s v="Mínima Cuantía"/>
    <s v="Recursos Propios"/>
    <n v="100000000"/>
    <n v="100000000"/>
    <s v="No"/>
    <s v="N/A"/>
    <s v="Victoria Eugenia Villegas"/>
    <s v="profesional universitario "/>
    <s v="3839950"/>
    <s v="victoria.villegas@antioquia.gov.co"/>
    <s v="Fortalecimiento Autoridad Sanitaria"/>
    <s v="inspección y vigilancia a las  Direcciones locales de salud, empreasasadministradoras de planes de beneficio y de prestadores de servicios de salud"/>
    <s v="Modernización de la Red Prestadora de Servicios de Salud"/>
    <s v=" 01-0041"/>
    <s v="inspección y vigilancia a las  Direcciones locales de salud, empreasasadministradoras de planes de beneficio y de prestadores de servicios de salud"/>
    <s v="Celebar el dia mundial del donante voluntario"/>
    <m/>
    <m/>
    <m/>
    <m/>
    <m/>
    <x v="0"/>
    <m/>
    <m/>
    <m/>
    <s v="Victoria Eugenia villegas"/>
    <s v="Tipo C:  Supervisión"/>
    <s v="Técnica, Administrativa, Financiera, Jurídica y contable."/>
  </r>
  <r>
    <x v="23"/>
    <n v="80111504"/>
    <s v="Designar estudiantes de las universidades públicas para la realización de la práctica académica con el fin de brindar apoyo a la gestión del departamento de Antioquia y sus regiones durante el primer semestre del 201"/>
    <s v="Enero"/>
    <s v="8 meses"/>
    <s v="Contratación Directa"/>
    <s v="Recursos Propios"/>
    <n v="20000000"/>
    <n v="20000000"/>
    <s v="No"/>
    <s v="N/A"/>
    <s v="Victoria Eugenia Villegas Y ALEJANDO ARREDONDO "/>
    <s v="profesional universitario "/>
    <s v="3839950"/>
    <s v="victoria.villegas@antioquia.gov.co"/>
    <s v="Fortalecimiento Autoridad Sanitaria"/>
    <s v="inspección y vigilancia a las  Direcciones locales de salud, empreasasadministradoras de planes de beneficio y de prestadores de servicios de salud"/>
    <s v="Modernización de la Red Prestadora de Servicios de Salud"/>
    <s v=" 01-0041"/>
    <s v="inspección y vigilancia a las  Direcciones locales de salud, empreasasadministradoras de planes de beneficio y de prestadores de servicios de salud"/>
    <m/>
    <m/>
    <m/>
    <m/>
    <m/>
    <m/>
    <x v="0"/>
    <m/>
    <m/>
    <m/>
    <s v="Victoria Eugenia villegas"/>
    <s v="Tipo C:  Supervisión"/>
    <s v="Técnica, Administrativa, Financiera, Jurídica y contable."/>
  </r>
  <r>
    <x v="23"/>
    <n v="95122001"/>
    <s v="Fortalecer la red publica hospitalaria del Departamento de Antioquia mediante la construcción de la fase final del Hospital Cesar Uribe Piedrahita del Municipio de Caucasia a traves de la SSSA en interacción con la Secretaría de Infraestructura"/>
    <s v="Enero"/>
    <s v="8 meses"/>
    <s v="Licitación Pública"/>
    <s v="Recursos Propios"/>
    <n v="7887402972"/>
    <n v="4046000000"/>
    <s v="Si"/>
    <s v="Aprobadas"/>
    <s v="Sandra Angulo"/>
    <s v="LNR"/>
    <s v="3839950"/>
    <s v="sandra.angulo@antioquia.gov.co"/>
    <s v="Fortalecimiento Autoridad Sanitaria"/>
    <s v="inspección y vigilancia a las  Direcciones locales de salud, empreasasadministradoras de planes de beneficio y de prestadores de servicios de salud"/>
    <s v="Modernización de la Red Prestadora de Servicios de Salud"/>
    <s v=" 01-0041"/>
    <s v="ESE intervenidas en infraestructura física"/>
    <m/>
    <m/>
    <m/>
    <m/>
    <m/>
    <m/>
    <x v="0"/>
    <m/>
    <m/>
    <m/>
    <s v="Sandra Angulo"/>
    <s v="Tipo C:  Supervisión"/>
    <s v="Técnica, Administrativa, Financiera, Jurídica y contable."/>
  </r>
  <r>
    <x v="23"/>
    <n v="95122001"/>
    <s v="Fortalecer la red publica hospitalaria del Departamento de Antioquia mediante la construcción de la fase final del Hospital Cesar Uribe Piedrahita del Municipio de Caucasia a traves de la SSSA en interacción con la Secretaría de Infraestructura"/>
    <s v="Enero"/>
    <s v="11 meses"/>
    <s v="Licitación Pública"/>
    <s v="Recursos Propios"/>
    <n v="7887402972"/>
    <n v="3841402972"/>
    <s v="Si"/>
    <s v="Aprobadas"/>
    <s v="Sandra Angulo"/>
    <s v="LNR"/>
    <s v="3839950"/>
    <s v="sandra.angulo@antioquia.gov.co"/>
    <s v="Fortalecimiento Autoridad Sanitaria"/>
    <s v="inspección y vigilancia a las  Direcciones locales de salud, empreasasadministradoras de planes de beneficio y de prestadores de servicios de salud"/>
    <s v="ortalecimiento de la Inspección, Vigilancia y Control Prestadores del Sistema Obligatorio de Salud"/>
    <s v="01-0042"/>
    <s v="ESE intervenidas en infraestructura física"/>
    <m/>
    <m/>
    <m/>
    <m/>
    <m/>
    <m/>
    <x v="0"/>
    <m/>
    <m/>
    <m/>
    <s v="Sandra Angulo"/>
    <s v="Tipo C:  Supervisión"/>
    <s v="Técnica, Administrativa, Financiera, Jurídica y contable."/>
  </r>
  <r>
    <x v="23"/>
    <n v="93141506"/>
    <s v="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
    <s v="Enero"/>
    <s v="11 meses"/>
    <s v="Contratación Directa"/>
    <s v="Recursos Propios"/>
    <n v="300000000"/>
    <n v="30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Capacitación y adiestramiento del recurso humano de la SSSA."/>
    <m/>
    <m/>
    <m/>
    <m/>
    <m/>
    <x v="0"/>
    <m/>
    <m/>
    <m/>
    <s v="ERIKA MARIA TORRES FLOREZ"/>
    <s v="Tipo C:  Supervisión"/>
    <s v="Técnica, Administrativa, Financiera, Jurídica y contable."/>
  </r>
  <r>
    <x v="23"/>
    <n v="93141506"/>
    <s v="Suministrar el apoyo logistico necasario para el desarrollo de los programa de capacitacion, adiestramiento y preparación para el retiro laboral  para los servidores públicos de la Secretaria Seccional de Salud y Protección Social de de Antioquia."/>
    <s v="Enero"/>
    <s v="11 meses"/>
    <s v="Mínima Cuantía"/>
    <s v="Recursos Propios"/>
    <n v="76000000"/>
    <n v="76000000"/>
    <s v="No"/>
    <s v="N/A"/>
    <s v="GLORIA ISABEL ESCOBAR MORALES"/>
    <s v="PROFESIONAL UNIVERSITARIO"/>
    <s v="3839734"/>
    <s v="gloriaisabel.escobar@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Satisfacer las necesidades de bienestar social y aprovechamiento del tiempo libre de los servidores, jubilados y beneficiarios directos de la Secretaria Seccional de Salud y Protección Social de Antioquia._x000a_"/>
    <m/>
    <m/>
    <m/>
    <m/>
    <m/>
    <x v="0"/>
    <m/>
    <m/>
    <m/>
    <s v="GLORIA ISABEL ESCOBAR MORALES"/>
    <s v="Tipo C:  Supervisión"/>
    <s v="Técnica, Administrativa, Financiera, Jurídica y contable."/>
  </r>
  <r>
    <x v="23"/>
    <n v="93141506"/>
    <s v="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
    <s v="Enero"/>
    <s v="11 meses"/>
    <s v="Contratación Directa"/>
    <s v="Recursos Propios"/>
    <n v="70000000"/>
    <n v="7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Aprovechamiento del tiempo libre de los servidores y beneficiarios directos de la Secretaria Seccional de Salud y Protección Social de Antioquia. Decreto No.20150000908 de marzo 10 de 2015 (nómina)_x000a_"/>
    <m/>
    <m/>
    <m/>
    <m/>
    <m/>
    <x v="0"/>
    <m/>
    <m/>
    <m/>
    <s v="ERIKA MARIA TORRES FLOREZ"/>
    <s v="Tipo C:  Supervisión"/>
    <s v="Técnica, Administrativa, Financiera, Jurídica y contable."/>
  </r>
  <r>
    <x v="23"/>
    <n v="72154110"/>
    <s v="Realizar el mantenimiento preventivo, correctivo, calibración de equipos y suministro de repuestos para los equipos de la cadena de frío de la SSSA"/>
    <s v="Enero"/>
    <s v="10 meses"/>
    <s v="Mínima Cuantía"/>
    <s v="Recursos Propios"/>
    <n v="44375100"/>
    <n v="44375100"/>
    <s v="No"/>
    <s v="N/A"/>
    <s v="Maria del Rosario Manrique Alzate "/>
    <s v="Profesional"/>
    <n v="3839713"/>
    <s v="rosario.manrique@antioquia.gov.co"/>
    <m/>
    <m/>
    <m/>
    <s v="99-9999"/>
    <m/>
    <m/>
    <m/>
    <m/>
    <m/>
    <m/>
    <m/>
    <x v="0"/>
    <m/>
    <m/>
    <m/>
    <s v="Blana Isabel Restrepo"/>
    <s v="Tipo C:  Supervisión"/>
    <s v="Técnica, Administrativa, Financiera, Jurídica y contable."/>
  </r>
  <r>
    <x v="23"/>
    <n v="44120000"/>
    <s v="Suministro y distribucion de elementos de papeleria y utilies de oficina"/>
    <s v="Enero"/>
    <s v="10 meses"/>
    <s v="Selección Abreviada - Subasta Inversa"/>
    <s v="Recursos Propios"/>
    <n v="170000000"/>
    <n v="170000000"/>
    <s v="No"/>
    <s v="N/A"/>
    <s v="Maria del Rosario Manrique Alzate "/>
    <s v="Profesional"/>
    <n v="3839713"/>
    <s v="rosario.manrique@antioquia.gov.co"/>
    <m/>
    <m/>
    <m/>
    <s v="99-9999"/>
    <m/>
    <m/>
    <m/>
    <m/>
    <m/>
    <m/>
    <m/>
    <x v="0"/>
    <m/>
    <m/>
    <m/>
    <s v="Maria Ines Ochoa"/>
    <s v="Tipo C:  Supervisión"/>
    <s v="Técnica, Administrativa, Financiera, Jurídica y contable."/>
  </r>
  <r>
    <x v="23"/>
    <n v="44120000"/>
    <s v="Suministro y distribucion de elementos de cafeteria"/>
    <s v="Enero"/>
    <s v="10 meses"/>
    <s v="Selección Abreviada - Subasta Inversa"/>
    <s v="Recursos Propios"/>
    <n v="49000000"/>
    <n v="49000000"/>
    <s v="No"/>
    <s v="N/A"/>
    <s v="Maria del Rosario Manrique Alzate "/>
    <s v="Profesional"/>
    <n v="3839713"/>
    <s v="rosario.manrique@antioquia.gov.co"/>
    <m/>
    <m/>
    <m/>
    <s v="99-9999"/>
    <m/>
    <m/>
    <m/>
    <m/>
    <m/>
    <m/>
    <m/>
    <x v="0"/>
    <m/>
    <m/>
    <m/>
    <s v="Maria Ines Ochoa"/>
    <s v="Tipo C:  Supervisión"/>
    <s v="Técnica, Administrativa, Financiera, Jurídica y contable."/>
  </r>
  <r>
    <x v="23"/>
    <n v="47131700"/>
    <s v="Suministro y distribucion de elementos de aseo"/>
    <s v="Enero"/>
    <s v="9 meses"/>
    <s v="Selección Abreviada - Subasta Inversa"/>
    <s v="Recursos Propios"/>
    <n v="46000000"/>
    <n v="46000000"/>
    <s v="No"/>
    <s v="N/A"/>
    <s v="Maria del Rosario Manrique Alzate "/>
    <s v="Profesional"/>
    <n v="3839713"/>
    <s v="rosario.manrique@antioquia.gov.co"/>
    <m/>
    <m/>
    <m/>
    <s v="99-9999"/>
    <m/>
    <m/>
    <m/>
    <m/>
    <m/>
    <m/>
    <m/>
    <x v="0"/>
    <m/>
    <m/>
    <m/>
    <s v="Luz Marina Martinez"/>
    <s v="Tipo C:  Supervisión"/>
    <s v="Técnica, Administrativa, Financiera, Jurídica y contable."/>
  </r>
  <r>
    <x v="23"/>
    <n v="44120000"/>
    <s v="Elborar otros materiales (papeleria)"/>
    <s v="Marzo"/>
    <s v="9 meses"/>
    <s v="Mínima Cuantía"/>
    <s v="Recursos Propios"/>
    <n v="5000000"/>
    <n v="5000000"/>
    <s v="No"/>
    <s v="N/A"/>
    <s v="Maria del Rosario Manrique Alzate "/>
    <s v="Profesional"/>
    <n v="3839713"/>
    <s v="rosario.manrique@antioquia.gov.co"/>
    <m/>
    <m/>
    <m/>
    <s v="99-9999"/>
    <m/>
    <m/>
    <m/>
    <m/>
    <m/>
    <m/>
    <m/>
    <x v="0"/>
    <m/>
    <m/>
    <m/>
    <s v="Maria del Rosario Manrique"/>
    <s v="Tipo C:  Supervisión"/>
    <s v="Técnica, Administrativa, Financiera, Jurídica y contable."/>
  </r>
  <r>
    <x v="23"/>
    <n v="44102900"/>
    <s v="Suministro equipos y bienes muebles  para las dependencias de la Gobernacion de Antioquia."/>
    <s v="Febrero"/>
    <s v="12 meses"/>
    <s v="Selección Abreviada - Acuerdo Marco de Precios"/>
    <s v="Recursos Propios"/>
    <n v="380000000"/>
    <n v="380000000"/>
    <s v="No"/>
    <s v="N/A"/>
    <s v="Maria del Rosario Manrique Alzate "/>
    <s v="Profesional"/>
    <n v="3839713"/>
    <s v="rosario.manrique@antioquia.gov.co"/>
    <m/>
    <m/>
    <m/>
    <s v="99-9999"/>
    <m/>
    <m/>
    <m/>
    <m/>
    <m/>
    <m/>
    <m/>
    <x v="0"/>
    <m/>
    <m/>
    <m/>
    <s v="Mria Ines Ochoa"/>
    <s v="Tipo C:  Supervisión"/>
    <s v="Técnica, Administrativa, Financiera, Jurídica y contable."/>
  </r>
  <r>
    <x v="23"/>
    <n v="78181500"/>
    <s v="Mantenimiento integral (preventivo y/o correctivo) con suministro de repuestos para los vehiculos de propiedad del Departamento"/>
    <s v="Enero"/>
    <s v="9 meses"/>
    <s v="Selección Abreviada - Subasta Inversa"/>
    <s v="Recursos Propios"/>
    <n v="80144667"/>
    <n v="19928480"/>
    <s v="Si"/>
    <s v="Aprobadas"/>
    <s v="Maria del Rosario Manrique Alzate "/>
    <s v="Profesional"/>
    <n v="3839713"/>
    <s v="rosario.manrique@antioquia.gov.co"/>
    <m/>
    <m/>
    <m/>
    <s v="99-9999"/>
    <m/>
    <m/>
    <m/>
    <m/>
    <m/>
    <m/>
    <m/>
    <x v="0"/>
    <m/>
    <m/>
    <m/>
    <s v="Babinton Florez"/>
    <s v="Tipo C:  Supervisión"/>
    <s v="Técnica, Administrativa, Financiera, Jurídica y contable."/>
  </r>
  <r>
    <x v="23"/>
    <n v="72102900"/>
    <s v="Mantenimiento planta fisica de la Gobernacion  y de las sedes alternas"/>
    <s v="Febrero"/>
    <s v="12 meses"/>
    <s v="Selección Abreviada - Menor Cuantía"/>
    <s v="Recursos Propios"/>
    <n v="200000000"/>
    <n v="200000000"/>
    <s v="No"/>
    <s v="N/A"/>
    <s v="Maria del Rosario Manrique Alzate "/>
    <s v="Profesional"/>
    <n v="3839713"/>
    <s v="rosario.manrique@antioquia.gov.co"/>
    <m/>
    <m/>
    <m/>
    <s v="99-9999"/>
    <m/>
    <m/>
    <m/>
    <m/>
    <m/>
    <m/>
    <m/>
    <x v="0"/>
    <m/>
    <m/>
    <m/>
    <s v="Babinton Florez"/>
    <s v="Tipo C:  Supervisión"/>
    <s v="Técnica, Administrativa, Financiera, Jurídica y contable."/>
  </r>
  <r>
    <x v="23"/>
    <n v="15101500"/>
    <s v="Suministro de combustible para los vehiculos de propiedad del Departamento"/>
    <s v="Enero"/>
    <s v="12 meses"/>
    <s v="Selección Abreviada - Menor Cuantía"/>
    <s v="Recursos Propios"/>
    <n v="43664038"/>
    <n v="12295573"/>
    <s v="Si"/>
    <s v="Aprobadas"/>
    <s v="Maria del Rosario Manrique Alzate "/>
    <s v="Profesional"/>
    <n v="3839713"/>
    <s v="rosario.manrique@antioquia.gov.co"/>
    <m/>
    <m/>
    <m/>
    <s v="99-9999"/>
    <m/>
    <m/>
    <m/>
    <m/>
    <m/>
    <m/>
    <m/>
    <x v="0"/>
    <m/>
    <m/>
    <m/>
    <s v="Babinton Florez"/>
    <s v="Tipo C:  Supervisión"/>
    <s v="Técnica, Administrativa, Financiera, Jurídica y contable."/>
  </r>
  <r>
    <x v="23"/>
    <n v="15101500"/>
    <s v="Suministro de combustible gas natural comprimido para uso vehicular y rectificacion "/>
    <s v="Enero"/>
    <s v="12 meses"/>
    <s v="Contratación Directa"/>
    <s v="Recursos Propios"/>
    <n v="15968687"/>
    <n v="5756695"/>
    <s v="Si"/>
    <s v="Aprobadas"/>
    <s v="Maria del Rosario Manrique Alzate "/>
    <s v="Profesional"/>
    <n v="3839713"/>
    <s v="rosario.manrique@antioquia.gov.co"/>
    <m/>
    <m/>
    <m/>
    <s v="99-9999"/>
    <m/>
    <m/>
    <m/>
    <m/>
    <m/>
    <m/>
    <m/>
    <x v="0"/>
    <m/>
    <m/>
    <m/>
    <s v="Babinton Florez"/>
    <s v="Tipo C:  Supervisión"/>
    <s v="Técnica, Administrativa, Financiera, Jurídica y contable."/>
  </r>
  <r>
    <x v="23"/>
    <n v="92121500"/>
    <s v="Contratar el servicio de vigilancia privada, fija, armada,canina y sin arma para el Centro Administrativo Departamental, sus sedes alternas y la Fabrica de Licores y Alcoholes de Antioquia "/>
    <s v="Enero"/>
    <s v="12 meses"/>
    <s v="Selección Abreviada - Menor Cuantía"/>
    <s v="Recursos Propios"/>
    <n v="422898399"/>
    <n v="43660689"/>
    <s v="Si"/>
    <s v="Aprobadas"/>
    <s v="Maria del Rosario Manrique Alzate "/>
    <s v="Profesional"/>
    <n v="3839713"/>
    <s v="rosario.manrique@antioquia.gov.co"/>
    <m/>
    <m/>
    <m/>
    <s v="99-9999"/>
    <m/>
    <m/>
    <m/>
    <m/>
    <m/>
    <m/>
    <m/>
    <x v="0"/>
    <m/>
    <m/>
    <m/>
    <s v="Sergio Alexander Romero"/>
    <s v="Tipo C:  Supervisión"/>
    <s v="Técnica, Administrativa, Financiera, Jurídica y contable."/>
  </r>
  <r>
    <x v="23"/>
    <n v="78102200"/>
    <s v="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
    <s v="Enero"/>
    <s v="9 meses"/>
    <s v="Selección Abreviada - Menor Cuantía"/>
    <s v="Recursos Propios"/>
    <n v="104414559"/>
    <n v="25000000"/>
    <s v="Si"/>
    <s v="Aprobadas"/>
    <s v="Maria del Rosario Manrique Alzate "/>
    <s v="Profesional"/>
    <n v="3839713"/>
    <s v="rosario.manrique@antioquia.gov.co"/>
    <m/>
    <m/>
    <m/>
    <s v="99-9999"/>
    <m/>
    <m/>
    <m/>
    <m/>
    <m/>
    <m/>
    <m/>
    <x v="0"/>
    <m/>
    <m/>
    <m/>
    <s v="Marino Gutierrez"/>
    <s v="Tipo C:  Supervisión"/>
    <s v="Técnica, Administrativa, Financiera, Jurídica y contable."/>
  </r>
  <r>
    <x v="23"/>
    <n v="82121700"/>
    <s v="Servicio de impresión, fotocopiado fax y scaner, bajo la modalidad de outsourcing para atender la demanda de las distintas dependencias de la Gobernacion de Antioquia, incluyendo Hardware y software, administracion, insumos, papel y recurso humano."/>
    <s v="Enero"/>
    <s v="12 meses"/>
    <s v="Selección Abreviada - Menor Cuantía"/>
    <s v="Recursos Propios"/>
    <n v="283812876"/>
    <n v="66280422"/>
    <s v="Si"/>
    <s v="Aprobadas"/>
    <s v="Maria del Rosario Manrique Alzate "/>
    <s v="Profesional"/>
    <n v="3839713"/>
    <s v="rosario.manrique@antioquia.gov.co"/>
    <m/>
    <m/>
    <m/>
    <s v="99-9999"/>
    <m/>
    <m/>
    <m/>
    <m/>
    <m/>
    <m/>
    <m/>
    <x v="0"/>
    <m/>
    <m/>
    <m/>
    <s v="Ruth Natalia Restrepo"/>
    <s v="Tipo C:  Supervisión"/>
    <s v="Técnica, Administrativa, Financiera, Jurídica y contable."/>
  </r>
  <r>
    <x v="23"/>
    <n v="84131500"/>
    <s v="Contratar los seguros que garanticen la proteccion de los activos e intereses patrimoniales, bienes propios y de aquellos por los cuales es legalmente responsable la SSSA."/>
    <s v="Diciembre"/>
    <s v="9 meses"/>
    <s v="Licitación Pública"/>
    <s v="Recursos Propios"/>
    <n v="1600000000"/>
    <n v="1600000000"/>
    <s v="No"/>
    <s v="N/A"/>
    <s v="Maria del Rosario Manrique Alzate "/>
    <s v="Profesional"/>
    <n v="3839713"/>
    <s v="rosario.manrique@antioquia.gov.co"/>
    <m/>
    <m/>
    <m/>
    <s v="99-9999"/>
    <m/>
    <m/>
    <m/>
    <m/>
    <m/>
    <m/>
    <m/>
    <x v="0"/>
    <m/>
    <m/>
    <m/>
    <s v="Diana Marcela David"/>
    <s v="Tipo C:  Supervisión"/>
    <s v="Técnica, Administrativa, Financiera, Jurídica y contable."/>
  </r>
  <r>
    <x v="23"/>
    <n v="82101504"/>
    <s v="Suscripcion a prensa informativa-El Colombiano"/>
    <s v="Marzo"/>
    <s v="10 meses"/>
    <s v="Contratación Directa"/>
    <s v="Recursos Propios"/>
    <n v="340000"/>
    <n v="340000"/>
    <s v="No"/>
    <s v="N/A"/>
    <s v="Maria del Rosario Manrique Alzate "/>
    <s v="Profesional"/>
    <n v="3839713"/>
    <s v="rosario.manrique@antioquia.gov.co"/>
    <m/>
    <m/>
    <m/>
    <s v="99-9999"/>
    <m/>
    <m/>
    <m/>
    <m/>
    <m/>
    <m/>
    <m/>
    <x v="0"/>
    <m/>
    <m/>
    <m/>
    <s v="Maria Victoria Hoyos Velasquez"/>
    <s v="Tipo C:  Supervisión"/>
    <s v="Técnica, Administrativa, Financiera, Jurídica y contable."/>
  </r>
  <r>
    <x v="23"/>
    <n v="72102100"/>
    <s v="Contrato de prestacion de servicios de fumigacion integral contra plagas nocivas a la salud publica en las instalaciones del Centro Administrativo Departamental y en las sedes externas."/>
    <s v="Febrero"/>
    <s v="9 meses"/>
    <s v="Mínima Cuantía"/>
    <s v="Recursos Propios"/>
    <n v="5350000"/>
    <n v="5350000"/>
    <s v="No"/>
    <s v="N/A"/>
    <s v="Maria del Rosario Manrique Alzate "/>
    <s v="Profesional"/>
    <n v="3839713"/>
    <s v="rosario.manrique@antioquia.gov.co"/>
    <m/>
    <m/>
    <m/>
    <s v="99-9999"/>
    <m/>
    <m/>
    <m/>
    <m/>
    <m/>
    <m/>
    <m/>
    <x v="0"/>
    <m/>
    <m/>
    <m/>
    <s v="Luz Marina Martinez"/>
    <s v="Tipo C:  Supervisión"/>
    <s v="Técnica, Administrativa, Financiera, Jurídica y contable."/>
  </r>
  <r>
    <x v="23"/>
    <n v="92121700"/>
    <s v="Prestar el servicio de recarga de extintores"/>
    <s v="Marzo"/>
    <s v="9 meses"/>
    <s v="Mínima Cuantía"/>
    <s v="Recursos Propios"/>
    <n v="3500000"/>
    <n v="3500000"/>
    <s v="No"/>
    <s v="N/A"/>
    <s v="Maria del Rosario Manrique Alzate "/>
    <s v="Profesional"/>
    <n v="3839713"/>
    <s v="rosario.manrique@antioquia.gov.co"/>
    <m/>
    <m/>
    <m/>
    <s v="99-9999"/>
    <m/>
    <m/>
    <m/>
    <m/>
    <m/>
    <m/>
    <m/>
    <x v="0"/>
    <m/>
    <m/>
    <m/>
    <s v="Luz Marina Martinez"/>
    <s v="Tipo C:  Supervisión"/>
    <s v="Técnica, Administrativa, Financiera, Jurídica y contable."/>
  </r>
  <r>
    <x v="23"/>
    <n v="42131600"/>
    <s v="Dotar a los funcionarios del almacén y de la SSSA de los elementos de protección personal necesarios para realizar actividades de recepción, almacenamiento y distribución de materiales, que son indispensables para la conservación de los biológicos del PAI."/>
    <s v="Marzo"/>
    <s v="12 meses"/>
    <s v="Mínima Cuantía"/>
    <s v="Recursos Propios"/>
    <n v="18000000"/>
    <n v="18000000"/>
    <s v="No"/>
    <s v="N/A"/>
    <s v="Maria del Rosario Manrique Alzate "/>
    <s v="Profesional"/>
    <n v="3839713"/>
    <s v="rosario.manrique@antioquia.gov.co"/>
    <m/>
    <m/>
    <m/>
    <s v="99-9999"/>
    <m/>
    <m/>
    <m/>
    <m/>
    <m/>
    <m/>
    <m/>
    <x v="0"/>
    <m/>
    <m/>
    <m/>
    <s v="Roberto Hernadez"/>
    <s v="Tipo C:  Supervisión"/>
    <s v="Técnica, Administrativa, Financiera, Jurídica y contable."/>
  </r>
  <r>
    <x v="23"/>
    <n v="83110000"/>
    <s v="Prestacion de servicios de operador de telefonia celular con suministro y/o reposicion de equipo"/>
    <s v="Enero"/>
    <s v="12 meses"/>
    <s v="Contratación Directa"/>
    <s v="Recursos Propios"/>
    <n v="5645066"/>
    <n v="1800000"/>
    <s v="Si"/>
    <s v="Aprobadas"/>
    <s v="Maria del Rosario Manrique Alzate "/>
    <s v="Profesional"/>
    <n v="3839713"/>
    <s v="rosario.manrique@antioquia.gov.co"/>
    <m/>
    <m/>
    <m/>
    <s v="99-9999"/>
    <m/>
    <m/>
    <m/>
    <m/>
    <m/>
    <m/>
    <m/>
    <x v="0"/>
    <m/>
    <m/>
    <m/>
    <s v="Diana Marcela David"/>
    <s v="Tipo C:  Supervisión"/>
    <s v="Técnica, Administrativa, Financiera, Jurídica y contable."/>
  </r>
  <r>
    <x v="23"/>
    <n v="78111502"/>
    <s v="Suministrar tiquetes aéreos para garantizar el desplazamiento de los servidores de la Secretaria Seccional de Salud y Protección Social de Antioquia en comisión oficial y/ o eventos de capacitación"/>
    <s v="Enero"/>
    <s v="12 meses"/>
    <s v="Selección Abreviada - Acuerdo Marco de Precios"/>
    <s v="Recursos Propios"/>
    <n v="105400000"/>
    <n v="20000000"/>
    <s v="Si"/>
    <s v="Aprobadas"/>
    <s v="Maria del Rosario Manrique Alzate "/>
    <s v="Profesional"/>
    <n v="3839713"/>
    <s v="rosario.manrique@antioquia.gov.co"/>
    <m/>
    <m/>
    <m/>
    <s v="99-9999"/>
    <m/>
    <m/>
    <m/>
    <m/>
    <m/>
    <m/>
    <m/>
    <x v="0"/>
    <m/>
    <m/>
    <m/>
    <s v="Erika Torres Florez"/>
    <s v="Tipo C:  Supervisión"/>
    <s v="Técnica, Administrativa, Financiera, Jurídica y contable."/>
  </r>
  <r>
    <x v="23"/>
    <n v="78121600"/>
    <s v="Clasificacion, ordenacion descripcion y servicio de almacenaje de documentos correspondientes a los fondos documentales de la Gobernacion de Antioquia, incluyendo materiales y unidades de conservacion"/>
    <s v="Enero"/>
    <s v="9 meses"/>
    <s v="Selección Abreviada - Menor Cuantía"/>
    <s v="Recursos Propios"/>
    <n v="112099614"/>
    <n v="9000000"/>
    <s v="Si"/>
    <s v="Aprobadas"/>
    <s v="Maria del Rosario Manrique Alzate "/>
    <s v="Profesional"/>
    <n v="3839713"/>
    <s v="rosario.manrique@antioquia.gov.co"/>
    <m/>
    <m/>
    <m/>
    <s v="99-9999"/>
    <m/>
    <m/>
    <m/>
    <m/>
    <m/>
    <m/>
    <m/>
    <x v="0"/>
    <m/>
    <m/>
    <m/>
    <s v="Ruth Natalia Restrepo"/>
    <s v="Tipo C:  Supervisión"/>
    <s v="Técnica, Administrativa, Financiera, Jurídica y contable."/>
  </r>
  <r>
    <x v="23"/>
    <n v="81111902"/>
    <s v="Clasificacion, ordenacion descripcion digitalizacion certificada, idexacion, cargue en el sistema de gestion documental mercurio correspondientes a los documentos de archivos de gestion de las diferentes dependencias de la Gobernacion de Antioquia bajo la modalidad"/>
    <s v="Febrero"/>
    <s v="9 meses"/>
    <s v="Selección Abreviada - Menor Cuantía"/>
    <s v="Recursos Propios"/>
    <n v="187900386"/>
    <n v="187900386"/>
    <s v="No"/>
    <s v="N/A"/>
    <s v="Maria del Rosario Manrique Alzate "/>
    <s v="Profesional"/>
    <n v="3839713"/>
    <s v="rosario.manrique@antioquia.gov.co"/>
    <m/>
    <m/>
    <m/>
    <s v="99-9999"/>
    <m/>
    <m/>
    <m/>
    <m/>
    <m/>
    <m/>
    <m/>
    <x v="0"/>
    <m/>
    <m/>
    <m/>
    <s v="Ruth Natalia Restrepo"/>
    <s v="Tipo C:  Supervisión"/>
    <s v="Técnica, Administrativa, Financiera, Jurídica y contable."/>
  </r>
  <r>
    <x v="23"/>
    <n v="82101504"/>
    <s v="Prestar servicios de apoyo a la gestión mediante la realización de publicaciones en prensa"/>
    <s v="Marzo"/>
    <s v="9 meses"/>
    <s v="Mínima Cuantía"/>
    <s v="Recursos Propios"/>
    <n v="28800000"/>
    <n v="28800000"/>
    <s v="No"/>
    <s v="N/A"/>
    <s v="Maria del Rosario Manrique Alzate "/>
    <s v="Profesional"/>
    <n v="3839713"/>
    <s v="rosario.manrique@antioquia.gov.co"/>
    <m/>
    <m/>
    <m/>
    <m/>
    <m/>
    <m/>
    <m/>
    <m/>
    <m/>
    <m/>
    <m/>
    <x v="0"/>
    <m/>
    <m/>
    <m/>
    <s v="Sebastian Espinosa"/>
    <s v="Tipo C:  Supervisión"/>
    <s v="Técnica, Administrativa, Financiera, Jurídica y contable."/>
  </r>
  <r>
    <x v="23"/>
    <n v="85101701"/>
    <s v="Apoyar la gestión territorial en lo referente a  la construcción e implementación de la Política Pública de Discapacidad Municipal y Departamental, en el marco del Sistema Nacional de Discapacidad."/>
    <s v="Febrero"/>
    <s v="9 meses"/>
    <s v="Selección Abreviada - Menor Cuantía"/>
    <s v="Recursos Propios"/>
    <n v="341248000"/>
    <n v="221248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0"/>
    <m/>
    <m/>
    <m/>
    <s v="Alexandra Leonor Alvarez Avila"/>
    <s v="Tipo C:  Supervisión"/>
    <s v="Técnica, Administrativa, Financiera, Jurídica y contable."/>
  </r>
  <r>
    <x v="23"/>
    <n v="85101701"/>
    <s v="Apoyar la gestión territorial en lo referente a  la construcción e implementación de la Política Pública de Discapacidad Municipal y Departamental, en el marco del Sistema Nacional de Discapacidad."/>
    <s v="Febrero"/>
    <s v="12 meses"/>
    <s v="Selección Abreviada - Menor Cuantía"/>
    <s v="SGP"/>
    <n v="341248000"/>
    <n v="120000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0"/>
    <m/>
    <m/>
    <m/>
    <s v="Alexandra Leonor Alvarez Avila"/>
    <s v="Tipo C:  Supervisión"/>
    <s v="Técnica, Administrativa, Financiera, Jurídica y contable."/>
  </r>
  <r>
    <x v="23"/>
    <n v="15101500"/>
    <s v="SUMINISTRAR COMBUSTIBLE DE AVIACIÓN PARA LAS AERONAVES PROPIEDAD DEL DEPARTAMENTO DE ANTIOQUIA."/>
    <s v="Enero"/>
    <s v="12 meses"/>
    <s v="Contratación Directa"/>
    <s v="Recursos Propios"/>
    <n v="230832501"/>
    <n v="230832501"/>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C:  Supervisión"/>
    <s v="Técnica, Administrativa, Financiera, Jurídica y contable."/>
  </r>
  <r>
    <x v="23"/>
    <n v="15101500"/>
    <s v="SUMINISTRAR COMBUSTIBLE DE AVIACIÓN PARA LAS AERONAVES PROPIEDAD DEL DEPARTAMENTO DE ANTIOQUIA."/>
    <s v="Febrero"/>
    <s v="5 meses"/>
    <s v="Contratación Directa"/>
    <s v="Recursos Propios"/>
    <n v="481415376"/>
    <n v="481415376"/>
    <s v="No"/>
    <s v="N/A"/>
    <s v="ANA CRISTINA URIBE PALACIO"/>
    <s v="Lider Gestor - Oficina Privada"/>
    <n v="3839020"/>
    <s v="anacristina.uribe@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C:  Supervisión"/>
    <s v="Técnica, Administrativa, Financiera, Jurídica y contable."/>
  </r>
  <r>
    <x v="23"/>
    <n v="78181800"/>
    <s v="REALIZAR EL MANTENIMIENTO GENERAL DEL AVION CESSNA C208B HK 5116G"/>
    <s v="Enero"/>
    <s v="4 meses"/>
    <s v="Mínima Cuantía"/>
    <s v="Recursos Propios"/>
    <n v="60156142"/>
    <n v="6015614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A1: Supervisión e Interventoría Integral"/>
    <s v="Técnica, Administrativa, Financiera, Jurídica y contable."/>
  </r>
  <r>
    <x v="23"/>
    <n v="78181800"/>
    <s v="REALIZAR EL MANTENIMIENTO GENERAL DEL HELICÓPTERO BELL 407 HK 4213G"/>
    <s v="Enero"/>
    <s v="5 meses"/>
    <s v="Contratación Directa"/>
    <s v="Recursos Propios"/>
    <n v="238224232"/>
    <n v="23822423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LUIS ALEJANDRO ARANGO RIVERA"/>
    <s v="Tipo A1: Supervisión e Interventoría Integral"/>
    <s v="Técnica, Administrativa, Financiera, Jurídica y contable."/>
  </r>
  <r>
    <x v="23"/>
    <n v="80111700"/>
    <s v="PRESTACIÓN DE SERVICIOS PROFESIONALES PARA EL SOPORTE DE LA OPERACIÓN AEREA DEL DEPARTAMENTO DE ANTIOQUIA: COMO TRIPULANTE Y APOYO EN LAS ACTIVIDADES REQUERIDAS POR EL PERMISO DE OPERACION DEL DEPARTAMENTO DE ANTIOQUIA – PILOTO 2 / BELL 407 "/>
    <s v="Enero"/>
    <s v="6 meses"/>
    <s v="Contratación Directa"/>
    <s v="Recursos Propios"/>
    <n v="67157246"/>
    <n v="67157246"/>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ALEJANDRO MELO E"/>
    <s v="Tipo C:  Supervisión"/>
    <s v="Técnica, Administrativa, Financiera, Jurídica y contable."/>
  </r>
  <r>
    <x v="23"/>
    <n v="80111700"/>
    <s v="PRESTACIÓN DE SERVICIOS PROFESIONALES PARA EL SOPORTE DE LA OPERACIÓN AÉREA DEL DEPARTAMENTO DE ANTIOQUIA: COMO TRIPULANTE Y APOYO EN LAS ACTIVIDADES REQUERIDAS POR EL PERMISO DE OPERACIÓN DEL DEPARTAMENTO DE ANTIOQUIA: PILOTO 2 / CESSNA 208B."/>
    <s v="Enero"/>
    <s v="6 meses"/>
    <s v="Contratación Directa"/>
    <s v="Recursos Propios"/>
    <n v="79273477"/>
    <n v="79273477"/>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C:  Supervisión"/>
    <s v="Técnica, Administrativa, Financiera, Jurídica y contable."/>
  </r>
  <r>
    <x v="23"/>
    <n v="80111700"/>
    <s v="PRESTACIÓN DE SERVICIOS PROFESIONALES PARA EL SOPORTE DE LA OPERACIÓN AÉREA DEL DEPARTAMENTO DE ANTIOQUIA: COMO TRIPULANTE Y APOYO EN LAS ACTIVIDADES REQUERIDAS POR EL PERMISO DE OPERACIÓN DEL DEPARTAMENTO DE ANTIOQUIA: PILOTO 3 / CESSNA 208B."/>
    <s v="Enero"/>
    <s v="12 meses"/>
    <s v="Contratación Directa"/>
    <s v="Recursos Propios"/>
    <n v="79273477"/>
    <n v="79273477"/>
    <s v="No"/>
    <s v="N/A"/>
    <s v="SAMIR ALONSO MURILLO"/>
    <s v="Lider Gestor - SSSA"/>
    <n v="3839762"/>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n v="10036"/>
    <s v="Población  de dificil acceso atendida a través de brigadas  de salud del programa aéreo de salud"/>
    <s v="Operaciones aéreas, Mantenimiento Aeronáutico, Combustibles, espacio físico. "/>
    <m/>
    <m/>
    <m/>
    <m/>
    <m/>
    <x v="0"/>
    <m/>
    <m/>
    <m/>
    <s v="CARLOS EDUARDO GUERRA SUA"/>
    <s v="Tipo C:  Supervisión"/>
    <s v="Técnica, Administrativa, Financiera, Jurídica y contable."/>
  </r>
  <r>
    <x v="23"/>
    <n v="80131502"/>
    <s v="PERMITIR EL USO Y GOCE EN CALIDAD DE ARRENDAMIENTO DEL HANGAR 71 DEL AEROPUERTO OLAYA HERRERA DEL MUNICIPIO DE MEDELLÍN UBICADO EN LA CARRERA 67 #1B-15."/>
    <s v="Enero"/>
    <s v="5 meses"/>
    <s v="Contratación Directa"/>
    <s v="Recursos Propios"/>
    <n v="155389692"/>
    <n v="15538969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C:  Supervisión"/>
    <s v="Técnica, Administrativa, Financiera, Jurídica y contable."/>
  </r>
  <r>
    <x v="23"/>
    <s v="78181800; 80111700"/>
    <s v="PRESTACIÓN DE SERVICIOS PARA APOYAR LA SUPERVISIÓN, SEGUIMIENTO Y CONTROL DEL MANTENIMIENTO GENERAL DE LAS AERONAVES DEL DEPARTAMENTO DE ANTIOQUIA."/>
    <s v="Enero"/>
    <s v="5 meses"/>
    <s v="Contratación Directa"/>
    <s v="Recursos Propios"/>
    <n v="31875603"/>
    <n v="31875603"/>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LUIS ALEJANDRO ARANGO RIVERA"/>
    <s v="Tipo C:  Supervisión"/>
    <s v="Técnica, Administrativa, Financiera, Jurídica y contable."/>
  </r>
  <r>
    <x v="23"/>
    <s v="78181800; 80111700"/>
    <s v="PRESTACIÓN DE SERVICIOS PARA APOYAR LA SUPERVISIÓN, SEGUIMIENTO Y CONTROL DEL MANTENIMIENTO GENERAL DE LAS AERONAVES DEL DEPARTAMENTO DE ANTIOQUIA."/>
    <s v="Enero"/>
    <s v="38 meses"/>
    <s v="Contratación Directa"/>
    <s v="Recursos Propios"/>
    <n v="13660973"/>
    <n v="13660973"/>
    <s v="No"/>
    <s v="N/A"/>
    <s v="ANA CRISTINA URIBE PALACIO"/>
    <s v="Lider Gestor - Oficina Privada"/>
    <n v="3839020"/>
    <s v="anacristina.uribe@antioquia.gov.co"/>
    <m/>
    <m/>
    <m/>
    <m/>
    <m/>
    <m/>
    <m/>
    <m/>
    <m/>
    <m/>
    <m/>
    <x v="0"/>
    <m/>
    <m/>
    <m/>
    <s v="JORGE ELIECER VARGAS GARAY"/>
    <s v="Tipo C:  Supervisión"/>
    <s v="Técnica, Administrativa, Financiera, Jurídica y contable."/>
  </r>
  <r>
    <x v="24"/>
    <n v="77101703"/>
    <s v="Aunar esfuerzos para el manejo integral de los residuos sólidos reciclables en las instalaciones del centro administrativo departamental y sedes externas del departamento de antioquia."/>
    <s v="Enero"/>
    <s v="27 meses"/>
    <s v="Contratación Directa"/>
    <s v="No Aplica"/>
    <n v="0"/>
    <n v="0"/>
    <s v="No"/>
    <s v="N/A"/>
    <s v="Luz Marina Martinez A"/>
    <s v="Profesional Especializado (técnico)"/>
    <s v="3838956"/>
    <s v="luz.martinez@antioquia.gov.co"/>
    <m/>
    <m/>
    <m/>
    <m/>
    <m/>
    <m/>
    <s v="2016-CA-22-0005"/>
    <n v="0"/>
    <d v="2016-12-07T00:00:00"/>
    <n v="20166060097540"/>
    <s v="2016-CA-22-0005"/>
    <x v="3"/>
    <s v="RECIMED (COOPERATIVA MULTIACTIVA DE RECICLADORES DE MEDELLÍN)"/>
    <n v="43465"/>
    <s v="En ejecución"/>
    <s v="Luz Marina Martínez Alzate"/>
    <s v="Tipo C:  Supervisión"/>
    <s v="Técnica, Administrativa, Financiera, Jurídica y contable."/>
  </r>
  <r>
    <x v="24"/>
    <n v="82121500"/>
    <s v="Servicio de impresión, fotocopiado, fax y scanner bajo la modalidad de outsourcing in house incluyendo hardware, software, administración, papel, insumos y talento humano, para atender la demanda de las distintas dependencias de la gobernación de antioquia"/>
    <s v="Enero"/>
    <s v="16 meses"/>
    <s v="Selección Abreviada - Subasta Inversa"/>
    <s v="Recursos Propios"/>
    <n v="2365125000"/>
    <n v="835380000"/>
    <s v="Si"/>
    <s v="Aprobadas"/>
    <s v="Juan Carlos Arango Ramírez"/>
    <s v="Profesional Universitario (Logístico)"/>
    <s v="3839370"/>
    <s v="juan.arango@antioquia.gov.co"/>
    <m/>
    <m/>
    <m/>
    <m/>
    <m/>
    <m/>
    <n v="7481"/>
    <n v="4600007552"/>
    <d v="2017-01-17T00:00:00"/>
    <n v="2017060103039"/>
    <n v="4600007552"/>
    <x v="3"/>
    <s v="SUMIMAS S.A.S."/>
    <m/>
    <s v="En ejecución"/>
    <s v="Ruth Natalia Castro Restrepo y Rodolfo Marquez Ealo"/>
    <s v="Tipo C:  Supervisión"/>
    <s v="Técnica, Administrativa, Financiera, Jurídica y contable."/>
  </r>
  <r>
    <x v="24"/>
    <s v="80101500; 83121600; 80121500; 80121600; 80121700"/>
    <s v="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
    <s v="Enero"/>
    <s v="27 meses"/>
    <s v="Contratación Directa"/>
    <s v="Recursos Propios"/>
    <n v="142800000"/>
    <n v="47600000"/>
    <s v="Si"/>
    <s v="Aprobadas"/>
    <s v="Juan Carlos Arango Ramírez"/>
    <s v="Profesional Universitario (Logístico)"/>
    <s v="3839370"/>
    <s v="juan.arango@antioquia.gov.co"/>
    <m/>
    <m/>
    <m/>
    <m/>
    <m/>
    <m/>
    <n v="7493"/>
    <n v="4600007251"/>
    <d v="2017-09-06T00:00:00"/>
    <n v="4600007251"/>
    <n v="4600007251"/>
    <x v="3"/>
    <s v="RICARDO HOYOS DUQUE"/>
    <m/>
    <s v="En ejecución"/>
    <s v="Carlos Arturo Piedrahita"/>
    <s v="Tipo C:  Supervisión"/>
    <s v="Técnica, Administrativa, Financiera, Jurídica y contable."/>
  </r>
  <r>
    <x v="24"/>
    <s v="78131600; 78131800"/>
    <s v="Prestar el servicio de almacenamiento, custodia y consulta de la información fisica de la gobernación de antioquia"/>
    <s v="Enero"/>
    <s v="16 meses"/>
    <s v="Contratación Directa"/>
    <s v="Recursos Propios"/>
    <n v="781199952"/>
    <n v="438565902"/>
    <s v="Si"/>
    <s v="Aprobadas"/>
    <s v="Juan Carlos Arango Ramírez"/>
    <s v="Profesional Universitario (Logístico)"/>
    <s v="3839370"/>
    <s v="juan.arango@antioquia.gov.co"/>
    <s v="Fortalecimiento del acceso y la calidad de la información pública"/>
    <s v="Avance del Sistema de Gestión Documental de la Administración Departamental"/>
    <s v="Fortalecimiento de la gestion documental en todo el departamento de Antioquia"/>
    <n v="220129001"/>
    <s v="Actualización del Sistema de Gestión Documental"/>
    <s v="Almacenamiento, custodia y consulta de la información"/>
    <n v="7363"/>
    <n v="16009"/>
    <d v="2017-10-10T00:00:00"/>
    <n v="2017060102716"/>
    <n v="4600007525"/>
    <x v="3"/>
    <s v="SERVICIOS POSTALES NACIONALES S.A "/>
    <m/>
    <s v="En ejecución"/>
    <s v="Marino Gutierrez Marquez "/>
    <s v="Tipo C:  Supervisión"/>
    <s v="Técnica, Administrativa, Financiera, Jurídica y contable."/>
  </r>
  <r>
    <x v="24"/>
    <s v="81111500; 81112100"/>
    <s v="Servicio de conectividad de internet para la gobernacion de antioquia y sus sedes externas"/>
    <s v="Enero"/>
    <s v="28 meses"/>
    <s v="Contratación Directa"/>
    <s v="Recursos Propios"/>
    <n v="269423616"/>
    <n v="269423616"/>
    <s v="Si"/>
    <s v="Aprobadas"/>
    <s v="Juan Carlos Arango Ramírez"/>
    <s v="Profesional Universitario (Logístico)"/>
    <s v="3839372"/>
    <s v="juan.arango@antioquia.gov.co"/>
    <m/>
    <m/>
    <m/>
    <m/>
    <m/>
    <m/>
    <n v="7392"/>
    <n v="17413"/>
    <d v="2017-08-29T00:00:00"/>
    <n v="2017060098962"/>
    <n v="4600007217"/>
    <x v="3"/>
    <s v="VALOR + SAS"/>
    <m/>
    <s v="En ejecución"/>
    <s v="Alexandar Arias Ocampo"/>
    <s v="Tipo C:  Supervisión"/>
    <s v="Técnica, Administrativa, Financiera, Jurídica y contable."/>
  </r>
  <r>
    <x v="24"/>
    <n v="83111600"/>
    <s v="Prestacion de servicios de operador de telefonia celular para la gobernación de antioquia"/>
    <s v="Enero"/>
    <s v="15 meses"/>
    <s v="Contratación Directa"/>
    <s v="Recursos Propios"/>
    <n v="850071952"/>
    <n v="850071952"/>
    <s v="Si"/>
    <s v="Aprobadas"/>
    <s v="Diana David"/>
    <s v="Profesional Universitario (Logístico)"/>
    <n v="3839345"/>
    <s v="mariaalejandra.vallejo@antioquia.gov.co"/>
    <m/>
    <m/>
    <m/>
    <m/>
    <m/>
    <m/>
    <n v="7394"/>
    <n v="5149"/>
    <d v="2017-09-01T00:00:00"/>
    <n v="2017060098928"/>
    <n v="4600007212"/>
    <x v="3"/>
    <s v="Comunicación celular S.A. COMCEL S.A."/>
    <m/>
    <s v="En ejecución"/>
    <s v="Diana David"/>
    <s v="Tipo C:  Supervisión"/>
    <s v="Técnica, Administrativa, Financiera, Jurídica y contable."/>
  </r>
  <r>
    <x v="24"/>
    <n v="92121500"/>
    <s v="Prestar el servicio de vigilancia privada fija armada, canina y sin arma para el Departamento de Antioquia, Asamblea Departamental, Fábrica de Licores y Alcoholes de Antioquia, Bienes Muebles e Inmuebles y sedes externas."/>
    <s v="Enero"/>
    <s v="15 meses"/>
    <s v="Licitación Pública"/>
    <s v="Recursos Propios"/>
    <n v="5376747297"/>
    <n v="2089305153"/>
    <s v="Si"/>
    <s v="Aprobadas"/>
    <s v="Juan Carlos Arango Ramírez"/>
    <s v="Profesional Universitario (Logístico)"/>
    <s v="3839370"/>
    <s v="juan.arango@antioquia.gov.co"/>
    <m/>
    <m/>
    <m/>
    <m/>
    <m/>
    <m/>
    <n v="7347"/>
    <n v="15645"/>
    <d v="2017-08-15T00:00:00"/>
    <n v="2017060110237"/>
    <n v="4600007928"/>
    <x v="3"/>
    <s v="SERACIS LTDA"/>
    <m/>
    <s v="En ejecución"/>
    <s v="Sergio Alexander Contreras Romero"/>
    <s v="Tipo C:  Supervisión"/>
    <s v="Técnica, Administrativa, Financiera, Jurídica y contable."/>
  </r>
  <r>
    <x v="24"/>
    <n v="90121500"/>
    <s v="Adquisición de tiquetes aéreos para la Gobernación de Antioquia"/>
    <s v="Enero"/>
    <s v="15 meses"/>
    <s v="Contratación Directa"/>
    <s v="Recursos Propios"/>
    <n v="2307728260"/>
    <n v="70000000"/>
    <s v="Si"/>
    <s v="Aprobadas"/>
    <s v="Maria Victoria Hoyos "/>
    <s v="Profesional Universitario (Logístico)"/>
    <s v="3839345"/>
    <s v="victoria.hoyos@antioquia.gov.co"/>
    <m/>
    <m/>
    <m/>
    <m/>
    <m/>
    <m/>
    <n v="7571"/>
    <n v="15618"/>
    <d v="2017-10-05T00:00:00"/>
    <n v="2017060102139"/>
    <n v="4600007506"/>
    <x v="3"/>
    <s v="SERVICIO AEREO A TERRITORIOS NACIONALES S.A. SATENA"/>
    <n v="43465"/>
    <s v="En ejecución"/>
    <s v="Maria Victoria Hoyos Velasquez"/>
    <s v="Tipo C:  Supervisión"/>
    <s v="Técnica, Administrativa, Financiera, Jurídica y contable."/>
  </r>
  <r>
    <x v="24"/>
    <n v="78181500"/>
    <s v="Prestación del servicio de mantenimiento integral para el parque automotor de propiedad y al servicio del departamento de antioquia."/>
    <s v="Enero"/>
    <s v="15 meses"/>
    <s v="Selección Abreviada - Subasta Inversa"/>
    <s v="Recursos Propios"/>
    <n v="2268463600"/>
    <n v="1579338756"/>
    <s v="Si"/>
    <s v="Aprobadas"/>
    <s v="Juan Carlos Arango Ramírez"/>
    <s v="Profesional Universitario (Logístico)"/>
    <s v="3839370"/>
    <s v="juan.arango@antioquia.gov.co"/>
    <m/>
    <m/>
    <m/>
    <m/>
    <m/>
    <m/>
    <n v="7380"/>
    <n v="0"/>
    <d v="2017-08-31T00:00:00"/>
    <n v="2017060106522"/>
    <n v="4600007665"/>
    <x v="3"/>
    <s v="UNION TEMPORAL SERVICIO AUTOMOTRIZ ABURRA MOTORS"/>
    <m/>
    <s v="En ejecución"/>
    <s v="Rodolfo Marquez Ealo"/>
    <s v="Tipo C:  Supervisión"/>
    <s v="Técnica, Administrativa, Financiera, Jurídica y contable."/>
  </r>
  <r>
    <x v="24"/>
    <n v="78102200"/>
    <s v="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
    <s v="Enero"/>
    <s v="15 meses"/>
    <s v="Contratación Directa"/>
    <s v="Recursos Propios"/>
    <n v="578562317"/>
    <n v="439427225"/>
    <s v="Si"/>
    <s v="Aprobadas"/>
    <s v="Juan Carlos Arango Ramírez"/>
    <s v="Profesional Universitario (Logístico)"/>
    <s v="3839370"/>
    <s v="juan.arango@antioquia.gov.co"/>
    <m/>
    <m/>
    <m/>
    <m/>
    <m/>
    <m/>
    <n v="7561"/>
    <n v="4600007517"/>
    <d v="2017-10-05T00:00:00"/>
    <n v="2017060102512"/>
    <n v="4600007517"/>
    <x v="3"/>
    <s v="SERVICIOS POSTALES NACIONALES S.A"/>
    <m/>
    <s v="En ejecución"/>
    <s v="Marino Gutierrez Marquez "/>
    <s v="Tipo C:  Supervisión"/>
    <s v="Técnica, Administrativa, Financiera, Jurídica y contable."/>
  </r>
  <r>
    <x v="24"/>
    <n v="83101804"/>
    <s v="Suministro de energia y potencia electrica para el edificio del centro administrativo departamental y la fabrica de licores y alcoholes de antioquia como usuario no regulado."/>
    <s v="Enero"/>
    <s v="15 meses"/>
    <s v="Contratación Directa"/>
    <s v="Recursos Propios"/>
    <n v="2781833847"/>
    <n v="2781833847"/>
    <s v="Si"/>
    <s v="Aprobadas"/>
    <s v="Juan Guillermo Cañas R"/>
    <s v="Profesional Universitario (técnico)"/>
    <s v="3838489"/>
    <s v="juan.canas@antioquia.gov.co"/>
    <m/>
    <m/>
    <m/>
    <m/>
    <m/>
    <m/>
    <s v="2017-SS-22-0003"/>
    <n v="7550"/>
    <d v="2017-10-02T00:00:00"/>
    <n v="2017060102511"/>
    <s v="2017-SS-22-0003"/>
    <x v="3"/>
    <s v="EPM"/>
    <n v="43465"/>
    <s v="En ejecución"/>
    <s v="Juan Guillermo Cañas"/>
    <s v="Tipo C:  Supervisión"/>
    <s v="Técnica, Administrativa, Financiera, Jurídica y contable."/>
  </r>
  <r>
    <x v="24"/>
    <n v="78181701"/>
    <s v="Suminitro de combustible gasolina corriente, gasolina extra, acpm "/>
    <s v="Enero"/>
    <s v="15 meses"/>
    <s v="Selección Abreviada - Subasta Inversa"/>
    <s v="Recursos Propios"/>
    <n v="972967280"/>
    <n v="695477012"/>
    <s v="Si"/>
    <s v="Aprobadas"/>
    <s v="Javier Alonso Londoño H"/>
    <s v="Profesional Universitario (técnico)"/>
    <s v="3838870"/>
    <s v="javier.londono@antioquia.gov.co"/>
    <m/>
    <m/>
    <m/>
    <m/>
    <m/>
    <m/>
    <n v="7373"/>
    <n v="16756"/>
    <d v="2017-08-17T00:00:00"/>
    <n v="2017060102135"/>
    <n v="4600007507"/>
    <x v="3"/>
    <s v="DISTRACOM S.A "/>
    <n v="43465"/>
    <s v="En ejecución"/>
    <s v="Javier Alonso Londoño"/>
    <s v="Tipo C:  Supervisión"/>
    <s v="Técnica, Administrativa, Financiera, Jurídica y contable."/>
  </r>
  <r>
    <x v="24"/>
    <s v="72154100; 72151200"/>
    <s v="Mantenimiento preventivo y correctivo, con suministro e instalacion de repuestos, equipos y trabajos varios, para el sistema de aire acondicionado y ventilacion mecanica del centro administrastivo departamental y sedes externas."/>
    <s v="Enero"/>
    <s v="15 meses"/>
    <s v="Selección Abreviada - Subasta Inversa"/>
    <s v="Recursos Propios"/>
    <n v="239999906"/>
    <n v="220673611"/>
    <s v="Si"/>
    <s v="Aprobadas"/>
    <s v="Santiago Marín Restrepo"/>
    <s v="Profesional Universitario (técnico)"/>
    <s v="3838951"/>
    <s v="santiago.marin@antioquia.gov.co"/>
    <m/>
    <m/>
    <m/>
    <m/>
    <m/>
    <m/>
    <n v="7027"/>
    <n v="18269"/>
    <d v="2017-08-11T00:00:00"/>
    <s v="S2017060103137"/>
    <n v="4600007553"/>
    <x v="3"/>
    <s v="COOL AIR MULTIAIRES S.A.S."/>
    <m/>
    <s v="En ejecución"/>
    <s v="Santiago Marín Restrepo"/>
    <s v="Tipo C:  Supervisión"/>
    <s v="Técnica, Administrativa, Financiera, Jurídica y contable."/>
  </r>
  <r>
    <x v="24"/>
    <n v="72101506"/>
    <s v="Prestación del servicio de mantenimiento preventivo y correctivo con suministro de repuestos de los ascensores y garaventa marca mitsubishi instalados en el centro administrativo departamental"/>
    <s v="Enero"/>
    <s v="15 meses"/>
    <s v="Contratación Directa"/>
    <s v="Recursos Propios"/>
    <n v="334029055"/>
    <n v="250235674"/>
    <s v="Si"/>
    <s v="Aprobadas"/>
    <s v="Santiago Marín Restrepo"/>
    <s v="Profesional Universitario (técnico)"/>
    <s v="3838951"/>
    <s v="santiago.marin@antioquia.gov.co"/>
    <m/>
    <m/>
    <m/>
    <m/>
    <m/>
    <m/>
    <n v="7381"/>
    <n v="4600007210"/>
    <d v="2017-10-05T00:00:00"/>
    <n v="2017060102513"/>
    <n v="4600007210"/>
    <x v="3"/>
    <s v="MITSUBISHI ELECTRIC DE COLOMBIA LTDA"/>
    <m/>
    <s v="En ejecución"/>
    <s v="Santiago Marín Restrepo"/>
    <s v="Tipo C:  Supervisión"/>
    <s v="Técnica, Administrativa, Financiera, Jurídica y contable."/>
  </r>
  <r>
    <x v="24"/>
    <n v="41103007"/>
    <s v="Suministro de energía térmica mediante agua helada desde la central de generación del distrito térmico hasta las instalaciones del centro administrativo departamental-cad- para ser usada en su sistema de aire acondicionado"/>
    <s v="Enero"/>
    <s v="14 meses"/>
    <s v="Contratación Directa"/>
    <s v="Recursos Propios"/>
    <n v="2089305153"/>
    <n v="2089305153"/>
    <s v="Si"/>
    <s v="Aprobadas"/>
    <s v="Juan Carlos Arango Ramírez"/>
    <s v="Profesional Universitario (Logístico)"/>
    <s v="3839370"/>
    <s v="juan.arango@antioquia.gov.co"/>
    <m/>
    <m/>
    <m/>
    <m/>
    <m/>
    <m/>
    <s v="2017-SS-22-0004 "/>
    <s v="NA (PAGO SERVICIOS PUBLICOS Gob.Ant.)"/>
    <d v="2017-10-04T00:00:00"/>
    <n v="2017060092935"/>
    <s v="2017-SS-22-0004 Y POR EPM CT-2017-001546"/>
    <x v="3"/>
    <s v="EMPRESAS PUBLICAS DE MEDELLIN E.S.P."/>
    <m/>
    <s v="En ejecución"/>
    <s v="Santiago Marín Restrepo"/>
    <s v="Tipo C:  Supervisión"/>
    <s v="Técnica, Administrativa, Financiera, Jurídica y contable."/>
  </r>
  <r>
    <x v="24"/>
    <n v="76111500"/>
    <s v="Prestación de servicios de aseo, cafeteria y mantenimiento gemeral, con suministro de insumos necesarios para la realización de esta labor, en las instalaciones del Centro Administrativo Departamental y Sedes externas"/>
    <s v="Enero"/>
    <s v="15 meses"/>
    <s v="Selección Abreviada - Subasta Inversa"/>
    <s v="Recursos Propios"/>
    <n v="2203503881"/>
    <n v="1844990936"/>
    <s v="Si"/>
    <s v="Aprobadas"/>
    <s v="Juan Guillermo Cañas R"/>
    <s v="Profesional Universitario (técnico)"/>
    <s v="3838489"/>
    <s v="juan.canas@antioquia.gov.co"/>
    <m/>
    <m/>
    <m/>
    <m/>
    <m/>
    <m/>
    <n v="7365"/>
    <n v="18264"/>
    <d v="2017-09-01T00:00:00"/>
    <n v="2017060105691"/>
    <n v="4600007614"/>
    <x v="3"/>
    <s v="CENTRO ASEO MANTENIMIENTO PROFESIONAL S.A.S"/>
    <m/>
    <s v="En ejecución"/>
    <s v="Juan Guillermo cañas"/>
    <s v="Tipo C:  Supervisión"/>
    <s v="Técnica, Administrativa, Financiera, Jurídica y contable."/>
  </r>
  <r>
    <x v="24"/>
    <s v="80101600; 80111700; 81141900"/>
    <s v="Elaborar estrategia tecnológica y de contenidos multimedia, para la operación integral de la herramienta feria virtual antioquia honesta"/>
    <s v="Enero"/>
    <s v="10 meses"/>
    <s v="Contratación Directa"/>
    <s v="Recursos Propios"/>
    <n v="491525698"/>
    <n v="421307741"/>
    <s v="Si"/>
    <s v="Solicitadas"/>
    <s v="Juan Carlos Arango Ramírez"/>
    <s v="Profesional Universitario (Logístico)"/>
    <s v="3839370"/>
    <s v="juan.arango@antioquia.gov.co"/>
    <m/>
    <m/>
    <m/>
    <m/>
    <m/>
    <m/>
    <n v="7963"/>
    <n v="19122"/>
    <d v="2017-11-10T00:00:00"/>
    <n v="2017060109240"/>
    <n v="4600007860"/>
    <x v="3"/>
    <s v="VALOR + SAS"/>
    <n v="43465"/>
    <s v="En ejecución"/>
    <s v="Ahysen Arboleda Montañez - Maria Helena Zapata Gómez -Eliana Patricia Gallego Ospina - Juan Carlos Arango Ramirez"/>
    <s v="Tipo C:  Supervisión"/>
    <s v="Técnica, Administrativa, Financiera, Jurídica y contable."/>
  </r>
  <r>
    <x v="24"/>
    <s v=" 24101601"/>
    <s v="Modernización del ascensor de carga del centro administrativo departamental cad."/>
    <s v="Enero"/>
    <s v="10 meses"/>
    <s v="Contratación Directa"/>
    <s v="Recursos Propios"/>
    <n v="247610247"/>
    <n v="147610247"/>
    <s v="Si"/>
    <s v="Aprobadas"/>
    <s v="Santiago Marín Restrepo"/>
    <s v="Profesional Universitario (técnico)"/>
    <s v="3838951"/>
    <s v="santiago.marin@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Adecuación del ascensor"/>
    <n v="7969"/>
    <n v="19645"/>
    <d v="2017-12-06T00:00:00"/>
    <n v="2017060112898"/>
    <n v="4600007957"/>
    <x v="3"/>
    <s v="MITSUBISHI ELECTRIC DE COLOMBIA LIMITADA"/>
    <m/>
    <s v="En ejecución"/>
    <s v="Santiago Marín Restrepo"/>
    <s v="Tipo C:  Supervisión"/>
    <s v="Técnica, Administrativa, Financiera, Jurídica y contable."/>
  </r>
  <r>
    <x v="24"/>
    <n v="72102900"/>
    <s v="Obras civiles de adecuación para la modernización del ascensor de carga del Centro Administrativo Departamental &quot;José María Cordova&quot;, de la Gobernación de Antioquia."/>
    <s v="Enero"/>
    <s v="18 meses"/>
    <s v="Mínima Cuantía"/>
    <s v="Recursos Propios"/>
    <n v="68600246"/>
    <n v="55245135"/>
    <s v="Si"/>
    <s v="Aprobadas"/>
    <s v="William Vega Arango"/>
    <s v="Profesional Universitario (técnico)"/>
    <s v="3838999"/>
    <s v="william.vega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Adecuación del ascensor"/>
    <n v="7996"/>
    <m/>
    <d v="2017-11-30T00:00:00"/>
    <n v="4600007987"/>
    <n v="4600007987"/>
    <x v="1"/>
    <s v="CONHIME SAS"/>
    <n v="43374"/>
    <s v="En ejecución"/>
    <s v="William Vega Arango"/>
    <s v="Tipo C:  Supervisión"/>
    <s v="Técnica, Administrativa, Financiera, Jurídica y contable."/>
  </r>
  <r>
    <x v="24"/>
    <n v="55101500"/>
    <s v="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
    <s v="Enero"/>
    <s v="10 meses"/>
    <s v="Contratación Directa"/>
    <s v="Recursos Propios"/>
    <n v="38000000"/>
    <n v="38000000"/>
    <s v="No"/>
    <s v="N/A"/>
    <s v="Juan Carlos Arango Ramírez"/>
    <s v="Profesional Universitario (Logístico)"/>
    <s v="3839370"/>
    <s v="juan.arango@antioquia.gov.co"/>
    <m/>
    <m/>
    <m/>
    <m/>
    <m/>
    <m/>
    <n v="8023"/>
    <n v="19908"/>
    <d v="2018-01-17T00:00:00"/>
    <n v="2018060003513"/>
    <n v="4600007996"/>
    <x v="3"/>
    <s v="LEGIS EDITORES SA"/>
    <n v="43465"/>
    <s v="En ejecución"/>
    <s v="Luis Fernando Úsuga"/>
    <s v="Tipo C:  Supervisión"/>
    <s v="Técnica, Administrativa, Financiera, Jurídica y contable."/>
  </r>
  <r>
    <x v="24"/>
    <n v="80121600"/>
    <s v="Prestación de servicios de apoyo en la revisión permanente de los procesos judiciales en los que tiene interés el departamento de antioquia, con jurisdicción en la ciudad de Barranquilla."/>
    <s v="Enero"/>
    <s v="6 meses"/>
    <s v="Contratación Directa"/>
    <s v="Recursos Propios"/>
    <n v="12374879"/>
    <n v="12374879"/>
    <s v="No"/>
    <s v="N/A"/>
    <s v="Juan Carlos Arango Ramírez"/>
    <s v="Profesional Universitario (Logístico)"/>
    <s v="3839370"/>
    <s v="juan.arango@antioquia.gov.co"/>
    <m/>
    <m/>
    <m/>
    <m/>
    <m/>
    <m/>
    <n v="8010"/>
    <n v="19908"/>
    <d v="2018-01-16T00:00:00"/>
    <n v="4600007995"/>
    <n v="4600007995"/>
    <x v="3"/>
    <s v="BARRERO PINZON ZAIRA YANUBY"/>
    <n v="43465"/>
    <s v="En ejecución"/>
    <s v="Diana Marcela Raigoza Duque"/>
    <s v="Tipo C:  Supervisión"/>
    <s v="Técnica, Administrativa, Financiera, Jurídica y contable."/>
  </r>
  <r>
    <x v="24"/>
    <n v="93141707"/>
    <s v="Contrato de prestación de servicios para la conservación, restauración y preservación de documentos en el archivo histórico de Antioquia."/>
    <s v="Junio"/>
    <s v="4 meses"/>
    <s v="Contratación Directa"/>
    <s v="Recursos Propios"/>
    <n v="63000000"/>
    <n v="63000000"/>
    <s v="No"/>
    <s v="N/A"/>
    <s v="Marino Gutierrez Marquez"/>
    <s v="Profesional Universitario "/>
    <s v="3839365"/>
    <s v="marino.gutierrez@antioquia.gov.co"/>
    <m/>
    <m/>
    <m/>
    <m/>
    <m/>
    <m/>
    <m/>
    <m/>
    <m/>
    <m/>
    <m/>
    <x v="0"/>
    <m/>
    <m/>
    <s v="Sin iniciar etapa precontractual"/>
    <s v="Traslado interno "/>
    <s v="Tipo C:  Supervisión"/>
    <s v="Técnica, Administrativa, Financiera, Jurídica y contable."/>
  </r>
  <r>
    <x v="24"/>
    <s v="76111501 "/>
    <s v="Mantenimiento y alistamiento de fachada y ventaneria del edificio Gobernacion de Antioquia y edificio Asamblea Departamental (incluye empaques para ventanería) Reposición."/>
    <s v="Enero"/>
    <s v="10 meses"/>
    <s v="Selección Abreviada - Menor Cuantía"/>
    <s v="Recursos Propios"/>
    <n v="200000000"/>
    <n v="200000000"/>
    <s v="No"/>
    <s v="N/A"/>
    <s v="Juan Carlos Gallego O"/>
    <s v="Profesional Universitario (técnico)"/>
    <s v="3839394"/>
    <s v="juan.gallegoosorio@antioquia.gov.co"/>
    <m/>
    <m/>
    <m/>
    <m/>
    <m/>
    <m/>
    <m/>
    <m/>
    <m/>
    <m/>
    <m/>
    <x v="0"/>
    <m/>
    <m/>
    <s v="Sin iniciar etapa precontractual"/>
    <s v="Actualizar el presupuesto y objeto"/>
    <s v="Tipo C:  Supervisión"/>
    <s v="Técnica, Administrativa, Financiera, Jurídica y contable."/>
  </r>
  <r>
    <x v="24"/>
    <n v="72102900"/>
    <s v="Mantenimiento preventivo y correctivo de salvaescaleras del costado oriental piso 12 - 13 marca VIMEC"/>
    <s v="Enero"/>
    <s v="11 meses"/>
    <s v="Mínima Cuantía"/>
    <s v="Recursos Propios"/>
    <n v="15000000"/>
    <n v="15000000"/>
    <s v="No"/>
    <s v="N/A"/>
    <s v="Donaldy Giraldo Garcia"/>
    <s v="Profesional Universitario (técnico)"/>
    <s v="3839690"/>
    <s v="donaldy.giraldo@antioquia.gov.co"/>
    <m/>
    <m/>
    <m/>
    <m/>
    <m/>
    <m/>
    <m/>
    <m/>
    <m/>
    <m/>
    <m/>
    <x v="0"/>
    <m/>
    <m/>
    <s v="Sin iniciar etapa precontractual"/>
    <m/>
    <s v="Tipo C:  Supervisión"/>
    <s v="Técnica, Administrativa, Financiera, Jurídica y contable."/>
  </r>
  <r>
    <x v="24"/>
    <n v="78111800"/>
    <s v="Prestación de servicio de transporte terrestre automotor para apoyar la gestión de la Gobernación de Antioquia."/>
    <s v="Enero"/>
    <s v="11 meses"/>
    <s v="Selección Abreviada - Subasta Inversa"/>
    <s v="Recursos Propios"/>
    <n v="2213053920"/>
    <n v="173191000"/>
    <s v="No"/>
    <s v="N/A"/>
    <s v="Juan Guillermo Cañas R"/>
    <s v="Profesional Universitario (técnico)"/>
    <s v="3838489"/>
    <s v="juan.canas@antioquia.gov.co"/>
    <m/>
    <m/>
    <m/>
    <m/>
    <m/>
    <m/>
    <s v="SA-22-01-2018"/>
    <m/>
    <m/>
    <m/>
    <m/>
    <x v="0"/>
    <m/>
    <m/>
    <s v="Sin iniciar etapa precontractual"/>
    <m/>
    <s v="Tipo C:  Supervisión"/>
    <s v="Técnica, Administrativa, Financiera, Jurídica y contable."/>
  </r>
  <r>
    <x v="24"/>
    <n v="32101656"/>
    <s v="Prestación del servicio de monitoreo para la administracion integral del parque automotor del Departamento de Antioquia - AVL"/>
    <s v="Enero"/>
    <s v="11 meses"/>
    <s v="Selección Abreviada - Subasta Inversa"/>
    <s v="Recursos Propios"/>
    <n v="131000000"/>
    <n v="131000000"/>
    <s v="No"/>
    <s v="N/A"/>
    <s v="Javier Alonso Londoño H"/>
    <s v="Profesional Universitario (técnico)"/>
    <s v="3838870"/>
    <s v="javier.londono@antioquia.gov.co"/>
    <m/>
    <m/>
    <m/>
    <m/>
    <m/>
    <m/>
    <m/>
    <m/>
    <m/>
    <m/>
    <m/>
    <x v="0"/>
    <m/>
    <m/>
    <s v="Sin iniciar etapa precontractual"/>
    <m/>
    <s v="Tipo C:  Supervisión"/>
    <s v="Técnica, Administrativa, Financiera, Jurídica y contable."/>
  </r>
  <r>
    <x v="24"/>
    <n v="39121000"/>
    <s v="Mantenimiento preventivo y correctivo con suministro de repuestos de las nidades del Sistema Ininterrumpido de Potencia (UPS), instalado en el Centro Administrativo Departamental-CAD y sedes externas"/>
    <s v="Enero"/>
    <s v="11 meses"/>
    <s v="Contratación Directa"/>
    <s v="Recursos Propios"/>
    <n v="35244431"/>
    <n v="35244431"/>
    <s v="No"/>
    <s v="N/A"/>
    <s v="Juan Carlos Gallego O"/>
    <s v="Profesional Universitario (técnico)"/>
    <s v="3839394"/>
    <s v="juan.gallegoosorio@antioquia.gov.co"/>
    <m/>
    <m/>
    <m/>
    <m/>
    <m/>
    <m/>
    <n v="8019"/>
    <n v="43116"/>
    <d v="2018-01-16T00:00:00"/>
    <n v="2018060003668"/>
    <n v="4600007997"/>
    <x v="3"/>
    <s v="UP SISTEMAS SAS"/>
    <n v="43465"/>
    <s v="En ejecución"/>
    <m/>
    <s v="Tipo C:  Supervisión"/>
    <s v="Técnica, Administrativa, Financiera, Jurídica y contable."/>
  </r>
  <r>
    <x v="24"/>
    <n v="72151500"/>
    <s v="Mantenimiento preventivo y correctivo para interruptores (dobles tiros), gabinetes de control baja tensión, tableros, banco de condensadores de la subestación de energia, plantas de emergencia del cad, el pas y la planta contra incendio del CAD."/>
    <s v="Enero"/>
    <s v="10 meses"/>
    <s v="Mínima Cuantía"/>
    <s v="Recursos Propios"/>
    <n v="70000000"/>
    <n v="70000000"/>
    <s v="No"/>
    <s v="N/A"/>
    <s v="José Mauricio Mesa R"/>
    <s v="Profesional Universitario (técnico)"/>
    <s v="3839339"/>
    <s v="jose.mesa@antioquia.gov.co"/>
    <m/>
    <m/>
    <m/>
    <m/>
    <m/>
    <m/>
    <m/>
    <n v="20922"/>
    <m/>
    <m/>
    <m/>
    <x v="2"/>
    <m/>
    <m/>
    <s v="En etapa precontractual"/>
    <m/>
    <s v="Tipo C:  Supervisión"/>
    <s v="Técnica, Administrativa, Financiera, Jurídica y contable."/>
  </r>
  <r>
    <x v="24"/>
    <s v="72154022; 73152108"/>
    <s v="Mantenimiento y reparación del sistema de bombas de nivel freático, bombas del sistema de agua potable, sistemas de hidrófilo y motores de puertas garajes del cad y sedes externas&quot;"/>
    <s v="Enero"/>
    <s v="12 meses"/>
    <s v="Mínima Cuantía"/>
    <s v="Recursos Propios"/>
    <n v="59745617"/>
    <n v="59745617"/>
    <s v="No"/>
    <s v="N/A"/>
    <s v="William Vega Arango"/>
    <s v="Profesional Universitario (técnico)"/>
    <s v="3838999"/>
    <s v="william.vegaa@antioquia.gov.co"/>
    <m/>
    <m/>
    <m/>
    <m/>
    <m/>
    <m/>
    <m/>
    <m/>
    <m/>
    <m/>
    <m/>
    <x v="0"/>
    <m/>
    <m/>
    <s v="Sin iniciar etapa precontractual"/>
    <m/>
    <s v="Tipo C:  Supervisión"/>
    <s v="Técnica, Administrativa, Financiera, Jurídica y contable."/>
  </r>
  <r>
    <x v="24"/>
    <n v="53102710"/>
    <s v="Suministro de dotación, uniformes e implementos deportivos para los trabajadores oficiales del departamento de antioquia "/>
    <s v="Enero"/>
    <s v="11 meses"/>
    <s v="Mínima Cuantía"/>
    <s v="Recursos Propios"/>
    <n v="44935000"/>
    <n v="44935000"/>
    <s v="No"/>
    <s v="N/A"/>
    <s v="Rodolfo Marquez Ealo"/>
    <s v="Profesional Universitario (Logístico)"/>
    <n v="3839345"/>
    <s v="mariaalejandra.vallejo@antioquia.gov.co"/>
    <m/>
    <m/>
    <m/>
    <m/>
    <m/>
    <m/>
    <m/>
    <m/>
    <m/>
    <m/>
    <m/>
    <x v="0"/>
    <m/>
    <m/>
    <s v="Sin iniciar etapa precontractual"/>
    <m/>
    <s v="Tipo C:  Supervisión"/>
    <s v="Técnica, Administrativa, Financiera, Jurídica y contable."/>
  </r>
  <r>
    <x v="24"/>
    <n v="80111701"/>
    <s v="Prestar servicios profesionales para la asesoría jurídica, asistencia y acompañamiento en proyectos especiales que fueron materia del Plan de Gobierno &quot;Pensando en Grande&quot;."/>
    <s v="Enero"/>
    <s v="11 meses"/>
    <s v="Contratación Directa"/>
    <s v="Recursos Propios"/>
    <n v="80338148"/>
    <n v="80338148"/>
    <s v="No"/>
    <s v="N/A"/>
    <s v="Juan Carlos Arango Ramírez"/>
    <s v="Profesional Universitario (Logístico)"/>
    <s v="3839370"/>
    <s v="juan.arango@antioquia.gov.co"/>
    <m/>
    <m/>
    <m/>
    <m/>
    <m/>
    <m/>
    <n v="8039"/>
    <n v="20179"/>
    <d v="2018-01-16T00:00:00"/>
    <n v="4600008011"/>
    <n v="4600008011"/>
    <x v="3"/>
    <s v="FRANCISCO GUILLERMO MEJIA MEJIA"/>
    <n v="43465"/>
    <s v="En etapa precontractual"/>
    <m/>
    <s v="Tipo C:  Supervisión"/>
    <s v="Técnica, Administrativa, Financiera, Jurídica y contable."/>
  </r>
  <r>
    <x v="24"/>
    <n v="80111701"/>
    <s v="Prestar servicios profesionales para la asesoria juridica especializada. asistencia y acompañamiento en temas inherentes a proyectos especiales trascendentales y estrategicos para el Departamento de Antioquia."/>
    <s v="Enero"/>
    <s v="11 meses"/>
    <s v="Contratación Directa"/>
    <s v="Recursos Propios"/>
    <n v="80338148"/>
    <n v="80338148"/>
    <s v="No"/>
    <s v="N/A"/>
    <s v="Juan Carlos Arango Ramírez"/>
    <s v="Profesional Universitario (Logístico)"/>
    <s v="3839370"/>
    <s v="juan.arango@antioquia.gov.co"/>
    <m/>
    <m/>
    <m/>
    <m/>
    <m/>
    <m/>
    <n v="8033"/>
    <n v="20178"/>
    <d v="2018-01-16T00:00:00"/>
    <n v="4600008011"/>
    <n v="4600008011"/>
    <x v="3"/>
    <s v="ALVARO DE JESÚS LÓPEZ ARISTIZÁBAL"/>
    <n v="43465"/>
    <s v="En etapa precontractual"/>
    <m/>
    <s v="Tipo C:  Supervisión"/>
    <s v="Técnica, Administrativa, Financiera, Jurídica y contable."/>
  </r>
  <r>
    <x v="24"/>
    <s v="80101500; 83121600; 80121500; 80121600; 80121700"/>
    <s v="Servicio de agenda virtual de audiencias y acceso virtual a todas las notificaciones de sentencias y autos proferidos dentro de los procesos judiciales y prejudiciales en los que tiene interés el Departamento de Antioquia."/>
    <s v="Enero"/>
    <s v="4 meses"/>
    <s v="Contratación Directa"/>
    <s v="Recursos Propios"/>
    <n v="321264872"/>
    <n v="321264872"/>
    <s v="No"/>
    <s v="N/A"/>
    <s v="Juan Carlos Arango Ramírez"/>
    <s v="Profesional Universitario (Logístico)"/>
    <s v="3839370"/>
    <s v="juan.arango@antioquia.gov.co"/>
    <m/>
    <m/>
    <m/>
    <m/>
    <m/>
    <m/>
    <n v="8030"/>
    <n v="43117"/>
    <d v="2018-01-16T00:00:00"/>
    <n v="4600007994"/>
    <n v="4600007994"/>
    <x v="3"/>
    <s v="LITIGIO VIRTUAL.COM"/>
    <m/>
    <s v="En ejecución"/>
    <m/>
    <s v="Tipo C:  Supervisión"/>
    <s v="Técnica, Administrativa, Financiera, Jurídica y contable."/>
  </r>
  <r>
    <x v="24"/>
    <n v="72102900"/>
    <s v="Obras civiles para la remodelación total del salón Pedro Justo Berrio en el piso 12 de la Gobernación de Antioquia, "/>
    <s v="Enero"/>
    <s v="9 meses"/>
    <s v="Selección Abreviada - Menor Cuantía"/>
    <s v="Recursos Propios"/>
    <n v="130000000"/>
    <n v="130000000"/>
    <s v="No"/>
    <s v="N/A"/>
    <s v="Juan Carlos Gallego O"/>
    <s v="Profesional Universitario (técnico)"/>
    <s v="3839394"/>
    <s v="juan.gallegoosorio@antioquia.gov.co"/>
    <m/>
    <m/>
    <m/>
    <m/>
    <m/>
    <m/>
    <m/>
    <m/>
    <m/>
    <m/>
    <m/>
    <x v="0"/>
    <m/>
    <m/>
    <s v="Sin iniciar etapa precontractual"/>
    <m/>
    <s v="Tipo C:  Supervisión"/>
    <s v="Técnica, Administrativa, Financiera, Jurídica y contable."/>
  </r>
  <r>
    <x v="24"/>
    <s v="47121800; 47121900; 47132100; 47121700; 47131600; 47131800; 47131500; 14111700; 50201700; 52151500; 50202300; 50161500"/>
    <s v="Suministro y distribución de insumos de aseo para el funcionamiento del centro administrativo departamental (cad) y sus sedes externas.”"/>
    <s v="Marzo"/>
    <s v="10 meses"/>
    <s v="Mínima Cuantía"/>
    <s v="Recursos Propios"/>
    <n v="75037066"/>
    <n v="75037066"/>
    <s v="No"/>
    <s v="N/A"/>
    <s v="Luz Marina Martinez A"/>
    <s v="profesional Especializado (técnico)"/>
    <s v="3838956"/>
    <s v="luz.martinez@antioquia.gov.co"/>
    <m/>
    <m/>
    <m/>
    <m/>
    <m/>
    <m/>
    <m/>
    <m/>
    <m/>
    <m/>
    <m/>
    <x v="0"/>
    <m/>
    <m/>
    <s v="Sin iniciar etapa precontractual"/>
    <m/>
    <s v="Tipo C:  Supervisión"/>
    <s v="Técnica, Administrativa, Financiera, Jurídica y contable."/>
  </r>
  <r>
    <x v="24"/>
    <s v="47121800; 47121900; 47132100; 47121700; 47131600; 47131800; 47131500; 14111700; 50201700; 52151500; 50202300; 50161500"/>
    <s v="Suministro de café especial para el consumo de servidores publicos que laborarn eln el cad y sus sedes externas."/>
    <s v="Enero"/>
    <s v="10 meses"/>
    <s v="Mínima Cuantía"/>
    <s v="Recursos Propios"/>
    <n v="77384916"/>
    <n v="77384916"/>
    <s v="No"/>
    <s v="N/A"/>
    <s v="Luz Marina Martinez A"/>
    <s v="profesional Especializado (técnico)"/>
    <s v="3838956"/>
    <s v="luz.martinez@antioquia.gov.co"/>
    <m/>
    <m/>
    <m/>
    <m/>
    <m/>
    <m/>
    <m/>
    <m/>
    <m/>
    <m/>
    <m/>
    <x v="0"/>
    <m/>
    <m/>
    <s v="Sin iniciar etapa precontractual"/>
    <m/>
    <s v="Tipo C:  Supervisión"/>
    <s v="Técnica, Administrativa, Financiera, Jurídica y contable."/>
  </r>
  <r>
    <x v="24"/>
    <s v="39121700; 31162800"/>
    <s v="Suministro de insumos y herramientas para el mantenimiento del centro adminitrativo departamental y sedes externas."/>
    <s v="Enero"/>
    <s v="11 meses"/>
    <s v="Selección Abreviada - Subasta Inversa"/>
    <s v="Recursos Propios"/>
    <n v="100000000"/>
    <n v="100000000"/>
    <s v="No"/>
    <s v="N/A"/>
    <s v="William Vega Arango"/>
    <s v="Profesional Universitario (técnico)"/>
    <s v="3838955"/>
    <s v="william.vegaa@antioquia.gov.co"/>
    <m/>
    <m/>
    <m/>
    <m/>
    <m/>
    <m/>
    <m/>
    <m/>
    <m/>
    <m/>
    <m/>
    <x v="0"/>
    <m/>
    <m/>
    <s v="Sin iniciar etapa precontractual"/>
    <m/>
    <s v="Tipo C:  Supervisión"/>
    <s v="Técnica, Administrativa, Financiera, Jurídica y contable."/>
  </r>
  <r>
    <x v="24"/>
    <n v="78181500"/>
    <s v="Prestación de servicios de mantenimiento integral, para las motos al servicio del Departamento de Antioquia."/>
    <s v="Enero"/>
    <s v="10 meses"/>
    <s v="Mínima Cuantía"/>
    <s v="Recursos Propios"/>
    <n v="70000000"/>
    <n v="70000000"/>
    <s v="No"/>
    <s v="N/A"/>
    <s v="Juan Carlos Arango Ramírez"/>
    <s v="Profesional Universitario (Logístico)"/>
    <s v="3839370"/>
    <s v="juan.arango@antioquia.gov.co"/>
    <m/>
    <m/>
    <m/>
    <m/>
    <m/>
    <m/>
    <m/>
    <m/>
    <m/>
    <m/>
    <m/>
    <x v="0"/>
    <m/>
    <m/>
    <s v="Sin iniciar etapa precontractual"/>
    <m/>
    <s v="Tipo C:  Supervisión"/>
    <s v="Técnica, Administrativa, Financiera, Jurídica y contable."/>
  </r>
  <r>
    <x v="24"/>
    <n v="70111703"/>
    <s v="Mantenimiento general y de jardinería para la Casa Fiscal de Antioquia &quot;Sede Bogotá&quot;"/>
    <s v="Enero"/>
    <s v="4 meses"/>
    <s v="Mínima Cuantía"/>
    <s v="Recursos Propios"/>
    <n v="65000000"/>
    <n v="65000000"/>
    <s v="No"/>
    <s v="N/A"/>
    <s v="Juan Carlos Gallego O"/>
    <s v="Profesional Universitario (técnico)"/>
    <s v="3839394"/>
    <s v="juan.gallegoosorio@antioquia.gov.co"/>
    <m/>
    <m/>
    <m/>
    <m/>
    <m/>
    <m/>
    <m/>
    <m/>
    <m/>
    <m/>
    <m/>
    <x v="0"/>
    <m/>
    <m/>
    <s v="Sin iniciar etapa precontractual"/>
    <m/>
    <s v="Tipo C:  Supervisión"/>
    <s v="Técnica, Administrativa, Financiera, Jurídica y contable."/>
  </r>
  <r>
    <x v="24"/>
    <n v="72121101"/>
    <s v="Construcción de estación para bicicletas del centro Administrativo Departamental Gobernación de Antioquia."/>
    <s v="Febrero"/>
    <s v="3 meses"/>
    <s v="Mínima Cuantía"/>
    <s v="Recursos Propios"/>
    <n v="74500000"/>
    <n v="74500000"/>
    <s v="No"/>
    <s v="N/A"/>
    <s v="Juan Carlos Gallego O"/>
    <s v="Profesional Universitario (técnico)"/>
    <s v="3839394"/>
    <s v="juan.gallegoosorio@antioquia.gov.co"/>
    <m/>
    <m/>
    <m/>
    <m/>
    <m/>
    <m/>
    <m/>
    <m/>
    <m/>
    <m/>
    <m/>
    <x v="0"/>
    <m/>
    <m/>
    <s v="Sin iniciar etapa precontractual"/>
    <m/>
    <s v="Tipo C:  Supervisión"/>
    <s v="Técnica, Administrativa, Financiera, Jurídica y contable."/>
  </r>
  <r>
    <x v="24"/>
    <n v="39111700"/>
    <s v="Suministro de señalética lumínica y lámparas de emergencia para los pisos del centro administrativo departamental."/>
    <s v="Febrero"/>
    <s v="10 meses"/>
    <s v="Mínima Cuantía"/>
    <s v="Recursos Propios"/>
    <n v="45000000"/>
    <n v="45000000"/>
    <s v="No"/>
    <s v="N/A"/>
    <s v="José Mauricio Mesa R"/>
    <s v="Profesional Universitario (técnico)"/>
    <s v="3839339"/>
    <s v="jose.mesa@antioquia.gov.co"/>
    <m/>
    <m/>
    <m/>
    <m/>
    <m/>
    <m/>
    <m/>
    <m/>
    <m/>
    <m/>
    <m/>
    <x v="0"/>
    <m/>
    <m/>
    <s v="Sin iniciar etapa precontractual"/>
    <m/>
    <s v="Tipo C:  Supervisión"/>
    <s v="Técnica, Administrativa, Financiera, Jurídica y contable."/>
  </r>
  <r>
    <x v="24"/>
    <n v="46191601"/>
    <s v="Suministro y mantenimiento de los extintores instalados en el CAD y sedes externas."/>
    <s v="Febrero"/>
    <s v="10 meses"/>
    <s v="Mínima Cuantía"/>
    <s v="Recursos Propios"/>
    <n v="24548014"/>
    <n v="24548014"/>
    <s v="No"/>
    <s v="N/A"/>
    <s v="Luz Marina Martinez A"/>
    <s v="profesional Especializado (técnico)"/>
    <s v="3838956"/>
    <s v="luz.martinez@antioquia.gov.co"/>
    <m/>
    <m/>
    <m/>
    <m/>
    <m/>
    <m/>
    <m/>
    <m/>
    <m/>
    <m/>
    <m/>
    <x v="0"/>
    <m/>
    <m/>
    <s v="Sin iniciar etapa precontractual"/>
    <m/>
    <s v="Tipo C:  Supervisión"/>
    <s v="Técnica, Administrativa, Financiera, Jurídica y contable."/>
  </r>
  <r>
    <x v="24"/>
    <n v="72102100"/>
    <s v="Prestación del servicio de fumigación integral contra plagas en las instalaciones del centro administrativo departamental y sus sedes externas"/>
    <s v="Febrero"/>
    <s v="6 meses"/>
    <s v="Mínima Cuantía"/>
    <s v="Recursos Propios"/>
    <n v="44593473"/>
    <n v="44593473"/>
    <s v="No"/>
    <s v="N/A"/>
    <s v="Luz Marina Martinez A"/>
    <s v="profesional Especializado (técnico)"/>
    <s v="3838956"/>
    <s v="luz.martinez@antioquia.gov.co"/>
    <m/>
    <m/>
    <m/>
    <m/>
    <m/>
    <m/>
    <m/>
    <m/>
    <m/>
    <m/>
    <m/>
    <x v="0"/>
    <m/>
    <m/>
    <s v="Sin iniciar etapa precontractual"/>
    <m/>
    <s v="Tipo C:  Supervisión"/>
    <s v="Técnica, Administrativa, Financiera, Jurídica y contable."/>
  </r>
  <r>
    <x v="24"/>
    <n v="72102900"/>
    <s v="Mantenimiento y reparación de impermeabilización de losas de cubierta y demarcación de helipuertos del centro administrativo departamental “José María Córdova” de la Gobernación de Antioquia” y edificio de la Asamblea Departamental. "/>
    <s v="Febrero"/>
    <s v="6 meses"/>
    <s v="Selección Abreviada - Menor Cuantía"/>
    <s v="Recursos Propios"/>
    <n v="100000000"/>
    <n v="100000000"/>
    <s v="No"/>
    <s v="N/A"/>
    <s v="William Vega Arango"/>
    <s v="Profesional Universitario (técnico)"/>
    <s v="3838999"/>
    <s v="william.vegaa@antioquia.gov.co"/>
    <m/>
    <m/>
    <m/>
    <m/>
    <m/>
    <m/>
    <m/>
    <m/>
    <m/>
    <m/>
    <m/>
    <x v="0"/>
    <m/>
    <m/>
    <s v="Sin iniciar etapa precontractual"/>
    <m/>
    <s v="Tipo C:  Supervisión"/>
    <s v="Técnica, Administrativa, Financiera, Jurídica y contable."/>
  </r>
  <r>
    <x v="24"/>
    <s v="47121800; 47121900; 47132100; 47121700; 47131600; 47131800; 47131500; 14111700; 50201700; 52151500; 50202300; 50161500"/>
    <s v="Suministro de insumos de papelería para el funcionamiento del centro administrativo departamental (CAD) y sus sedes externas"/>
    <s v="Abril"/>
    <s v="6 meses"/>
    <s v="Selección Abreviada - Subasta Inversa"/>
    <s v="Recursos Propios"/>
    <n v="468000000"/>
    <n v="468000000"/>
    <s v="No"/>
    <s v="N/A"/>
    <s v="María Nés Ochoa "/>
    <s v="Profesional Universitario (Logístico)"/>
    <s v="3839370"/>
    <s v="juan.arango@antioquia.gov.co"/>
    <m/>
    <m/>
    <m/>
    <m/>
    <m/>
    <m/>
    <m/>
    <m/>
    <m/>
    <m/>
    <m/>
    <x v="0"/>
    <m/>
    <m/>
    <s v="Sin iniciar etapa precontractual"/>
    <s v="Incluyen Salud y la FLA._x000a_Se debe hacer el inventario para mirar el nuevo presupuesto"/>
    <s v="Tipo C:  Supervisión"/>
    <s v="Técnica, Administrativa, Financiera, Jurídica y contable."/>
  </r>
  <r>
    <x v="24"/>
    <n v="72102900"/>
    <s v="Obras varias en el Centro Administrativo Departamental &quot;José María Córdova&quot; de la Gobernación de Antioquia” y edificio de la Asamblea Departamental”. (primer piso)"/>
    <s v="Mayo"/>
    <s v="6 meses"/>
    <s v="Selección Abreviada - Menor Cuantía"/>
    <s v="Recursos Propios"/>
    <n v="450000000"/>
    <n v="450000000"/>
    <s v="No"/>
    <s v="N/A"/>
    <s v="william Vega Arango"/>
    <s v="Profesional Universitario (técnico)"/>
    <s v="3838999"/>
    <s v="william.vegaa@antioquia.gov.co"/>
    <m/>
    <m/>
    <m/>
    <m/>
    <m/>
    <m/>
    <m/>
    <m/>
    <m/>
    <m/>
    <m/>
    <x v="0"/>
    <m/>
    <m/>
    <s v="Sin iniciar etapa precontractual"/>
    <m/>
    <s v="Tipo C:  Supervisión"/>
    <s v="Técnica, Administrativa, Financiera, Jurídica y contable."/>
  </r>
  <r>
    <x v="24"/>
    <n v="82121903"/>
    <s v="Impresión de cartillas y manuales de contratación"/>
    <s v="Mayo"/>
    <s v="6 meses"/>
    <s v="Mínima Cuantía"/>
    <s v="Recursos Propios"/>
    <n v="30000000"/>
    <n v="30000000"/>
    <s v="No"/>
    <s v="N/A"/>
    <s v="Catalina Jímenez Henao "/>
    <s v="Profesional Universitaria "/>
    <s v="3835254"/>
    <s v="catalina.jimenez@antioquia.gov.co"/>
    <m/>
    <m/>
    <m/>
    <m/>
    <m/>
    <m/>
    <m/>
    <m/>
    <m/>
    <m/>
    <m/>
    <x v="0"/>
    <m/>
    <m/>
    <s v="Sin iniciar etapa precontractual"/>
    <m/>
    <s v="Tipo C:  Supervisión"/>
    <s v="Técnica, Administrativa, Financiera, Jurídica y contable."/>
  </r>
  <r>
    <x v="24"/>
    <n v="82121903"/>
    <s v="Impresión de cartillas - entidades sin animo de lucro "/>
    <s v="Mayo"/>
    <s v="5 meses"/>
    <s v="Mínima Cuantía"/>
    <s v="Recursos Propios"/>
    <n v="10000000"/>
    <n v="10000000"/>
    <s v="No"/>
    <s v="N/A"/>
    <s v="Gustavo Adolfo Restrepo"/>
    <s v="Director de Asesoría Legal y de Control "/>
    <s v="3839036"/>
    <s v="gustavo.restrepo@antioquia.gov.co"/>
    <m/>
    <m/>
    <m/>
    <m/>
    <m/>
    <m/>
    <m/>
    <m/>
    <m/>
    <m/>
    <m/>
    <x v="0"/>
    <m/>
    <m/>
    <s v="Sin iniciar etapa precontractual"/>
    <m/>
    <s v="Tipo C:  Supervisión"/>
    <s v="Técnica, Administrativa, Financiera, Jurídica y contable."/>
  </r>
  <r>
    <x v="24"/>
    <n v="81112200"/>
    <s v="Mantenimiento, soporte reparación y actualización del software de la plataforma de voz IP del cad y sedes externas."/>
    <s v="Julio"/>
    <s v="2 meses"/>
    <s v="Contratación Directa"/>
    <s v="Recursos Propios"/>
    <n v="206494771"/>
    <n v="206494771"/>
    <s v="No"/>
    <s v="N/A"/>
    <s v="José Mauricio Mesa R"/>
    <s v="Profesional Universitario (técnico)"/>
    <s v="3839339"/>
    <s v="jose.mesa@antioquia.gov.co"/>
    <m/>
    <m/>
    <m/>
    <m/>
    <m/>
    <m/>
    <m/>
    <m/>
    <m/>
    <m/>
    <m/>
    <x v="0"/>
    <m/>
    <m/>
    <s v="Sin iniciar etapa precontractual"/>
    <m/>
    <s v="Tipo C:  Supervisión"/>
    <s v="Técnica, Administrativa, Financiera, Jurídica y contable."/>
  </r>
  <r>
    <x v="24"/>
    <n v="56112102"/>
    <s v="Adquisiciión de sillas para los asistentes a los eventos institucionales de la Gobernación Antioquia. "/>
    <s v="Febrero"/>
    <s v="6 meses"/>
    <s v="Mínima Cuantía"/>
    <s v="Recursos Propios"/>
    <n v="15000000"/>
    <n v="15000000"/>
    <s v="No"/>
    <s v="N/A"/>
    <s v="Juan Carlos Arango Ramírez"/>
    <s v="Profesional Universitario "/>
    <s v="3839370"/>
    <s v="juan.arango@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a adecuaciones de seguridad "/>
    <s v="Adquisición de bienes"/>
    <m/>
    <m/>
    <m/>
    <m/>
    <m/>
    <x v="0"/>
    <m/>
    <m/>
    <m/>
    <m/>
    <s v="Tipo C:  Supervisión"/>
    <s v="Técnica, Administrativa, Financiera, Jurídica y contable."/>
  </r>
  <r>
    <x v="24"/>
    <n v="72103300"/>
    <s v="Cofinanciación para la modernización de la infraestructura física y plataforma tecnológica de la Asamblea Departamental de Antioquia como  autoridad política y administrativa del Área Metropolitana y el Departamento"/>
    <s v="Julio"/>
    <s v="12 meses"/>
    <s v="Régimen Especial"/>
    <s v="Recursos Propios"/>
    <n v="1700000000"/>
    <n v="1700000000"/>
    <s v="No"/>
    <s v="N/A"/>
    <s v="José Mauricio Mesa Restrepo"/>
    <s v="Profesional Universitario "/>
    <s v="3839353"/>
    <s v="jose.mes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a adecuaciones de seguridad "/>
    <s v="Adquisición de bienes e infraestructura física"/>
    <m/>
    <m/>
    <m/>
    <m/>
    <m/>
    <x v="0"/>
    <m/>
    <m/>
    <s v="Sin iniciar etapa precontractual"/>
    <m/>
    <s v="Tipo C:  Supervisión"/>
    <s v="Técnica, Administrativa, Financiera, Jurídica y contable."/>
  </r>
  <r>
    <x v="24"/>
    <n v="92121700"/>
    <s v="Mantenimiento preventivo y correctivo del sistema integrado de seguridad."/>
    <s v="Enero"/>
    <s v="12 meses"/>
    <s v="Selección Abreviada - Subasta Inversa"/>
    <s v="Recursos Propios"/>
    <n v="180000000"/>
    <n v="180000000"/>
    <s v="No"/>
    <s v="N/A"/>
    <s v="Coronel"/>
    <s v="Director de Seguridad"/>
    <s v="3839370"/>
    <s v="juan.arango@antioquia.gov.co"/>
    <m/>
    <m/>
    <m/>
    <m/>
    <m/>
    <m/>
    <m/>
    <m/>
    <m/>
    <m/>
    <m/>
    <x v="0"/>
    <m/>
    <m/>
    <s v="Sin iniciar etapa precontractual"/>
    <m/>
    <s v="Tipo C:  Supervisión"/>
    <s v="Técnica, Administrativa, Financiera, Jurídica y contable."/>
  </r>
  <r>
    <x v="24"/>
    <n v="81112501"/>
    <s v="Mantenimiento licencias sap de la Secretaría General"/>
    <s v="Junio"/>
    <s v="5 meses"/>
    <s v="Contratación Directa"/>
    <s v="Recursos Propios"/>
    <n v="150000000"/>
    <n v="150000000"/>
    <s v="No"/>
    <s v="N/A"/>
    <s v="LUDWYG LONDONO SERNA"/>
    <s v="Profesional Especializado -SAP"/>
    <s v="3838906"/>
    <s v="ludwyg.londono@antioquia.gov.co"/>
    <m/>
    <m/>
    <m/>
    <m/>
    <m/>
    <m/>
    <m/>
    <m/>
    <m/>
    <m/>
    <m/>
    <x v="0"/>
    <m/>
    <m/>
    <m/>
    <m/>
    <s v="Tipo C:  Supervisión"/>
    <s v="Técnica, Administrativa, Financiera, Jurídica y contable."/>
  </r>
  <r>
    <x v="24"/>
    <s v="92121504; 92121700"/>
    <s v="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
    <s v="Julio"/>
    <s v="6 meses"/>
    <s v="Contratación Directa"/>
    <s v="Recursos Propios"/>
    <n v="500000000"/>
    <n v="500000000"/>
    <s v="No"/>
    <s v="N/A"/>
    <s v="Sergio Alexander Contreras Romerco"/>
    <s v="Directror de Seguridad "/>
    <s v="3838307"/>
    <s v="sergio.contreras@antioquia.gov.co"/>
    <m/>
    <m/>
    <m/>
    <m/>
    <m/>
    <m/>
    <m/>
    <m/>
    <m/>
    <m/>
    <m/>
    <x v="0"/>
    <m/>
    <m/>
    <m/>
    <m/>
    <s v="Tipo C:  Supervisión"/>
    <s v="Técnica, Administrativa, Financiera, Jurídica y contable."/>
  </r>
  <r>
    <x v="24"/>
    <n v="72121102"/>
    <s v="Adecuación total de la zona de bienestar en la terraza del piso 5 del centro administrativo departamental gobernación de antioquia."/>
    <s v="Mayo"/>
    <s v="6 meses"/>
    <s v="Licitación Pública"/>
    <s v="Recursos Propios"/>
    <n v="950000000"/>
    <n v="950000000"/>
    <s v="No"/>
    <s v="N/A"/>
    <s v="Juan Carlos Gallego O"/>
    <s v="Profesional Universitario (técnico)"/>
    <s v="3839394"/>
    <s v="juan.gallegoosorio@antioquia.gov.co"/>
    <m/>
    <m/>
    <m/>
    <m/>
    <m/>
    <m/>
    <m/>
    <m/>
    <m/>
    <m/>
    <m/>
    <x v="0"/>
    <m/>
    <m/>
    <s v="Gestionar recursos del balance "/>
    <m/>
    <s v="Tipo C:  Supervisión"/>
    <s v="Técnica, Administrativa, Financiera, Jurídica y contable."/>
  </r>
  <r>
    <x v="24"/>
    <n v="72102900"/>
    <s v="Remodelación del Auditorios Gobernadores del 4 piso y consultorios médicos del 2 piso del CAD."/>
    <s v="Marzo"/>
    <s v="12 meses"/>
    <s v="Selección Abreviada - Menor Cuantía"/>
    <s v="Recursos Propios"/>
    <n v="211377561"/>
    <n v="280000000"/>
    <s v="No"/>
    <s v="N/A"/>
    <s v="Juan Carlos Gallego O"/>
    <s v="Profesional Universitario (técnico)"/>
    <s v="3839394"/>
    <s v="juan.gallegoosorio@antioquia.gov.co"/>
    <m/>
    <m/>
    <m/>
    <m/>
    <m/>
    <m/>
    <m/>
    <m/>
    <m/>
    <m/>
    <m/>
    <x v="0"/>
    <m/>
    <m/>
    <s v="Gestionar recursos del balance "/>
    <m/>
    <s v="Tipo C:  Supervisión"/>
    <s v="Técnica, Administrativa, Financiera, Jurídica y contable."/>
  </r>
  <r>
    <x v="24"/>
    <s v=" 80111600"/>
    <s v="TEMPORALES - SUBSECRETARIA LOGISTICA"/>
    <s v="Enero"/>
    <s v="12 meses"/>
    <s v="Régimen Especial"/>
    <s v="Recursos Propios"/>
    <n v="802808100"/>
    <n v="802808100"/>
    <s v="No"/>
    <s v="N/A"/>
    <s v="Maria Alejandra Vallejo"/>
    <s v="Profesional Universitario"/>
    <n v="3839345"/>
    <s v="mariaalejandra.vallejo@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Mano de obra calificada"/>
    <s v="NA"/>
    <s v="NA"/>
    <s v="NA"/>
    <s v="NA"/>
    <s v="NA"/>
    <x v="3"/>
    <m/>
    <n v="43465"/>
    <s v="Nombrado por la Secretaría de Gestión Humana"/>
    <m/>
    <s v="Tipo C:  Supervisión"/>
    <s v="Técnica, Administrativa, Financiera, Jurídica y contable."/>
  </r>
  <r>
    <x v="24"/>
    <n v="80111504"/>
    <s v="PRACTICANTES"/>
    <s v="Febrero"/>
    <s v="12 meses"/>
    <s v="Régimen Especial"/>
    <s v="Recursos Propios"/>
    <n v="97749040"/>
    <n v="97749040"/>
    <s v="No"/>
    <s v="N/A"/>
    <s v="Maria Alejandra Vallejo"/>
    <s v="Profesional Universitario"/>
    <n v="3839345"/>
    <s v="mariaalejandra.vallejo@antioquia.gov.co"/>
    <m/>
    <m/>
    <m/>
    <m/>
    <m/>
    <m/>
    <m/>
    <m/>
    <m/>
    <m/>
    <m/>
    <x v="0"/>
    <m/>
    <m/>
    <m/>
    <m/>
    <s v="Tipo C:  Supervisión"/>
    <s v="Técnica, Administrativa, Financiera, Jurídica y contable."/>
  </r>
  <r>
    <x v="25"/>
    <n v="90121502"/>
    <s v="Adquisición de tiquetes aéreos para la Gobernación de Antioquia "/>
    <s v="Enero"/>
    <s v="12 meses"/>
    <s v="Régimen Especial"/>
    <s v="Recursos Propios"/>
    <n v="63000000"/>
    <n v="55000000"/>
    <s v="Si"/>
    <s v="Aprobadas"/>
    <s v="Henry Nelson Carvajal Porras"/>
    <s v="Enlace SECOP"/>
    <n v="3839109"/>
    <s v="henry.carvajal@antioquia.gov.co"/>
    <m/>
    <m/>
    <m/>
    <s v="999999999"/>
    <m/>
    <m/>
    <m/>
    <n v="19953"/>
    <m/>
    <m/>
    <m/>
    <x v="2"/>
    <m/>
    <m/>
    <s v="Los recursos se trasladan a la Secretaría General "/>
    <m/>
    <s v="Tipo C:  Supervisión"/>
    <s v="Técnica, Administrativa, Financiera, Jurídica y contable."/>
  </r>
  <r>
    <x v="25"/>
    <n v="78111800"/>
    <s v="Prestación de servicio de transporte terrestre automotor para apoyar la gestión de la Gobernación de Antioquia -Gerencia de Servicios Públicos"/>
    <s v="Enero"/>
    <s v="12 meses"/>
    <s v="Régimen Especial"/>
    <s v="Recursos Propios"/>
    <n v="60000000"/>
    <n v="60000000"/>
    <s v="No"/>
    <s v="N/A"/>
    <s v="Henry Nelson Carvajal Porras"/>
    <s v="Enlace SECOP"/>
    <n v="3839109"/>
    <s v="henry.carvajal@antioquia.gov.co"/>
    <m/>
    <m/>
    <m/>
    <s v="030015001"/>
    <m/>
    <m/>
    <m/>
    <n v="19944"/>
    <m/>
    <m/>
    <m/>
    <x v="2"/>
    <m/>
    <m/>
    <s v="Los recursos se trasladan a la Secretaría General "/>
    <m/>
    <s v="Tipo C:  Supervisión"/>
    <s v="Técnica, Administrativa, Financiera, Jurídica y contable."/>
  </r>
  <r>
    <x v="25"/>
    <n v="78111800"/>
    <s v="Prestación de servicio de transporte terrestre automotor para apoyar la gestión de la Gobernación de Antioquia -Gerencia de Servicios Públicos"/>
    <s v="Enero"/>
    <s v="12 meses"/>
    <s v="Régimen Especial"/>
    <s v="Recursos Propios"/>
    <n v="40000000"/>
    <n v="40000000"/>
    <s v="No"/>
    <s v="N/A"/>
    <s v="Henry Nelson Carvajal Porras"/>
    <s v="Enlace SECOP"/>
    <n v="3839109"/>
    <s v="henry.carvajal@antioquia.gov.co"/>
    <m/>
    <m/>
    <m/>
    <s v="030010001"/>
    <m/>
    <m/>
    <m/>
    <n v="19948"/>
    <m/>
    <m/>
    <m/>
    <x v="2"/>
    <m/>
    <m/>
    <s v="Los recursos se trasladan a la Secretaría General "/>
    <m/>
    <s v="Tipo C:  Supervisión"/>
    <s v="Técnica, Administrativa, Financiera, Jurídica y contable."/>
  </r>
  <r>
    <x v="25"/>
    <n v="81112500"/>
    <s v="Licencia Argis"/>
    <s v="Enero"/>
    <s v="10 meses"/>
    <s v="Régimen Especial"/>
    <s v="Recursos Propios"/>
    <n v="8000000"/>
    <n v="8000000"/>
    <s v="No"/>
    <s v="N/A"/>
    <s v="Henry Nelson Carvajal Porras"/>
    <s v="Enlace SECOP"/>
    <n v="3839109"/>
    <s v="henry.carvajal@antioquia.gov.co"/>
    <m/>
    <m/>
    <m/>
    <m/>
    <m/>
    <m/>
    <m/>
    <m/>
    <m/>
    <m/>
    <m/>
    <x v="0"/>
    <m/>
    <m/>
    <s v="Los recursos se trasladan a la Dirección de Sistemas"/>
    <m/>
    <s v="Tipo C:  Supervisión"/>
    <s v="Técnica, Administrativa, Financiera, Jurídica y contable."/>
  </r>
  <r>
    <x v="25"/>
    <n v="80111504"/>
    <s v="Practicantes"/>
    <s v="Febrero"/>
    <s v="12 meses"/>
    <s v="Régimen Especial"/>
    <s v="Recursos Propios"/>
    <n v="15000000"/>
    <n v="15000000"/>
    <s v="No"/>
    <s v="N/A"/>
    <s v="Henry Nelson Carvajal Porras"/>
    <s v="Enlace SECOP"/>
    <n v="3839109"/>
    <s v="henry.carvajal@antioquia.gov.co"/>
    <m/>
    <m/>
    <m/>
    <m/>
    <m/>
    <m/>
    <m/>
    <m/>
    <m/>
    <m/>
    <m/>
    <x v="0"/>
    <m/>
    <m/>
    <s v="Los recursos se trasladan a la Secretaría de Gestión Humana"/>
    <m/>
    <s v="Tipo C:  Supervisión"/>
    <s v="Técnica, Administrativa, Financiera, Jurídica y contable."/>
  </r>
  <r>
    <x v="25"/>
    <n v="14111700"/>
    <s v="Suministros"/>
    <s v="Enero"/>
    <s v="12 meses"/>
    <s v="Régimen Especial"/>
    <s v="Recursos Propios"/>
    <n v="4494000"/>
    <n v="4494000"/>
    <s v="No"/>
    <s v="N/A"/>
    <s v="Henry Nelson Carvajal Porras"/>
    <s v="Enlace SECOP"/>
    <n v="3839109"/>
    <s v="henry.carvajal@antioquia.gov.co"/>
    <m/>
    <m/>
    <m/>
    <m/>
    <m/>
    <m/>
    <m/>
    <m/>
    <m/>
    <m/>
    <m/>
    <x v="0"/>
    <m/>
    <m/>
    <s v="Los recursos se trasladan a la Secretaría General "/>
    <m/>
    <s v="Tipo C:  Supervisión"/>
    <s v="Técnica, Administrativa, Financiera, Jurídica y contable."/>
  </r>
  <r>
    <x v="25"/>
    <n v="72102900"/>
    <s v="Mantenimiento"/>
    <s v="Enero"/>
    <s v="12 meses"/>
    <s v="Régimen Especial"/>
    <s v="Recursos Propios"/>
    <n v="1227000"/>
    <n v="1227000"/>
    <s v="No"/>
    <s v="N/A"/>
    <s v="Henry Nelson Carvajal Porras"/>
    <s v="Enlace SECOP"/>
    <n v="3839109"/>
    <s v="henry.carvajal@antioquia.gov.co"/>
    <m/>
    <m/>
    <m/>
    <m/>
    <m/>
    <m/>
    <m/>
    <m/>
    <m/>
    <m/>
    <m/>
    <x v="0"/>
    <m/>
    <m/>
    <s v="Los recursos se trasladan a la Secretaría General "/>
    <m/>
    <s v="Tipo C:  Supervisión"/>
    <s v="Técnica, Administrativa, Financiera, Jurídica y contable."/>
  </r>
  <r>
    <x v="25"/>
    <n v="55101500"/>
    <s v="Comunicaciones"/>
    <s v="Enero"/>
    <s v="12 meses"/>
    <s v="Régimen Especial"/>
    <s v="Recursos Propios"/>
    <n v="2921000"/>
    <n v="2921000"/>
    <s v="No"/>
    <s v="N/A"/>
    <s v="Henry Nelson Carvajal Porras"/>
    <s v="Enlace SECOP"/>
    <n v="3839109"/>
    <s v="henry.carvajal@antioquia.gov.co"/>
    <m/>
    <m/>
    <m/>
    <m/>
    <m/>
    <m/>
    <m/>
    <m/>
    <m/>
    <m/>
    <m/>
    <x v="0"/>
    <m/>
    <m/>
    <s v="Los recursos se trasladan a la Secretaría de Comunicaciones "/>
    <m/>
    <s v="Tipo C:  Supervisión"/>
    <s v="Técnica, Administrativa, Financiera, Jurídica y contable."/>
  </r>
  <r>
    <x v="25"/>
    <n v="80111620"/>
    <s v="Temporales"/>
    <s v="Enero"/>
    <s v="12 meses"/>
    <s v="Régimen Especial"/>
    <s v="Recursos Propios"/>
    <n v="395000000"/>
    <n v="395000000"/>
    <s v="No"/>
    <s v="N/A"/>
    <s v="Henry Nelson Carvajal Porras"/>
    <s v="Enlace SECOP"/>
    <n v="3839109"/>
    <s v="henry.carvajal@antioquia.gov.co"/>
    <m/>
    <m/>
    <m/>
    <m/>
    <m/>
    <m/>
    <m/>
    <m/>
    <m/>
    <m/>
    <m/>
    <x v="0"/>
    <m/>
    <m/>
    <s v="Son recursos comunes de la Gerencia de Servicos Públicos "/>
    <m/>
    <s v="Tipo C:  Supervisión"/>
    <s v="Técnica, Administrativa, Financiera, Jurídica y contable."/>
  </r>
  <r>
    <x v="25"/>
    <n v="80111620"/>
    <s v="Temporales"/>
    <s v="Enero"/>
    <s v="12 meses"/>
    <s v="Régimen Especial"/>
    <s v="Recursos Propios"/>
    <n v="96000000"/>
    <n v="96000000"/>
    <s v="No"/>
    <s v="N/A"/>
    <s v="Henry Nelson Carvajal Porras"/>
    <s v="Enlace SECOP"/>
    <n v="3839109"/>
    <s v="henry.carvajal@antioquia.gov.co"/>
    <m/>
    <m/>
    <m/>
    <m/>
    <m/>
    <m/>
    <m/>
    <m/>
    <m/>
    <m/>
    <m/>
    <x v="0"/>
    <m/>
    <m/>
    <s v="Son recursos comunes de la Gerencia de Servicos Públicos "/>
    <m/>
    <s v="Tipo C:  Supervisión"/>
    <s v="Técnica, Administrativa, Financiera, Jurídica y contable."/>
  </r>
  <r>
    <x v="25"/>
    <n v="80111620"/>
    <s v="Temporales"/>
    <s v="Enero"/>
    <s v="12 meses"/>
    <s v="Régimen Especial"/>
    <s v="Recursos Propios"/>
    <n v="192000000"/>
    <n v="192000000"/>
    <s v="No"/>
    <s v="N/A"/>
    <s v="Henry Nelson Carvajal Porras"/>
    <s v="Enlace SECOP"/>
    <n v="3839109"/>
    <s v="henry.carvajal@antioquia.gov.co"/>
    <m/>
    <m/>
    <m/>
    <m/>
    <m/>
    <m/>
    <m/>
    <m/>
    <m/>
    <m/>
    <m/>
    <x v="0"/>
    <m/>
    <m/>
    <s v="Son recursos comunes de la Gerencia de Servicos Públicos "/>
    <m/>
    <s v="Tipo C:  Supervisión"/>
    <s v="Técnica, Administrativa, Financiera, Jurídica y contable."/>
  </r>
  <r>
    <x v="25"/>
    <n v="80111620"/>
    <s v="Temporales"/>
    <s v="Enero"/>
    <s v="10 meses"/>
    <s v="Régimen Especial"/>
    <s v="Recursos Propios"/>
    <n v="100599948"/>
    <n v="100599948"/>
    <s v="No"/>
    <s v="N/A"/>
    <s v="Henry Nelson Carvajal Porras"/>
    <s v="Enlace SECOP"/>
    <n v="3839109"/>
    <s v="henry.carvajal@antioquia.gov.co"/>
    <m/>
    <m/>
    <m/>
    <m/>
    <m/>
    <m/>
    <m/>
    <m/>
    <m/>
    <m/>
    <m/>
    <x v="0"/>
    <m/>
    <m/>
    <s v="Son recursos comunes de la Gerencia de Servicos Públicos "/>
    <m/>
    <s v="Tipo C:  Supervisión"/>
    <s v="Técnica, Administrativa, Financiera, Jurídica y contable."/>
  </r>
  <r>
    <x v="25"/>
    <n v="93151507"/>
    <s v="Contrato Interadministrativo para garantizar el cumplimiento de las competencias delegadas al Departamento de Antioquia por el decreto 1077 de 2015 en materia de certificacion de los municipios en SGP-APSB"/>
    <s v="Enero"/>
    <s v="18 meses"/>
    <s v="Contratación Directa"/>
    <s v="SGP"/>
    <n v="455600000"/>
    <n v="227800000"/>
    <s v="Si"/>
    <s v="Aprobadas"/>
    <s v="Henry Nelson Carvajal Porras"/>
    <s v="Enlace SECOP"/>
    <n v="3839109"/>
    <s v="henry.carvajal@antioquia.gov.co"/>
    <m/>
    <m/>
    <m/>
    <s v="030012001"/>
    <m/>
    <m/>
    <m/>
    <n v="19955"/>
    <m/>
    <m/>
    <m/>
    <x v="2"/>
    <m/>
    <m/>
    <m/>
    <m/>
    <s v="Tipo C:  Supervisión"/>
    <s v="Técnica, Administrativa, Financiera, Jurídica y contable."/>
  </r>
  <r>
    <x v="25"/>
    <n v="83101800"/>
    <s v="Cofinanciación de instalaciones eléctricas  domiciliarias estratos 1, 2 y 3,en las diferentes subregiones del Departamento de Antioquia"/>
    <s v="Mayo"/>
    <s v="7 meses"/>
    <s v="Contratación Directa"/>
    <s v="Recursos Propios"/>
    <n v="720000000"/>
    <n v="720000000"/>
    <s v="No"/>
    <s v="N/A"/>
    <s v="Henry Nelson Carvajal Porras"/>
    <s v="Enlace SECOP"/>
    <n v="3839109"/>
    <s v="henry.carvajal@antioquia.gov.co"/>
    <m/>
    <m/>
    <m/>
    <m/>
    <m/>
    <m/>
    <m/>
    <m/>
    <m/>
    <m/>
    <m/>
    <x v="0"/>
    <m/>
    <m/>
    <m/>
    <m/>
    <s v="Tipo C:  Supervisión"/>
    <s v="Técnica, Administrativa, Financiera, Jurídica y contable."/>
  </r>
  <r>
    <x v="25"/>
    <n v="32111701"/>
    <s v="“Suministro, Transporte, Instalación y puesta en funcionamiento de Sistemas Fotovoltaicos en zonas rurales del Departamento de Antioquia”"/>
    <s v="Enero"/>
    <s v="10 meses"/>
    <s v="Selección Abreviada - Subasta Inversa"/>
    <s v="Recursos Propios"/>
    <n v="3575000000"/>
    <n v="3575000000"/>
    <s v="No"/>
    <s v="N/A"/>
    <s v="Henry Nelson Carvajal Porras"/>
    <s v="Enlace SECOP"/>
    <n v="3839109"/>
    <s v="henry.carvajal@antioquia.gov.co"/>
    <m/>
    <m/>
    <m/>
    <m/>
    <m/>
    <m/>
    <m/>
    <m/>
    <m/>
    <m/>
    <m/>
    <x v="0"/>
    <m/>
    <m/>
    <m/>
    <m/>
    <s v="Tipo C:  Supervisión"/>
    <s v="Técnica, Administrativa, Financiera, Jurídica y contable."/>
  </r>
  <r>
    <x v="25"/>
    <n v="83101500"/>
    <s v="Construccion de acueducto La Fe, Municipio de Betania Antioquia. "/>
    <s v="Enero"/>
    <s v="10 meses"/>
    <s v="Régimen Especial"/>
    <s v="Recursos Propios"/>
    <n v="126000000"/>
    <n v="126000000"/>
    <s v="No"/>
    <s v="N/A"/>
    <s v="Henry Nelson Carvajal Porras"/>
    <s v="Enlace SECOP"/>
    <n v="3839109"/>
    <s v="henry.carvajal@antioquia.gov.co"/>
    <m/>
    <m/>
    <m/>
    <m/>
    <m/>
    <m/>
    <m/>
    <m/>
    <m/>
    <m/>
    <m/>
    <x v="0"/>
    <m/>
    <m/>
    <m/>
    <m/>
    <s v="Tipo C:  Supervisión"/>
    <s v="Técnica, Administrativa, Financiera, Jurídica y contable."/>
  </r>
  <r>
    <x v="25"/>
    <n v="83101500"/>
    <s v="Optimizacion del sistema de acueducto corregimiento Alegrias del municipio de Caramanta, Antioquia. "/>
    <s v="Enero"/>
    <s v="10 meses"/>
    <s v="Régimen Especial"/>
    <s v="Recursos Propios"/>
    <n v="670757657"/>
    <n v="670757657"/>
    <s v="No"/>
    <s v="N/A"/>
    <s v="Henry Nelson Carvajal Porras"/>
    <s v="Enlace SECOP"/>
    <n v="3839109"/>
    <s v="henry.carvajal@antioquia.gov.co"/>
    <m/>
    <m/>
    <m/>
    <m/>
    <m/>
    <m/>
    <m/>
    <m/>
    <m/>
    <m/>
    <m/>
    <x v="0"/>
    <m/>
    <m/>
    <m/>
    <m/>
    <s v="Tipo C:  Supervisión"/>
    <s v="Técnica, Administrativa, Financiera, Jurídica y contable."/>
  </r>
  <r>
    <x v="25"/>
    <n v="83101500"/>
    <s v="Construccion acueducto Multiveredal Los Cedros municipio de San Jeronimo"/>
    <s v="Enero"/>
    <s v="10 meses"/>
    <s v="Régimen Especial"/>
    <s v="Recursos Propios"/>
    <n v="436090276"/>
    <n v="436090276"/>
    <s v="No"/>
    <s v="N/A"/>
    <s v="Henry Nelson Carvajal Porras"/>
    <s v="Enlace SECOP"/>
    <n v="3839109"/>
    <s v="henry.carvajal@antioquia.gov.co"/>
    <m/>
    <m/>
    <m/>
    <m/>
    <m/>
    <m/>
    <m/>
    <m/>
    <m/>
    <m/>
    <m/>
    <x v="0"/>
    <m/>
    <m/>
    <m/>
    <m/>
    <s v="Tipo C:  Supervisión"/>
    <s v="Técnica, Administrativa, Financiera, Jurídica y contable."/>
  </r>
  <r>
    <x v="25"/>
    <n v="83101500"/>
    <s v="Construcción del acueducto multiveredal Zarzal- La Luz del municipio de Copacabana-Antiqouia."/>
    <s v="Enero"/>
    <s v="10 meses"/>
    <s v="Régimen Especial"/>
    <s v="Recursos Propios"/>
    <n v="396811567"/>
    <n v="396811567"/>
    <s v="No"/>
    <s v="N/A"/>
    <s v="Henry Nelson Carvajal Porras"/>
    <s v="Enlace SECOP"/>
    <n v="3839109"/>
    <s v="henry.carvajal@antioquia.gov.co"/>
    <m/>
    <m/>
    <m/>
    <m/>
    <m/>
    <m/>
    <m/>
    <m/>
    <m/>
    <m/>
    <m/>
    <x v="0"/>
    <m/>
    <m/>
    <m/>
    <m/>
    <s v="Tipo C:  Supervisión"/>
    <s v="Técnica, Administrativa, Financiera, Jurídica y contable."/>
  </r>
  <r>
    <x v="25"/>
    <n v="80101506"/>
    <s v="Aunar esfuerzos para el desarrollo Institucional, fortalecimiento, transformación o creación de empresas con el fin de asegurar la prestación de los servicios públicos de los municipios del departamento"/>
    <s v="Enero"/>
    <s v="10 meses"/>
    <s v="Contratación Directa"/>
    <s v="Recursos Propios"/>
    <n v="200000000"/>
    <n v="200000000"/>
    <s v="No"/>
    <s v="N/A"/>
    <s v="Henry Nelson Carvajal Porras"/>
    <s v="Enlace SECOP"/>
    <n v="3839109"/>
    <s v="henry.carvajal@antioquia.gov.co"/>
    <m/>
    <m/>
    <m/>
    <m/>
    <m/>
    <m/>
    <m/>
    <m/>
    <m/>
    <m/>
    <m/>
    <x v="0"/>
    <m/>
    <m/>
    <m/>
    <m/>
    <s v="Tipo C:  Supervisión"/>
    <s v="Técnica, Administrativa, Financiera, Jurídica y contable."/>
  </r>
  <r>
    <x v="25"/>
    <n v="76122001"/>
    <s v="Construccion y/o optimización Relleno Sanitario Municipio de Yarumal"/>
    <s v="Enero"/>
    <s v="10 meses"/>
    <s v="Régimen Especial"/>
    <s v="Recursos Propios"/>
    <n v="300000000"/>
    <n v="300000000"/>
    <s v="No"/>
    <s v="N/A"/>
    <s v="Henry Nelson Carvajal Porras"/>
    <s v="Enlace SECOP"/>
    <n v="3839109"/>
    <s v="henry.carvajal@antioquia.gov.co"/>
    <m/>
    <m/>
    <m/>
    <m/>
    <m/>
    <m/>
    <m/>
    <m/>
    <m/>
    <m/>
    <m/>
    <x v="0"/>
    <m/>
    <m/>
    <m/>
    <m/>
    <s v="Tipo C:  Supervisión"/>
    <s v="Técnica, Administrativa, Financiera, Jurídica y contable."/>
  </r>
  <r>
    <x v="25"/>
    <n v="83101500"/>
    <s v="Construcción saneamiento de aguas residuales domesticas del corregimiento de Santa Catalina zona rural del Municipio de San Pedro de Urabá Antioquia"/>
    <s v="Enero"/>
    <s v="10 meses"/>
    <s v="Régimen Especial"/>
    <s v="Recursos Propios"/>
    <n v="528415000"/>
    <n v="528415000"/>
    <s v="No"/>
    <s v="N/A"/>
    <s v="Henry Nelson Carvajal Porras"/>
    <s v="Enlace SECOP"/>
    <n v="3839109"/>
    <s v="henry.carvajal@antioquia.gov.co"/>
    <m/>
    <m/>
    <m/>
    <m/>
    <m/>
    <m/>
    <m/>
    <m/>
    <m/>
    <m/>
    <m/>
    <x v="0"/>
    <m/>
    <m/>
    <m/>
    <m/>
    <s v="Tipo C:  Supervisión"/>
    <s v="Técnica, Administrativa, Financiera, Jurídica y contable."/>
  </r>
  <r>
    <x v="25"/>
    <n v="47101531"/>
    <s v="Adquisición de sistemas septicos para la zona rural en varios municipios de Antioquia"/>
    <s v="Enero"/>
    <s v="12 meses"/>
    <s v="Régimen Especial"/>
    <s v="Recursos Propios"/>
    <n v="800000000"/>
    <n v="800000000"/>
    <s v="No"/>
    <s v="N/A"/>
    <s v="Henry Nelson Carvajal Porras"/>
    <s v="Enlace SECOP"/>
    <n v="3839109"/>
    <s v="henry.carvajal@antioquia.gov.co"/>
    <m/>
    <m/>
    <m/>
    <m/>
    <m/>
    <m/>
    <m/>
    <m/>
    <m/>
    <m/>
    <m/>
    <x v="0"/>
    <m/>
    <m/>
    <m/>
    <m/>
    <s v="Tipo C:  Supervisión"/>
    <s v="Técnica, Administrativa, Financiera, Jurídica y contable."/>
  </r>
  <r>
    <x v="25"/>
    <n v="80101506"/>
    <s v="Fortalecimiento de Municipios y Operadores en la Prestación de Servicios Públicos que estan vinculados al PDA"/>
    <s v="Enero"/>
    <s v="12 meses"/>
    <s v="Licitación Pública"/>
    <s v="SGP"/>
    <n v="5000000000"/>
    <n v="500000000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76122001"/>
    <s v="Control y disposición de residuos sólidos de manera adecuada en relleno sanitario u otro sistema en la zona urbana acorde al Plan Rector Ambiental"/>
    <s v="Enero"/>
    <s v="12 meses"/>
    <s v="Licitación Pública"/>
    <s v="SGP"/>
    <n v="6000000000"/>
    <n v="600000000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83101500"/>
    <s v="Optimización de Acueducto multiveredal del Municipio de Heliconia"/>
    <s v="Enero"/>
    <s v="12 meses"/>
    <s v="Licitación Pública"/>
    <s v="SGP"/>
    <n v="1577967326"/>
    <n v="1577967326"/>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83101500"/>
    <s v="Construcción del sistema de acueducto veredal la herradura del Municipio de Carolina del Príncipe"/>
    <s v="Enero"/>
    <s v="12 meses"/>
    <s v="Licitación Pública"/>
    <s v="SGP"/>
    <n v="1531246880"/>
    <n v="153124688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83101500"/>
    <s v="Construcción Plan Maestro de Acueductio Corregimiento de Aquitania del Municipio de San Francisco"/>
    <s v="Enero"/>
    <s v="12 meses"/>
    <s v="Licitación Pública"/>
    <s v="SGP"/>
    <n v="1877480013"/>
    <n v="1877480013"/>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83101500"/>
    <s v="Ampliación y mejoramiento del acueducto corregimiento la floresta en el Municipio de Yolombó"/>
    <s v="Enero"/>
    <s v="12 meses"/>
    <s v="Licitación Pública"/>
    <s v="SGP"/>
    <n v="1657631630"/>
    <n v="165763163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83101500"/>
    <s v="Construcción de colectores y PTAR Corregimiento Doradal del Municipio de Puerto triunfo"/>
    <s v="Enero"/>
    <s v="12 meses"/>
    <s v="Licitación Pública"/>
    <s v="SGP"/>
    <n v="938907298"/>
    <n v="938907298"/>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83101500"/>
    <s v="Construcción del Plan Maestro de alcantarillado primera etapa de la zona urbana del corregimiento de Tapartó del municipio de Andes"/>
    <s v="Enero"/>
    <s v="12 meses"/>
    <s v="Licitación Pública"/>
    <s v="SGP"/>
    <n v="3286221363"/>
    <n v="3286221363"/>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83101500"/>
    <s v="Construcción de redes de alcantarillado urbano del municipio de San José de la Montaña"/>
    <s v="Enero"/>
    <s v="12 meses"/>
    <s v="Licitación Pública"/>
    <s v="SGP"/>
    <n v="1064273831"/>
    <n v="1064273831"/>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83101500"/>
    <s v="Construcción del plan maestro de acueducto etapa 2 y alcantarillado etapa 1 del Municipio de Campamento"/>
    <s v="Enero"/>
    <s v="12 meses"/>
    <s v="Licitación Pública"/>
    <s v="SGP"/>
    <n v="2000000000"/>
    <n v="200000000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83101500"/>
    <s v="Construcción del sistema para el manejo de aguas residuales 2da etapa del Municipio de Nechí"/>
    <s v="Enero"/>
    <s v="12 meses"/>
    <s v="Licitación Pública"/>
    <s v="SGP"/>
    <n v="3753231160"/>
    <n v="375323116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83101500"/>
    <s v="Ampliación Cobertura y sistemas sostenibles de agua apta para consumo humano en zona urbana de los municipios que son inviables sanitariamente según el informe del IRCA "/>
    <s v="Enero"/>
    <s v="10 meses"/>
    <s v="Licitación Pública"/>
    <s v="SGP"/>
    <n v="6000000000"/>
    <n v="600000000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5"/>
    <n v="81101516"/>
    <s v="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
    <s v="Enero"/>
    <s v="8 meses"/>
    <s v="Concurso de Méritos"/>
    <s v="SGP"/>
    <n v="843836673"/>
    <n v="843836673"/>
    <s v="No"/>
    <s v="N/A"/>
    <s v="Henry Nelson Carvajal Porras"/>
    <s v="Enlace SECOP"/>
    <n v="3839109"/>
    <s v="henry.carvajal@antioquia.gov.co"/>
    <m/>
    <m/>
    <m/>
    <m/>
    <m/>
    <m/>
    <s v="CON-37-02-2017"/>
    <s v="N.A"/>
    <d v="2018-01-15T00:00:00"/>
    <m/>
    <m/>
    <x v="6"/>
    <m/>
    <s v="Sin iniciar etapa precontractual"/>
    <s v="Recursos del Sistema General de Participación SGP"/>
    <m/>
    <s v="Tipo C:  Supervisión"/>
    <s v="Técnica, Administrativa, Financiera, Jurídica y contable."/>
  </r>
  <r>
    <x v="25"/>
    <n v="83101500"/>
    <s v="Construcción, Ampliación y Optimización del Sistema de Acueducto y Alcantarillado urbano, Municipio de Jericó"/>
    <s v="Enero"/>
    <n v="8"/>
    <s v="Licitación Pública"/>
    <s v="SGP"/>
    <n v="5066290967"/>
    <n v="5066290967"/>
    <s v="No"/>
    <s v="N/A"/>
    <s v="Henry Nelson Carvajal Porras"/>
    <s v="Enlace SECOP"/>
    <n v="3839109"/>
    <s v="henry.carvajal@antioquia.gov.co"/>
    <m/>
    <m/>
    <m/>
    <m/>
    <m/>
    <m/>
    <s v="LIC-37-01-2018"/>
    <s v="N.A"/>
    <m/>
    <m/>
    <m/>
    <x v="2"/>
    <m/>
    <s v="En etapa precontractual"/>
    <s v="Recursos del Sistema General de Participación SGP"/>
    <m/>
    <s v="Tipo C:  Supervisión"/>
    <s v="Técnica, Administrativa, Financiera, Jurídica y contable."/>
  </r>
  <r>
    <x v="26"/>
    <n v="77101901"/>
    <s v="Socializacion lineamientos generales para la implementación de Zonas Industriales Mineras en el Departamento de Antioquia"/>
    <s v="Agosto"/>
    <s v="4  meses"/>
    <s v="Régimen Especial"/>
    <s v="Recursos Propios"/>
    <n v="200000000"/>
    <n v="200000000"/>
    <s v="No"/>
    <s v="N/A"/>
    <s v="Victor maunel Aguirre del Valle"/>
    <s v="P.U."/>
    <n v="5268"/>
    <s v="victor.aguirre@antioquia.gov.co"/>
    <s v="Lineamientos para la creación de zonas industriales en los municipios de tradición minera en Antioquia"/>
    <s v="Lineamientos para la creación de zonas industriales mineras Formulados"/>
    <s v="Lineamientos para la creación de zonas industriales en los municipios de tradición minera en Antioquia"/>
    <s v="15-0024"/>
    <s v="Lineamientos para la creación de zonas industriales mineras Formulados"/>
    <s v="Definir línea base, prospectiva territorial y definición de parámetros."/>
    <m/>
    <m/>
    <m/>
    <m/>
    <m/>
    <x v="0"/>
    <m/>
    <m/>
    <m/>
    <s v="Victor maunel Aguirre del Valle"/>
    <s v="Tipo B2: Supervisión Colegiada"/>
    <s v="Técnica, Administrativa, Financiera, Jurídica y contable."/>
  </r>
  <r>
    <x v="26"/>
    <n v="81141601"/>
    <s v="TEMPORALIDADES"/>
    <s v="Enero"/>
    <s v="10 meses"/>
    <s v="Régimen Especial"/>
    <s v="Recursos Propios"/>
    <n v="4500000000"/>
    <n v="4500000000"/>
    <s v="No"/>
    <s v="N/A"/>
    <s v="Dora Elena Balvin Agudelo "/>
    <s v="Secretaria de Minas"/>
    <s v="9088"/>
    <s v="dora.balvin@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N/A"/>
    <m/>
    <m/>
    <m/>
    <m/>
    <m/>
    <x v="0"/>
    <m/>
    <m/>
    <m/>
    <s v="Francisco Javier Arismendi Rodriguez"/>
    <s v="Tipo B2: Supervisión Colegiada"/>
    <s v="Técnica, Administrativa, Financiera, Jurídica y contable."/>
  </r>
  <r>
    <x v="26"/>
    <n v="81141601"/>
    <s v="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
    <s v="Enero"/>
    <s v="10 meses"/>
    <s v="Selección Abreviada - Subasta Inversa"/>
    <s v="Recursos Propios"/>
    <n v="300000000"/>
    <n v="300000000"/>
    <s v="No"/>
    <s v="N/A"/>
    <s v="Margarita  Maria Gil Quintero"/>
    <s v="P.U."/>
    <n v="8635"/>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Prestación de servicios logísticos para la realización y apoyo de eventos"/>
    <m/>
    <m/>
    <m/>
    <m/>
    <m/>
    <x v="0"/>
    <m/>
    <m/>
    <m/>
    <s v="Margarita  Maria Gil Quintero"/>
    <s v="Tipo C"/>
    <s v="Técnica, Administrativa, Financiera, Jurídica y contable."/>
  </r>
  <r>
    <x v="26"/>
    <n v="81141601"/>
    <s v="Desarrollo e implementación de la estrategia comunicacional de la Secretaría de Minas, de acuerdo al direccionamiento de la Oficina de Comunicaciones de la Gobernación de Antioquia"/>
    <s v="Enero"/>
    <s v="10 meses"/>
    <s v="Régimen Especial"/>
    <s v="Recursos Propios"/>
    <n v="200000000"/>
    <n v="100000000"/>
    <s v="Si"/>
    <s v="Aprobadas"/>
    <s v="Sebastian Espinosa Jaramillo"/>
    <s v="P.U."/>
    <n v="5115"/>
    <s v="sebastian.espinosa@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Desarrollo e implementación de la estrategia comunicacional "/>
    <m/>
    <m/>
    <m/>
    <m/>
    <m/>
    <x v="0"/>
    <m/>
    <m/>
    <m/>
    <s v="Sebastian Espinosa Jaramillo"/>
    <s v="Tipo C"/>
    <s v="Técnica, Administrativa, Financiera, Jurídica y contable."/>
  </r>
  <r>
    <x v="26"/>
    <n v="81102000"/>
    <s v="REGULARIZACION para la formalizacion minera"/>
    <s v="Agosto"/>
    <s v="4 meses"/>
    <s v="Régimen Especial"/>
    <s v="Recursos Propios"/>
    <n v="300000000"/>
    <n v="300000000"/>
    <s v="No"/>
    <s v="N/A"/>
    <s v="Victor maunel Aguirre del Valle"/>
    <s v="P.U."/>
    <n v="5499"/>
    <s v="eliana.aguirre@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Brindar acompañamiento integral e impletar acciones de buenas prácticas a  unidades productoras mienras"/>
    <m/>
    <m/>
    <m/>
    <m/>
    <m/>
    <x v="0"/>
    <m/>
    <m/>
    <m/>
    <s v="Eliana Maria Aguirre Vásquez"/>
    <s v="Tipo B2: Supervisión Colegiada"/>
    <s v="Técnica, Administrativa, Financiera, Jurídica y contable."/>
  </r>
  <r>
    <x v="26"/>
    <s v="90121502; 78111502"/>
    <s v="Suministro de tiquetes aéreos nacionales e internacionales para el desplazamiento de funcionarios adscritos a la Secretaría de Minas en cumplimiento de sus funciones"/>
    <s v="Enero"/>
    <s v="10meses"/>
    <s v="Régimen Especial"/>
    <s v="Recursos Propios"/>
    <n v="100000000"/>
    <n v="100000000"/>
    <s v="No"/>
    <s v="Aprobadas"/>
    <s v="Francisco Javier Arismendi Rodriguez"/>
    <s v="P.U."/>
    <n v="8635"/>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N/A"/>
    <s v="N/A"/>
    <s v="N/A"/>
    <m/>
    <m/>
    <m/>
    <m/>
    <m/>
    <x v="0"/>
    <m/>
    <m/>
    <m/>
    <s v="Margarita  Maria Gil Q"/>
    <s v="Tipo C"/>
    <s v="Técnica, Administrativa, Financiera, Jurídica y contable."/>
  </r>
  <r>
    <x v="26"/>
    <n v="78111808"/>
    <s v="PRESTACION SERVICIOS DE TRANSPORTE TERRESTRE GOBER"/>
    <s v="Enero"/>
    <s v="10meses"/>
    <s v="Selección Abreviada - Subasta Inversa"/>
    <s v="Recursos Propios"/>
    <n v="70000000"/>
    <n v="70000000"/>
    <s v="No"/>
    <s v="N/A"/>
    <s v="Juan José Castaño Vergara"/>
    <s v="Director"/>
    <s v="8640"/>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Prestación de servicios de transporte"/>
    <m/>
    <m/>
    <m/>
    <m/>
    <m/>
    <x v="0"/>
    <m/>
    <m/>
    <m/>
    <s v="Juan José Castaño V"/>
    <s v="Tipo C"/>
    <s v="Técnica, Administrativa, Financiera, Jurídica y contable."/>
  </r>
  <r>
    <x v="26"/>
    <n v="80111504"/>
    <s v="PRACTICA ACADEMICA UNIVERSIDADES PUBLICAS. 1ER SEM"/>
    <s v="Enero"/>
    <s v="10meses"/>
    <s v="Régimen Especial"/>
    <s v="Recursos Propios"/>
    <n v="140000000"/>
    <n v="140000000"/>
    <s v="No"/>
    <s v="N/A"/>
    <s v="Juan José Castaño Vergara"/>
    <s v="Director"/>
    <s v="8641"/>
    <s v="juan.castano@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2"/>
    <s v="Unidades mineras con mejoramiento a la productividad y la competitividad de la minería del Departamento"/>
    <s v="Apoyo a la fiscalización, titulacion y fomento"/>
    <m/>
    <m/>
    <m/>
    <m/>
    <m/>
    <x v="0"/>
    <m/>
    <m/>
    <m/>
    <s v="Juan José Castaño V"/>
    <s v="Tipo C"/>
    <s v="Técnica, Administrativa, Financiera, Jurídica y contable."/>
  </r>
  <r>
    <x v="26"/>
    <n v="77111602"/>
    <s v="Articular esfuerzos para la implementación del Plan Estratégico Sectorial del Mercurio"/>
    <s v="Agosto"/>
    <s v="4 meses"/>
    <s v="Régimen Especial"/>
    <s v="Recursos Propios"/>
    <n v="400000000"/>
    <n v="400000000"/>
    <s v="No"/>
    <s v="N/A"/>
    <s v="Juan Carlos Buitrago Botero"/>
    <s v="P.U."/>
    <n v="5499"/>
    <s v="juan.buitrago@antioquia.gov.co "/>
    <s v="Minería en armonía con el medio ambiente"/>
    <s v="Acompañamiento a estrategias dirigidas a plantas de beneficio y transformación para eliminación o reducción del consumo de mercurio realizadas"/>
    <s v="Fortalecimiento MINERIA EN ARMONIA CON EL MEDIO AMBIENTE Todo El_x000a_Departamento, Antioquia, Occidente"/>
    <s v="15-0001"/>
    <s v="Unidades mineras con mejoramiento a la productividad y la competitividad de la minería del Departamento"/>
    <s v="Eliminación uso del mercurio"/>
    <m/>
    <m/>
    <m/>
    <m/>
    <m/>
    <x v="0"/>
    <m/>
    <m/>
    <m/>
    <s v="Juan Carlos Buitrago Botero"/>
    <s v="Tipo C:  Supervisión"/>
    <s v="Técnica, Administrativa, Financiera, Jurídica y contable."/>
  </r>
  <r>
    <x v="26"/>
    <s v="77111600; 77111603"/>
    <s v=" recuperación de áreas deterioradas por minería, a través de tratamientos biológicos de aguas y lodos contaminados por mercurio y acompañamiento técnico a mineros de subsistencia en jurisdicción de Cornare."/>
    <s v="Agosto"/>
    <s v="4 meses"/>
    <s v="Régimen Especial"/>
    <s v="Recursos Propios"/>
    <n v="270000000"/>
    <n v="270000000"/>
    <s v="No"/>
    <s v="N/A"/>
    <s v="Juan Felipe López Londoño"/>
    <s v="P.U."/>
    <s v="9064"/>
    <s v="juanfelipe.lopez@antioquia.gov.co"/>
    <s v="Minería en armonía con el medio ambiente"/>
    <s v="Acompañamiento a estrategias dirigidas a la recuperación de áreas deterioradas por la actividad minera realizadas."/>
    <s v="Fortalecimiento MINERIA EN ARMONIA CON EL MEDIO AMBIENTE Todo El_x000a_Departamento, Antioquia, Occidente"/>
    <s v="15-0001"/>
    <s v="Apoyo a una estrategia de recuperación de áreas deterioradas por minería   - Apoyo hasta 300 Mineros de Subsistencia"/>
    <s v="Implementación de proyecto piloto de recuperación de áreas deterioradas por minería"/>
    <m/>
    <m/>
    <m/>
    <m/>
    <m/>
    <x v="0"/>
    <m/>
    <m/>
    <m/>
    <s v="Juan Felipe López Londoño"/>
    <s v="Tipo C:  Supervisión"/>
    <s v="Técnica, Administrativa, Financiera, Jurídica y contable."/>
  </r>
  <r>
    <x v="26"/>
    <n v="71100000"/>
    <s v="Cierre de minas e implementaciones de acciones priorizadas para la prevención de riesgos asocaidos a esto."/>
    <s v="Agosto"/>
    <s v="4 meses"/>
    <s v="Régimen Especial"/>
    <s v="Recursos Propios"/>
    <n v="800000000"/>
    <n v="410000000"/>
    <s v="Si"/>
    <s v="Aprobadas"/>
    <s v="Paula Andrea Murillo Benjumea"/>
    <s v="P.U."/>
    <n v="5268"/>
    <s v="paula.murillo@antioquia.gov.co"/>
    <s v="Minería en armonía con el medio ambiente"/>
    <s v="Acompañamiento a estrategias dirigidas a Unidades Productivas Mineras para seguimiento a la implementación del plan de cierre y abandono realizadas."/>
    <s v="Fortalecimiento MINERIA EN ARMONIA CON EL MEDIO AMBIENTE Todo El_x000a_Departamento, Antioquia, Occidente"/>
    <s v="15-0001"/>
    <s v="Acompañamiento a estrategias dirigidas a Unidades Productivas Mineras para seguimiento a la implementación del plan de cierre y abandono realizadas"/>
    <s v="Protocolo de procedimeitno antes durante y despues, Sellamiento de Unidades Mineras"/>
    <m/>
    <m/>
    <m/>
    <m/>
    <m/>
    <x v="0"/>
    <m/>
    <m/>
    <m/>
    <s v="Paula Andrea Murillo Benjumea"/>
    <s v="Tipo B2: Supervisión Colegiada"/>
    <s v="Técnica, Administrativa, Financiera, Jurídica y contable."/>
  </r>
  <r>
    <x v="26"/>
    <s v="80111604; 80111607"/>
    <s v="Fortalecimiento del control derivado de la Delegación Minera en cabeza de la Gobernación de Antioquia, en los aspectos técnico, jurídico y económico, a través de la fiscalización, seguimiento y control de los títulos mineros, y de actividades académicas relacionadas."/>
    <s v="Agosto"/>
    <s v="4  meses"/>
    <s v="Régimen Especial"/>
    <s v="Regalías"/>
    <n v="6000000000"/>
    <n v="6000000000"/>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B2: Supervisión Colegiada"/>
    <s v="Técnica, Administrativa, Financiera, Jurídica y contable."/>
  </r>
  <r>
    <x v="26"/>
    <s v="80111604; 80111608"/>
    <s v="Mejora a la pequeña mineria y de subsistencia"/>
    <s v="Febrero"/>
    <s v="10 meses"/>
    <s v="Selección Abreviada - Subasta Inversa"/>
    <s v="Regalías"/>
    <n v="150000000"/>
    <n v="150000000"/>
    <s v="No"/>
    <s v="N/A"/>
    <s v="Juan Carlos Buitrago Botero"/>
    <s v="P.U."/>
    <n v="5499"/>
    <s v="juan.buitrago@antioquia.gov.co "/>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4"/>
    <s v="Monitoreo y seguimiento de la actividad minera en el Departamento de Antioquia"/>
    <s v="Apoyo a la fiscalización"/>
    <m/>
    <m/>
    <m/>
    <m/>
    <m/>
    <x v="0"/>
    <m/>
    <m/>
    <m/>
    <s v="Juan Carlos Buitrago Botero"/>
    <s v="Tipo C:  Supervisión"/>
    <s v="Técnica, Administrativa, Financiera, Jurídica y contable."/>
  </r>
  <r>
    <x v="26"/>
    <s v="80111604; 80111609"/>
    <s v="Archivo"/>
    <s v="Marzo"/>
    <s v="10 meses"/>
    <s v="Licitación Pública"/>
    <s v="Regalías"/>
    <n v="5000000000"/>
    <n v="5000000000"/>
    <s v="No"/>
    <s v="N/A"/>
    <s v="Juan Carlos Buitrago Botero"/>
    <s v="P.U."/>
    <n v="5499"/>
    <s v="juan.buitrago@antioquia.gov.co "/>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5"/>
    <s v="Monitoreo y seguimiento de la actividad minera en el Departamento de Antioquia"/>
    <s v="Apoyo a la fiscalización"/>
    <m/>
    <m/>
    <m/>
    <m/>
    <m/>
    <x v="0"/>
    <m/>
    <m/>
    <m/>
    <s v="Juan Carlos Buitrago Botero"/>
    <s v="Tipo B2: Supervisión Colegiada"/>
    <s v="Técnica, Administrativa, Financiera, Jurídica y contable."/>
  </r>
  <r>
    <x v="26"/>
    <s v="80111604; 80111610"/>
    <s v="Plan Piloto de Tecnologías fase 2"/>
    <s v="Abril"/>
    <s v="11 meses"/>
    <s v="Licitación Pública"/>
    <s v="Regalías"/>
    <n v="1400000000"/>
    <n v="1400000000"/>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6"/>
    <s v="Monitoreo y seguimiento de la actividad minera en el Departamento de Antioquia"/>
    <s v="Apoyo a la fiscalización"/>
    <m/>
    <m/>
    <m/>
    <m/>
    <m/>
    <x v="0"/>
    <m/>
    <m/>
    <m/>
    <s v="Maximiliano Sierra Gonzalez"/>
    <s v="Tipo C:  Supervisión"/>
    <s v="Técnica, Administrativa, Financiera, Jurídica y contable."/>
  </r>
  <r>
    <x v="26"/>
    <s v="80111604; 80111611"/>
    <s v="Fiscalizacion Diferencial"/>
    <s v="Mayo"/>
    <s v="12 meses"/>
    <s v="Licitación Pública"/>
    <s v="Regalías"/>
    <n v="4000000000"/>
    <n v="4000000000"/>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B2: Supervisión Colegiada"/>
    <s v="Técnica, Administrativa, Financiera, Jurídica y contable."/>
  </r>
  <r>
    <x v="26"/>
    <n v="73152103"/>
    <s v="CONTRATAR EL  MANTENIMIENTO Y CALIBRACIÓN DE LOS EQUIPOS PARA LA DETECCIÓN DE GASES, ASÍ COMO EL SUMINISTRO DE LOS KITS DE CALIBRACIÓN, PARA EL CORRECTO DESARROLLO DE LAS ACTIVIDADES DE FISCALIZACIÓN MINERA."/>
    <s v="Febrero"/>
    <s v="1 mes"/>
    <s v="Mínima Cuantía"/>
    <s v="Recursos de entidades nacionales"/>
    <n v="26600000"/>
    <n v="26600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B2: Supervisión Colegiada"/>
    <s v="Técnica, Administrativa, Financiera, Jurídica y contable."/>
  </r>
  <r>
    <x v="26"/>
    <n v="32101656"/>
    <s v="COMPRA DE EQUIPOS PARA EL APOYO A LA FISCALIZACIÓN MINERA"/>
    <s v="Febrero"/>
    <s v="1 mes"/>
    <s v="Mínima Cuantía"/>
    <s v="Recursos de entidades nacionales"/>
    <n v="73700000"/>
    <n v="73700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C:  Supervisión"/>
    <s v="Técnica, Administrativa, Financiera, Jurídica y contable."/>
  </r>
  <r>
    <x v="26"/>
    <n v="93141808"/>
    <s v="COMPRA DE ELEMENTOS DE PROTECCIÓN Y SEGURIDAD PERSONAL (EPSP) PARA MINERÍA, Y CAPACITACIÓN EN SEGURIDAD E HIGIENE MINERA, PARA SER USADOS POR EL PERSONAL DE LA SECRETARÍA DE MINAS EN LAS LABORES PROPIAS DE LA SECRETARÍA."/>
    <s v="Febrero"/>
    <s v="1 mes"/>
    <s v="Mínima Cuantía"/>
    <s v="Recursos de entidades nacionales"/>
    <n v="53122000"/>
    <n v="53122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C:  Supervisión"/>
    <s v="Técnica, Administrativa, Financiera, Jurídica y contabl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I32" firstHeaderRow="1" firstDataRow="2" firstDataCol="1"/>
  <pivotFields count="33">
    <pivotField axis="axisRow" showAll="0">
      <items count="28">
        <item x="21"/>
        <item x="2"/>
        <item x="5"/>
        <item x="7"/>
        <item x="0"/>
        <item x="8"/>
        <item x="15"/>
        <item x="3"/>
        <item x="17"/>
        <item x="25"/>
        <item x="14"/>
        <item x="4"/>
        <item x="1"/>
        <item x="6"/>
        <item x="9"/>
        <item x="10"/>
        <item x="11"/>
        <item x="12"/>
        <item x="16"/>
        <item x="19"/>
        <item x="18"/>
        <item x="26"/>
        <item x="20"/>
        <item x="22"/>
        <item x="24"/>
        <item x="13"/>
        <item x="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2"/>
        <item x="6"/>
        <item x="5"/>
        <item x="3"/>
        <item x="0"/>
        <item x="1"/>
        <item x="4"/>
        <item t="default"/>
      </items>
    </pivotField>
    <pivotField showAll="0"/>
    <pivotField showAll="0"/>
    <pivotField showAll="0"/>
    <pivotField showAll="0"/>
    <pivotField showAll="0"/>
    <pivotField showAll="0"/>
  </pivotFields>
  <rowFields count="1">
    <field x="0"/>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26"/>
  </colFields>
  <colItems count="8">
    <i>
      <x/>
    </i>
    <i>
      <x v="1"/>
    </i>
    <i>
      <x v="2"/>
    </i>
    <i>
      <x v="3"/>
    </i>
    <i>
      <x v="4"/>
    </i>
    <i>
      <x v="5"/>
    </i>
    <i>
      <x v="6"/>
    </i>
    <i t="grand">
      <x/>
    </i>
  </colItems>
  <dataFields count="1">
    <dataField name="Cuenta de Porcentaje de cumplimiento" fld="26" subtotal="count" baseField="0" baseItem="0"/>
  </dataFields>
  <formats count="1">
    <format dxfId="0">
      <pivotArea dataOnly="0" labelOnly="1" fieldPosition="0">
        <references count="1">
          <reference field="26"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8" Type="http://schemas.openxmlformats.org/officeDocument/2006/relationships/hyperlink" Target="mailto:Victoria.hoyos@antioquia.gov.co" TargetMode="External"/><Relationship Id="rId13" Type="http://schemas.openxmlformats.org/officeDocument/2006/relationships/hyperlink" Target="mailto:maximiliano.sierra@antioquia.gov.co" TargetMode="External"/><Relationship Id="rId18" Type="http://schemas.openxmlformats.org/officeDocument/2006/relationships/drawing" Target="../drawings/drawing1.xml"/><Relationship Id="rId3" Type="http://schemas.openxmlformats.org/officeDocument/2006/relationships/hyperlink" Target="mailto:juanfelipe.lopez@antioquia.gov.co" TargetMode="External"/><Relationship Id="rId7" Type="http://schemas.openxmlformats.org/officeDocument/2006/relationships/hyperlink" Target="mailto:juan.castano@antioquia.gov.co" TargetMode="External"/><Relationship Id="rId12" Type="http://schemas.openxmlformats.org/officeDocument/2006/relationships/hyperlink" Target="mailto:juanesteban.serna@antioquia.gov.co" TargetMode="External"/><Relationship Id="rId17" Type="http://schemas.openxmlformats.org/officeDocument/2006/relationships/printerSettings" Target="../printerSettings/printerSettings2.bin"/><Relationship Id="rId2" Type="http://schemas.openxmlformats.org/officeDocument/2006/relationships/hyperlink" Target="mailto:Victoria.hoyos@antioquia.gov.co" TargetMode="External"/><Relationship Id="rId16" Type="http://schemas.openxmlformats.org/officeDocument/2006/relationships/hyperlink" Target="mailto:Victoria.hoyos@antioquia.gov.co" TargetMode="External"/><Relationship Id="rId20" Type="http://schemas.openxmlformats.org/officeDocument/2006/relationships/comments" Target="../comments1.xml"/><Relationship Id="rId1" Type="http://schemas.openxmlformats.org/officeDocument/2006/relationships/hyperlink" Target="mailto:juan.buitrago@antioquia.gov.co" TargetMode="External"/><Relationship Id="rId6" Type="http://schemas.openxmlformats.org/officeDocument/2006/relationships/hyperlink" Target="mailto:juan.castano@antioquia.gov.co" TargetMode="External"/><Relationship Id="rId11" Type="http://schemas.openxmlformats.org/officeDocument/2006/relationships/hyperlink" Target="mailto:juanesteban.serna@antioquia.gov.co" TargetMode="External"/><Relationship Id="rId5" Type="http://schemas.openxmlformats.org/officeDocument/2006/relationships/hyperlink" Target="mailto:sebastian.espinosa@antioquia.gov.co" TargetMode="External"/><Relationship Id="rId15" Type="http://schemas.openxmlformats.org/officeDocument/2006/relationships/hyperlink" Target="mailto:maximiliano.sierra@antioquia.gov.co" TargetMode="External"/><Relationship Id="rId10" Type="http://schemas.openxmlformats.org/officeDocument/2006/relationships/hyperlink" Target="mailto:juanesteban.serna@antioquia.gov.co" TargetMode="External"/><Relationship Id="rId19" Type="http://schemas.openxmlformats.org/officeDocument/2006/relationships/vmlDrawing" Target="../drawings/vmlDrawing1.vml"/><Relationship Id="rId4" Type="http://schemas.openxmlformats.org/officeDocument/2006/relationships/hyperlink" Target="mailto:Victoria.hoyos@antioquia.gov.co" TargetMode="External"/><Relationship Id="rId9" Type="http://schemas.openxmlformats.org/officeDocument/2006/relationships/hyperlink" Target="mailto:Victoria.hoyos@antioquia.gov.co" TargetMode="External"/><Relationship Id="rId14" Type="http://schemas.openxmlformats.org/officeDocument/2006/relationships/hyperlink" Target="mailto:maximiliano.sierra@antioqu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topLeftCell="A7" zoomScaleNormal="100" zoomScaleSheetLayoutView="100" workbookViewId="0">
      <pane xSplit="1" topLeftCell="B1" activePane="topRight" state="frozen"/>
      <selection activeCell="A2" sqref="A2"/>
      <selection pane="topRight" activeCell="E31" sqref="E31"/>
    </sheetView>
  </sheetViews>
  <sheetFormatPr baseColWidth="10" defaultRowHeight="15" x14ac:dyDescent="0.25"/>
  <cols>
    <col min="1" max="1" width="42" style="39" customWidth="1"/>
    <col min="2" max="2" width="23.5703125" style="37" customWidth="1"/>
    <col min="3" max="3" width="7.5703125" style="37" customWidth="1"/>
    <col min="4" max="4" width="11.42578125" style="37"/>
    <col min="5" max="5" width="9.140625" style="37" customWidth="1"/>
    <col min="6" max="6" width="17.140625" style="37" customWidth="1"/>
    <col min="7" max="7" width="14.5703125" style="37" customWidth="1"/>
    <col min="8" max="8" width="9" style="37" customWidth="1"/>
    <col min="9" max="9" width="15" style="38" customWidth="1"/>
    <col min="10" max="10" width="12.7109375" style="35" customWidth="1"/>
  </cols>
  <sheetData>
    <row r="1" spans="1:11" ht="15.75" thickBot="1" x14ac:dyDescent="0.3">
      <c r="A1" s="79" t="s">
        <v>3737</v>
      </c>
      <c r="B1" s="80"/>
      <c r="C1" s="80"/>
      <c r="D1" s="80"/>
      <c r="E1" s="80"/>
      <c r="F1" s="80"/>
      <c r="G1" s="80"/>
      <c r="H1" s="80"/>
      <c r="I1" s="80"/>
      <c r="J1" s="81"/>
      <c r="K1" s="36"/>
    </row>
    <row r="2" spans="1:11" s="34" customFormat="1" ht="61.5" customHeight="1" thickBot="1" x14ac:dyDescent="0.3">
      <c r="A2" s="40" t="s">
        <v>12</v>
      </c>
      <c r="B2" s="41" t="s">
        <v>3735</v>
      </c>
      <c r="C2" s="42" t="s">
        <v>3738</v>
      </c>
      <c r="D2" s="42" t="s">
        <v>3744</v>
      </c>
      <c r="E2" s="40" t="s">
        <v>1098</v>
      </c>
      <c r="F2" s="42" t="s">
        <v>3743</v>
      </c>
      <c r="G2" s="42" t="s">
        <v>3739</v>
      </c>
      <c r="H2" s="42" t="s">
        <v>3740</v>
      </c>
      <c r="I2" s="43" t="s">
        <v>3736</v>
      </c>
      <c r="J2" s="44" t="s">
        <v>3742</v>
      </c>
    </row>
    <row r="3" spans="1:11" x14ac:dyDescent="0.25">
      <c r="A3" s="47" t="s">
        <v>4576</v>
      </c>
      <c r="B3" s="37">
        <v>9</v>
      </c>
      <c r="C3" s="37">
        <v>6</v>
      </c>
      <c r="D3" s="37">
        <v>1</v>
      </c>
      <c r="E3" s="37">
        <v>6</v>
      </c>
      <c r="F3" s="37">
        <v>0</v>
      </c>
      <c r="G3" s="37">
        <v>0</v>
      </c>
      <c r="H3" s="37">
        <v>2</v>
      </c>
      <c r="I3" s="48">
        <f t="shared" ref="I3:I27" si="0">+H3/B3</f>
        <v>0.22222222222222221</v>
      </c>
      <c r="J3" s="37" t="s">
        <v>4610</v>
      </c>
    </row>
    <row r="4" spans="1:11" ht="28.5" customHeight="1" x14ac:dyDescent="0.25">
      <c r="A4" s="39" t="s">
        <v>4577</v>
      </c>
      <c r="B4" s="37">
        <v>5</v>
      </c>
      <c r="C4" s="37">
        <v>3</v>
      </c>
      <c r="D4" s="37">
        <v>3</v>
      </c>
      <c r="E4" s="37">
        <v>3</v>
      </c>
      <c r="F4" s="37">
        <v>0</v>
      </c>
      <c r="G4" s="37">
        <v>0</v>
      </c>
      <c r="H4" s="37">
        <v>2</v>
      </c>
      <c r="I4" s="48">
        <f t="shared" si="0"/>
        <v>0.4</v>
      </c>
      <c r="J4" s="78">
        <v>43140</v>
      </c>
    </row>
    <row r="5" spans="1:11" x14ac:dyDescent="0.25">
      <c r="A5" s="39" t="s">
        <v>4578</v>
      </c>
      <c r="B5" s="37">
        <v>5</v>
      </c>
      <c r="C5" s="37">
        <v>1</v>
      </c>
      <c r="D5" s="37">
        <v>0</v>
      </c>
      <c r="E5" s="37">
        <v>1</v>
      </c>
      <c r="F5" s="37">
        <v>0</v>
      </c>
      <c r="G5" s="37">
        <v>0</v>
      </c>
      <c r="H5" s="37">
        <v>4</v>
      </c>
      <c r="I5" s="48">
        <f t="shared" si="0"/>
        <v>0.8</v>
      </c>
      <c r="J5" s="78">
        <v>43140</v>
      </c>
    </row>
    <row r="6" spans="1:11" x14ac:dyDescent="0.25">
      <c r="A6" s="39" t="s">
        <v>4579</v>
      </c>
      <c r="B6" s="37">
        <v>5</v>
      </c>
      <c r="C6" s="37">
        <v>5</v>
      </c>
      <c r="D6" s="37">
        <v>0</v>
      </c>
      <c r="H6" s="37">
        <v>0</v>
      </c>
      <c r="I6" s="48">
        <f t="shared" si="0"/>
        <v>0</v>
      </c>
      <c r="J6" s="78">
        <v>43143</v>
      </c>
    </row>
    <row r="7" spans="1:11" x14ac:dyDescent="0.25">
      <c r="A7" s="39" t="s">
        <v>1300</v>
      </c>
      <c r="B7" s="37">
        <v>8</v>
      </c>
      <c r="C7" s="37">
        <v>0</v>
      </c>
      <c r="D7" s="37">
        <v>0</v>
      </c>
      <c r="E7" s="37">
        <v>0</v>
      </c>
      <c r="F7" s="37">
        <v>0</v>
      </c>
      <c r="G7" s="37">
        <v>0</v>
      </c>
      <c r="H7" s="37">
        <v>0</v>
      </c>
      <c r="I7" s="48">
        <f t="shared" si="0"/>
        <v>0</v>
      </c>
      <c r="J7" s="78">
        <v>43138</v>
      </c>
    </row>
    <row r="8" spans="1:11" x14ac:dyDescent="0.25">
      <c r="A8" s="39" t="s">
        <v>3527</v>
      </c>
      <c r="B8" s="37">
        <v>37</v>
      </c>
      <c r="C8" s="37">
        <v>31</v>
      </c>
      <c r="D8" s="37">
        <v>5</v>
      </c>
      <c r="E8" s="37">
        <v>31</v>
      </c>
      <c r="F8" s="37">
        <v>1</v>
      </c>
      <c r="G8" s="37">
        <v>0</v>
      </c>
      <c r="H8" s="37">
        <v>0</v>
      </c>
      <c r="I8" s="48">
        <f t="shared" si="0"/>
        <v>0</v>
      </c>
      <c r="J8" s="78">
        <v>43159</v>
      </c>
    </row>
    <row r="9" spans="1:11" ht="30" x14ac:dyDescent="0.25">
      <c r="A9" s="39" t="s">
        <v>3032</v>
      </c>
      <c r="B9" s="37">
        <v>167</v>
      </c>
      <c r="C9" s="37">
        <v>0</v>
      </c>
      <c r="D9" s="37">
        <v>10</v>
      </c>
      <c r="E9" s="37">
        <v>5</v>
      </c>
      <c r="F9" s="37">
        <v>0</v>
      </c>
      <c r="G9" s="37">
        <v>0</v>
      </c>
      <c r="H9" s="37">
        <v>16</v>
      </c>
      <c r="I9" s="48">
        <f t="shared" si="0"/>
        <v>9.580838323353294E-2</v>
      </c>
      <c r="J9" s="78">
        <v>43143</v>
      </c>
    </row>
    <row r="10" spans="1:11" x14ac:dyDescent="0.25">
      <c r="A10" s="39" t="s">
        <v>1066</v>
      </c>
      <c r="B10" s="37">
        <v>47</v>
      </c>
      <c r="C10" s="37">
        <v>0</v>
      </c>
      <c r="D10" s="37">
        <v>0</v>
      </c>
      <c r="E10" s="37">
        <v>2</v>
      </c>
      <c r="F10" s="37">
        <v>0</v>
      </c>
      <c r="G10" s="37">
        <v>0</v>
      </c>
      <c r="H10" s="37">
        <v>9</v>
      </c>
      <c r="I10" s="48">
        <f t="shared" si="0"/>
        <v>0.19148936170212766</v>
      </c>
      <c r="J10" s="78">
        <v>43140</v>
      </c>
    </row>
    <row r="11" spans="1:11" x14ac:dyDescent="0.25">
      <c r="A11" s="47" t="s">
        <v>408</v>
      </c>
      <c r="B11" s="37">
        <v>57</v>
      </c>
      <c r="C11" s="37">
        <v>0</v>
      </c>
      <c r="D11" s="37">
        <v>0</v>
      </c>
      <c r="E11" s="37">
        <v>2</v>
      </c>
      <c r="F11" s="37">
        <v>0</v>
      </c>
      <c r="G11" s="37">
        <v>0</v>
      </c>
      <c r="H11" s="37">
        <v>7</v>
      </c>
      <c r="I11" s="48">
        <f t="shared" si="0"/>
        <v>0.12280701754385964</v>
      </c>
      <c r="J11" s="78">
        <v>43136</v>
      </c>
    </row>
    <row r="12" spans="1:11" x14ac:dyDescent="0.25">
      <c r="A12" s="39" t="s">
        <v>4580</v>
      </c>
      <c r="B12" s="37">
        <v>9</v>
      </c>
      <c r="C12" s="37">
        <v>0</v>
      </c>
      <c r="E12" s="37">
        <v>9</v>
      </c>
      <c r="F12" s="37">
        <v>0</v>
      </c>
      <c r="G12" s="37">
        <v>0</v>
      </c>
      <c r="H12" s="37">
        <v>0</v>
      </c>
      <c r="I12" s="48">
        <f t="shared" si="0"/>
        <v>0</v>
      </c>
      <c r="J12" s="78">
        <v>43139</v>
      </c>
    </row>
    <row r="13" spans="1:11" x14ac:dyDescent="0.25">
      <c r="A13" s="39" t="s">
        <v>56</v>
      </c>
      <c r="B13" s="37">
        <v>85</v>
      </c>
      <c r="C13" s="37">
        <v>9</v>
      </c>
      <c r="D13" s="37">
        <v>2</v>
      </c>
      <c r="E13" s="37">
        <v>3</v>
      </c>
      <c r="F13" s="37">
        <v>0</v>
      </c>
      <c r="G13" s="37">
        <v>0</v>
      </c>
      <c r="H13" s="37">
        <v>71</v>
      </c>
      <c r="I13" s="48">
        <f t="shared" si="0"/>
        <v>0.83529411764705885</v>
      </c>
      <c r="J13" s="78">
        <v>43133</v>
      </c>
    </row>
    <row r="14" spans="1:11" ht="30" x14ac:dyDescent="0.25">
      <c r="A14" s="39" t="s">
        <v>4581</v>
      </c>
      <c r="B14" s="37">
        <v>170</v>
      </c>
      <c r="C14" s="37">
        <v>170</v>
      </c>
      <c r="D14" s="37">
        <v>0</v>
      </c>
      <c r="E14" s="37">
        <v>170</v>
      </c>
      <c r="F14" s="37">
        <v>0</v>
      </c>
      <c r="G14" s="37">
        <v>0</v>
      </c>
      <c r="H14" s="37">
        <v>0</v>
      </c>
      <c r="I14" s="48">
        <f t="shared" si="0"/>
        <v>0</v>
      </c>
      <c r="J14" s="37" t="s">
        <v>4611</v>
      </c>
    </row>
    <row r="15" spans="1:11" ht="30" x14ac:dyDescent="0.25">
      <c r="A15" s="39" t="s">
        <v>4582</v>
      </c>
      <c r="B15" s="37">
        <v>32</v>
      </c>
      <c r="C15" s="37">
        <v>25</v>
      </c>
      <c r="D15" s="37">
        <v>0</v>
      </c>
      <c r="E15" s="37">
        <v>25</v>
      </c>
      <c r="F15" s="37">
        <v>0</v>
      </c>
      <c r="G15" s="37">
        <v>0</v>
      </c>
      <c r="H15" s="37">
        <v>7</v>
      </c>
      <c r="I15" s="48">
        <f t="shared" si="0"/>
        <v>0.21875</v>
      </c>
      <c r="J15" s="78">
        <v>43136</v>
      </c>
    </row>
    <row r="16" spans="1:11" x14ac:dyDescent="0.25">
      <c r="A16" s="39" t="s">
        <v>4583</v>
      </c>
      <c r="B16" s="37">
        <v>21</v>
      </c>
      <c r="C16" s="37">
        <v>8</v>
      </c>
      <c r="D16" s="37">
        <v>1</v>
      </c>
      <c r="E16" s="37">
        <v>8</v>
      </c>
      <c r="F16" s="37">
        <v>0</v>
      </c>
      <c r="G16" s="37">
        <v>0</v>
      </c>
      <c r="H16" s="37">
        <v>12</v>
      </c>
      <c r="I16" s="48">
        <f t="shared" si="0"/>
        <v>0.5714285714285714</v>
      </c>
      <c r="J16" s="78">
        <v>43159</v>
      </c>
    </row>
    <row r="17" spans="1:10" x14ac:dyDescent="0.25">
      <c r="A17" s="39" t="s">
        <v>4584</v>
      </c>
      <c r="B17" s="37">
        <v>213</v>
      </c>
      <c r="C17" s="37">
        <v>153</v>
      </c>
      <c r="D17" s="37">
        <v>12</v>
      </c>
      <c r="E17" s="37">
        <v>0</v>
      </c>
      <c r="F17" s="37">
        <v>10</v>
      </c>
      <c r="G17" s="37">
        <v>13</v>
      </c>
      <c r="H17" s="37">
        <v>25</v>
      </c>
      <c r="I17" s="48">
        <f t="shared" si="0"/>
        <v>0.11737089201877934</v>
      </c>
      <c r="J17" s="78">
        <v>43153</v>
      </c>
    </row>
    <row r="18" spans="1:10" x14ac:dyDescent="0.25">
      <c r="A18" s="39" t="s">
        <v>4585</v>
      </c>
      <c r="B18" s="37">
        <v>91</v>
      </c>
      <c r="C18" s="37">
        <v>25</v>
      </c>
      <c r="D18" s="37">
        <v>0</v>
      </c>
      <c r="E18" s="37">
        <v>25</v>
      </c>
      <c r="F18" s="37">
        <v>0</v>
      </c>
      <c r="G18" s="37">
        <v>0</v>
      </c>
      <c r="H18" s="37">
        <v>66</v>
      </c>
      <c r="I18" s="48">
        <f t="shared" si="0"/>
        <v>0.72527472527472525</v>
      </c>
      <c r="J18" s="78">
        <v>43152</v>
      </c>
    </row>
    <row r="19" spans="1:10" x14ac:dyDescent="0.25">
      <c r="A19" s="39" t="s">
        <v>4586</v>
      </c>
      <c r="B19" s="37">
        <v>19</v>
      </c>
      <c r="C19" s="37">
        <v>0</v>
      </c>
      <c r="D19" s="37">
        <v>0</v>
      </c>
      <c r="E19" s="37">
        <v>0</v>
      </c>
      <c r="F19" s="37">
        <v>0</v>
      </c>
      <c r="G19" s="37">
        <v>0</v>
      </c>
      <c r="H19" s="37">
        <v>0</v>
      </c>
      <c r="I19" s="48">
        <f t="shared" si="0"/>
        <v>0</v>
      </c>
      <c r="J19" s="78">
        <v>43143</v>
      </c>
    </row>
    <row r="20" spans="1:10" x14ac:dyDescent="0.25">
      <c r="A20" s="39" t="s">
        <v>4587</v>
      </c>
      <c r="B20" s="37">
        <v>35</v>
      </c>
      <c r="C20" s="37">
        <v>17</v>
      </c>
      <c r="D20" s="37">
        <v>7</v>
      </c>
      <c r="E20" s="37">
        <v>17</v>
      </c>
      <c r="F20" s="37">
        <v>1</v>
      </c>
      <c r="G20" s="37">
        <v>0</v>
      </c>
      <c r="H20" s="37">
        <v>10</v>
      </c>
      <c r="I20" s="48">
        <f t="shared" si="0"/>
        <v>0.2857142857142857</v>
      </c>
      <c r="J20" s="78">
        <v>43143</v>
      </c>
    </row>
    <row r="21" spans="1:10" ht="30" x14ac:dyDescent="0.25">
      <c r="A21" s="39" t="s">
        <v>4588</v>
      </c>
      <c r="B21" s="37">
        <v>26</v>
      </c>
      <c r="C21" s="37">
        <v>24</v>
      </c>
      <c r="D21" s="37">
        <v>0</v>
      </c>
      <c r="E21" s="37">
        <v>0</v>
      </c>
      <c r="F21" s="37">
        <v>0</v>
      </c>
      <c r="G21" s="37">
        <v>0</v>
      </c>
      <c r="H21" s="37">
        <v>2</v>
      </c>
      <c r="I21" s="48">
        <f t="shared" si="0"/>
        <v>7.6923076923076927E-2</v>
      </c>
      <c r="J21" s="78">
        <v>43144</v>
      </c>
    </row>
    <row r="22" spans="1:10" x14ac:dyDescent="0.25">
      <c r="A22" s="39" t="s">
        <v>4589</v>
      </c>
      <c r="B22" s="37">
        <v>25</v>
      </c>
      <c r="C22" s="37">
        <v>0</v>
      </c>
      <c r="D22" s="37">
        <v>0</v>
      </c>
      <c r="E22" s="37">
        <v>0</v>
      </c>
      <c r="F22" s="37">
        <v>0</v>
      </c>
      <c r="G22" s="37">
        <v>0</v>
      </c>
      <c r="H22" s="37">
        <v>0</v>
      </c>
      <c r="I22" s="48">
        <f t="shared" si="0"/>
        <v>0</v>
      </c>
      <c r="J22" s="78">
        <v>43153</v>
      </c>
    </row>
    <row r="23" spans="1:10" ht="45" x14ac:dyDescent="0.25">
      <c r="A23" s="39" t="s">
        <v>73</v>
      </c>
      <c r="B23" s="37">
        <v>19</v>
      </c>
      <c r="C23" s="37">
        <v>18</v>
      </c>
      <c r="D23" s="37">
        <v>0</v>
      </c>
      <c r="E23" s="37">
        <v>1</v>
      </c>
      <c r="F23" s="37">
        <v>0</v>
      </c>
      <c r="G23" s="37">
        <v>0</v>
      </c>
      <c r="H23" s="37">
        <v>0</v>
      </c>
      <c r="I23" s="48">
        <f t="shared" si="0"/>
        <v>0</v>
      </c>
      <c r="J23" s="78">
        <v>43157</v>
      </c>
    </row>
    <row r="24" spans="1:10" x14ac:dyDescent="0.25">
      <c r="A24" s="39" t="s">
        <v>4590</v>
      </c>
      <c r="B24" s="37">
        <v>74</v>
      </c>
      <c r="C24" s="37">
        <v>0</v>
      </c>
      <c r="D24" s="37">
        <v>1</v>
      </c>
      <c r="E24" s="37">
        <v>13</v>
      </c>
      <c r="F24" s="37">
        <v>0</v>
      </c>
      <c r="G24" s="37">
        <v>0</v>
      </c>
      <c r="H24" s="37">
        <v>60</v>
      </c>
      <c r="I24" s="48">
        <f t="shared" si="0"/>
        <v>0.81081081081081086</v>
      </c>
      <c r="J24" s="78">
        <v>43139</v>
      </c>
    </row>
    <row r="25" spans="1:10" x14ac:dyDescent="0.25">
      <c r="A25" s="39" t="s">
        <v>4591</v>
      </c>
      <c r="B25" s="37">
        <v>58</v>
      </c>
      <c r="C25" s="37">
        <v>31</v>
      </c>
      <c r="D25" s="37">
        <v>1</v>
      </c>
      <c r="E25" s="37">
        <v>1</v>
      </c>
      <c r="F25" s="37">
        <v>0</v>
      </c>
      <c r="G25" s="37">
        <v>0</v>
      </c>
      <c r="H25" s="37">
        <v>25</v>
      </c>
      <c r="I25" s="48">
        <f t="shared" si="0"/>
        <v>0.43103448275862066</v>
      </c>
      <c r="J25" s="78">
        <v>43144</v>
      </c>
    </row>
    <row r="26" spans="1:10" ht="30" x14ac:dyDescent="0.25">
      <c r="A26" s="39" t="s">
        <v>1875</v>
      </c>
      <c r="B26" s="37">
        <v>136</v>
      </c>
      <c r="C26" s="37">
        <v>0</v>
      </c>
      <c r="D26" s="37">
        <v>0</v>
      </c>
      <c r="E26" s="37">
        <v>0</v>
      </c>
      <c r="F26" s="37">
        <v>0</v>
      </c>
      <c r="G26" s="37">
        <v>0</v>
      </c>
      <c r="H26" s="37">
        <v>136</v>
      </c>
      <c r="I26" s="48">
        <f t="shared" si="0"/>
        <v>1</v>
      </c>
      <c r="J26" s="78">
        <v>43145</v>
      </c>
    </row>
    <row r="27" spans="1:10" x14ac:dyDescent="0.25">
      <c r="A27" s="39" t="s">
        <v>3741</v>
      </c>
      <c r="B27" s="129">
        <v>1353</v>
      </c>
      <c r="C27" s="129">
        <v>526</v>
      </c>
      <c r="D27" s="129">
        <v>43</v>
      </c>
      <c r="E27" s="129">
        <v>322</v>
      </c>
      <c r="F27" s="129">
        <v>12</v>
      </c>
      <c r="G27" s="129">
        <v>0</v>
      </c>
      <c r="H27" s="129">
        <v>454</v>
      </c>
      <c r="I27" s="130">
        <f t="shared" si="0"/>
        <v>0.33555062823355508</v>
      </c>
      <c r="J27" s="37"/>
    </row>
    <row r="28" spans="1:10" x14ac:dyDescent="0.25">
      <c r="A28" s="45"/>
    </row>
  </sheetData>
  <autoFilter ref="A2:J2"/>
  <sortState ref="A3:J30">
    <sortCondition descending="1" ref="I2"/>
  </sortState>
  <mergeCells count="1">
    <mergeCell ref="A1:J1"/>
  </mergeCells>
  <pageMargins left="0.25" right="0.25" top="0.75" bottom="0.75" header="0.3" footer="0.3"/>
  <pageSetup paperSize="14"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2"/>
  <sheetViews>
    <sheetView topLeftCell="B1" workbookViewId="0">
      <selection activeCell="I6" sqref="I6"/>
    </sheetView>
  </sheetViews>
  <sheetFormatPr baseColWidth="10" defaultRowHeight="15" x14ac:dyDescent="0.25"/>
  <cols>
    <col min="1" max="1" width="97.140625" bestFit="1" customWidth="1"/>
    <col min="2" max="2" width="22.5703125" bestFit="1" customWidth="1"/>
    <col min="3" max="4" width="5.140625" bestFit="1" customWidth="1"/>
    <col min="5" max="5" width="5.5703125" bestFit="1" customWidth="1"/>
    <col min="6" max="6" width="4" bestFit="1" customWidth="1"/>
    <col min="7" max="7" width="22.42578125" bestFit="1" customWidth="1"/>
    <col min="8" max="8" width="11" bestFit="1" customWidth="1"/>
    <col min="9" max="9" width="12.5703125" bestFit="1" customWidth="1"/>
  </cols>
  <sheetData>
    <row r="3" spans="1:9" x14ac:dyDescent="0.25">
      <c r="A3" s="27" t="s">
        <v>3685</v>
      </c>
      <c r="B3" s="27" t="s">
        <v>3686</v>
      </c>
    </row>
    <row r="4" spans="1:9" x14ac:dyDescent="0.25">
      <c r="A4" s="27" t="s">
        <v>4608</v>
      </c>
      <c r="B4" s="77">
        <v>0</v>
      </c>
      <c r="C4" s="77">
        <v>0.33</v>
      </c>
      <c r="D4" s="77">
        <v>0.66</v>
      </c>
      <c r="E4" s="77">
        <v>1</v>
      </c>
      <c r="F4" s="77"/>
      <c r="G4" t="s">
        <v>1098</v>
      </c>
      <c r="H4" t="s">
        <v>3687</v>
      </c>
      <c r="I4" t="s">
        <v>4609</v>
      </c>
    </row>
    <row r="5" spans="1:9" x14ac:dyDescent="0.25">
      <c r="A5" s="28" t="s">
        <v>2762</v>
      </c>
      <c r="B5" s="26"/>
      <c r="C5" s="26"/>
      <c r="D5" s="26"/>
      <c r="E5" s="26">
        <v>12</v>
      </c>
      <c r="F5" s="26">
        <v>1</v>
      </c>
      <c r="G5" s="26">
        <v>48</v>
      </c>
      <c r="H5" s="26"/>
      <c r="I5" s="26">
        <v>61</v>
      </c>
    </row>
    <row r="6" spans="1:9" x14ac:dyDescent="0.25">
      <c r="A6" s="28" t="s">
        <v>73</v>
      </c>
      <c r="B6" s="26"/>
      <c r="C6" s="26"/>
      <c r="D6" s="26"/>
      <c r="E6" s="26"/>
      <c r="F6" s="26">
        <v>18</v>
      </c>
      <c r="G6" s="26">
        <v>1</v>
      </c>
      <c r="H6" s="26"/>
      <c r="I6" s="26">
        <v>19</v>
      </c>
    </row>
    <row r="7" spans="1:9" x14ac:dyDescent="0.25">
      <c r="A7" s="28" t="s">
        <v>4592</v>
      </c>
      <c r="B7" s="26"/>
      <c r="C7" s="26"/>
      <c r="D7" s="26"/>
      <c r="E7" s="26">
        <v>4</v>
      </c>
      <c r="F7" s="26"/>
      <c r="G7" s="26"/>
      <c r="H7" s="26"/>
      <c r="I7" s="26">
        <v>4</v>
      </c>
    </row>
    <row r="8" spans="1:9" x14ac:dyDescent="0.25">
      <c r="A8" s="28" t="s">
        <v>662</v>
      </c>
      <c r="B8" s="26"/>
      <c r="C8" s="26"/>
      <c r="D8" s="26"/>
      <c r="E8" s="26"/>
      <c r="F8" s="26">
        <v>170</v>
      </c>
      <c r="G8" s="26"/>
      <c r="H8" s="26"/>
      <c r="I8" s="26">
        <v>170</v>
      </c>
    </row>
    <row r="9" spans="1:9" x14ac:dyDescent="0.25">
      <c r="A9" s="28" t="s">
        <v>45</v>
      </c>
      <c r="B9" s="26"/>
      <c r="C9" s="26"/>
      <c r="D9" s="26"/>
      <c r="E9" s="26"/>
      <c r="F9" s="26">
        <v>5</v>
      </c>
      <c r="G9" s="26"/>
      <c r="H9" s="26"/>
      <c r="I9" s="26">
        <v>5</v>
      </c>
    </row>
    <row r="10" spans="1:9" x14ac:dyDescent="0.25">
      <c r="A10" s="28" t="s">
        <v>907</v>
      </c>
      <c r="B10" s="26"/>
      <c r="C10" s="26"/>
      <c r="D10" s="26"/>
      <c r="E10" s="26"/>
      <c r="F10" s="26">
        <v>9</v>
      </c>
      <c r="G10" s="26"/>
      <c r="H10" s="26"/>
      <c r="I10" s="26">
        <v>9</v>
      </c>
    </row>
    <row r="11" spans="1:9" x14ac:dyDescent="0.25">
      <c r="A11" s="28" t="s">
        <v>1346</v>
      </c>
      <c r="B11" s="26">
        <v>1</v>
      </c>
      <c r="C11" s="26"/>
      <c r="D11" s="26"/>
      <c r="E11" s="26">
        <v>60</v>
      </c>
      <c r="F11" s="26">
        <v>13</v>
      </c>
      <c r="G11" s="26"/>
      <c r="H11" s="26"/>
      <c r="I11" s="26">
        <v>74</v>
      </c>
    </row>
    <row r="12" spans="1:9" x14ac:dyDescent="0.25">
      <c r="A12" s="28" t="s">
        <v>330</v>
      </c>
      <c r="B12" s="26">
        <v>1</v>
      </c>
      <c r="C12" s="26"/>
      <c r="D12" s="26"/>
      <c r="E12" s="26">
        <v>2</v>
      </c>
      <c r="F12" s="26">
        <v>6</v>
      </c>
      <c r="G12" s="26"/>
      <c r="H12" s="26"/>
      <c r="I12" s="26">
        <v>9</v>
      </c>
    </row>
    <row r="13" spans="1:9" x14ac:dyDescent="0.25">
      <c r="A13" s="28" t="s">
        <v>1875</v>
      </c>
      <c r="B13" s="26"/>
      <c r="C13" s="26"/>
      <c r="D13" s="26"/>
      <c r="E13" s="26">
        <v>136</v>
      </c>
      <c r="F13" s="26"/>
      <c r="G13" s="26"/>
      <c r="H13" s="26"/>
      <c r="I13" s="26">
        <v>136</v>
      </c>
    </row>
    <row r="14" spans="1:9" x14ac:dyDescent="0.25">
      <c r="A14" s="28" t="s">
        <v>3527</v>
      </c>
      <c r="B14" s="26">
        <v>5</v>
      </c>
      <c r="C14" s="26">
        <v>1</v>
      </c>
      <c r="D14" s="26"/>
      <c r="E14" s="26"/>
      <c r="F14" s="26">
        <v>31</v>
      </c>
      <c r="G14" s="26"/>
      <c r="H14" s="26"/>
      <c r="I14" s="26">
        <v>37</v>
      </c>
    </row>
    <row r="15" spans="1:9" x14ac:dyDescent="0.25">
      <c r="A15" s="28" t="s">
        <v>1300</v>
      </c>
      <c r="B15" s="26"/>
      <c r="C15" s="26"/>
      <c r="D15" s="26"/>
      <c r="E15" s="26"/>
      <c r="F15" s="26">
        <v>8</v>
      </c>
      <c r="G15" s="26"/>
      <c r="H15" s="26"/>
      <c r="I15" s="26">
        <v>8</v>
      </c>
    </row>
    <row r="16" spans="1:9" x14ac:dyDescent="0.25">
      <c r="A16" s="28" t="s">
        <v>369</v>
      </c>
      <c r="B16" s="26"/>
      <c r="C16" s="26"/>
      <c r="D16" s="26"/>
      <c r="E16" s="26">
        <v>2</v>
      </c>
      <c r="F16" s="26">
        <v>3</v>
      </c>
      <c r="G16" s="26"/>
      <c r="H16" s="26"/>
      <c r="I16" s="26">
        <v>5</v>
      </c>
    </row>
    <row r="17" spans="1:9" x14ac:dyDescent="0.25">
      <c r="A17" s="28" t="s">
        <v>56</v>
      </c>
      <c r="B17" s="26">
        <v>2</v>
      </c>
      <c r="C17" s="26"/>
      <c r="D17" s="26"/>
      <c r="E17" s="26">
        <v>71</v>
      </c>
      <c r="F17" s="26">
        <v>9</v>
      </c>
      <c r="G17" s="26">
        <v>3</v>
      </c>
      <c r="H17" s="26"/>
      <c r="I17" s="26">
        <v>85</v>
      </c>
    </row>
    <row r="18" spans="1:9" x14ac:dyDescent="0.25">
      <c r="A18" s="28" t="s">
        <v>408</v>
      </c>
      <c r="B18" s="26"/>
      <c r="C18" s="26"/>
      <c r="D18" s="26"/>
      <c r="E18" s="26">
        <v>7</v>
      </c>
      <c r="F18" s="26">
        <v>48</v>
      </c>
      <c r="G18" s="26">
        <v>2</v>
      </c>
      <c r="H18" s="26"/>
      <c r="I18" s="26">
        <v>57</v>
      </c>
    </row>
    <row r="19" spans="1:9" x14ac:dyDescent="0.25">
      <c r="A19" s="28" t="s">
        <v>395</v>
      </c>
      <c r="B19" s="26"/>
      <c r="C19" s="26"/>
      <c r="D19" s="26"/>
      <c r="E19" s="26">
        <v>7</v>
      </c>
      <c r="F19" s="26">
        <v>25</v>
      </c>
      <c r="G19" s="26"/>
      <c r="H19" s="26"/>
      <c r="I19" s="26">
        <v>32</v>
      </c>
    </row>
    <row r="20" spans="1:9" x14ac:dyDescent="0.25">
      <c r="A20" s="28" t="s">
        <v>1066</v>
      </c>
      <c r="B20" s="26"/>
      <c r="C20" s="26"/>
      <c r="D20" s="26"/>
      <c r="E20" s="26">
        <v>9</v>
      </c>
      <c r="F20" s="26">
        <v>36</v>
      </c>
      <c r="G20" s="26">
        <v>2</v>
      </c>
      <c r="H20" s="26"/>
      <c r="I20" s="26">
        <v>47</v>
      </c>
    </row>
    <row r="21" spans="1:9" x14ac:dyDescent="0.25">
      <c r="A21" s="28" t="s">
        <v>1197</v>
      </c>
      <c r="B21" s="26">
        <v>1</v>
      </c>
      <c r="C21" s="26"/>
      <c r="D21" s="26"/>
      <c r="E21" s="26">
        <v>12</v>
      </c>
      <c r="F21" s="26">
        <v>8</v>
      </c>
      <c r="G21" s="26"/>
      <c r="H21" s="26"/>
      <c r="I21" s="26">
        <v>21</v>
      </c>
    </row>
    <row r="22" spans="1:9" x14ac:dyDescent="0.25">
      <c r="A22" s="28" t="s">
        <v>3944</v>
      </c>
      <c r="B22" s="26"/>
      <c r="C22" s="26"/>
      <c r="D22" s="26"/>
      <c r="E22" s="26">
        <v>2</v>
      </c>
      <c r="F22" s="26">
        <v>2</v>
      </c>
      <c r="G22" s="26"/>
      <c r="H22" s="26"/>
      <c r="I22" s="26">
        <v>4</v>
      </c>
    </row>
    <row r="23" spans="1:9" x14ac:dyDescent="0.25">
      <c r="A23" s="28" t="s">
        <v>1495</v>
      </c>
      <c r="B23" s="26">
        <v>12</v>
      </c>
      <c r="C23" s="26">
        <v>10</v>
      </c>
      <c r="D23" s="26">
        <v>13</v>
      </c>
      <c r="E23" s="26">
        <v>25</v>
      </c>
      <c r="F23" s="26">
        <v>153</v>
      </c>
      <c r="G23" s="26"/>
      <c r="H23" s="26"/>
      <c r="I23" s="26">
        <v>213</v>
      </c>
    </row>
    <row r="24" spans="1:9" x14ac:dyDescent="0.25">
      <c r="A24" s="28" t="s">
        <v>2581</v>
      </c>
      <c r="B24" s="26">
        <v>7</v>
      </c>
      <c r="C24" s="26">
        <v>1</v>
      </c>
      <c r="D24" s="26"/>
      <c r="E24" s="26">
        <v>10</v>
      </c>
      <c r="F24" s="26">
        <v>17</v>
      </c>
      <c r="G24" s="26"/>
      <c r="H24" s="26"/>
      <c r="I24" s="26">
        <v>35</v>
      </c>
    </row>
    <row r="25" spans="1:9" x14ac:dyDescent="0.25">
      <c r="A25" s="28" t="s">
        <v>2294</v>
      </c>
      <c r="B25" s="26"/>
      <c r="C25" s="26"/>
      <c r="D25" s="26"/>
      <c r="E25" s="26">
        <v>66</v>
      </c>
      <c r="F25" s="26">
        <v>25</v>
      </c>
      <c r="G25" s="26"/>
      <c r="H25" s="26"/>
      <c r="I25" s="26">
        <v>91</v>
      </c>
    </row>
    <row r="26" spans="1:9" x14ac:dyDescent="0.25">
      <c r="A26" s="28" t="s">
        <v>4562</v>
      </c>
      <c r="B26" s="26"/>
      <c r="C26" s="26"/>
      <c r="D26" s="26"/>
      <c r="E26" s="26"/>
      <c r="F26" s="26">
        <v>19</v>
      </c>
      <c r="G26" s="26"/>
      <c r="H26" s="26"/>
      <c r="I26" s="26">
        <v>19</v>
      </c>
    </row>
    <row r="27" spans="1:9" x14ac:dyDescent="0.25">
      <c r="A27" s="28" t="s">
        <v>2675</v>
      </c>
      <c r="B27" s="26"/>
      <c r="C27" s="26"/>
      <c r="D27" s="26"/>
      <c r="E27" s="26">
        <v>2</v>
      </c>
      <c r="F27" s="26">
        <v>24</v>
      </c>
      <c r="G27" s="26"/>
      <c r="H27" s="26"/>
      <c r="I27" s="26">
        <v>26</v>
      </c>
    </row>
    <row r="28" spans="1:9" x14ac:dyDescent="0.25">
      <c r="A28" s="28" t="s">
        <v>2908</v>
      </c>
      <c r="B28" s="26"/>
      <c r="C28" s="26"/>
      <c r="D28" s="26"/>
      <c r="E28" s="26"/>
      <c r="F28" s="26">
        <v>25</v>
      </c>
      <c r="G28" s="26"/>
      <c r="H28" s="26"/>
      <c r="I28" s="26">
        <v>25</v>
      </c>
    </row>
    <row r="29" spans="1:9" x14ac:dyDescent="0.25">
      <c r="A29" s="28" t="s">
        <v>942</v>
      </c>
      <c r="B29" s="26">
        <v>1</v>
      </c>
      <c r="C29" s="26"/>
      <c r="D29" s="26"/>
      <c r="E29" s="26">
        <v>25</v>
      </c>
      <c r="F29" s="26">
        <v>31</v>
      </c>
      <c r="G29" s="26">
        <v>1</v>
      </c>
      <c r="H29" s="26"/>
      <c r="I29" s="26">
        <v>58</v>
      </c>
    </row>
    <row r="30" spans="1:9" x14ac:dyDescent="0.25">
      <c r="A30" s="28" t="s">
        <v>3954</v>
      </c>
      <c r="B30" s="26"/>
      <c r="C30" s="26"/>
      <c r="D30" s="26"/>
      <c r="E30" s="26">
        <v>2</v>
      </c>
      <c r="F30" s="26">
        <v>1</v>
      </c>
      <c r="G30" s="26"/>
      <c r="H30" s="26"/>
      <c r="I30" s="26">
        <v>3</v>
      </c>
    </row>
    <row r="31" spans="1:9" x14ac:dyDescent="0.25">
      <c r="A31" s="28" t="s">
        <v>3032</v>
      </c>
      <c r="B31" s="26">
        <v>10</v>
      </c>
      <c r="C31" s="26"/>
      <c r="D31" s="26"/>
      <c r="E31" s="26">
        <v>16</v>
      </c>
      <c r="F31" s="26">
        <v>135</v>
      </c>
      <c r="G31" s="26">
        <v>5</v>
      </c>
      <c r="H31" s="26"/>
      <c r="I31" s="26">
        <v>166</v>
      </c>
    </row>
    <row r="32" spans="1:9" x14ac:dyDescent="0.25">
      <c r="A32" s="28" t="s">
        <v>4609</v>
      </c>
      <c r="B32" s="26">
        <v>40</v>
      </c>
      <c r="C32" s="26">
        <v>12</v>
      </c>
      <c r="D32" s="26">
        <v>13</v>
      </c>
      <c r="E32" s="26">
        <v>470</v>
      </c>
      <c r="F32" s="26">
        <v>822</v>
      </c>
      <c r="G32" s="26">
        <v>62</v>
      </c>
      <c r="H32" s="26"/>
      <c r="I32" s="26">
        <v>1419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filterMode="1"/>
  <dimension ref="A1:BA1047120"/>
  <sheetViews>
    <sheetView topLeftCell="S10" zoomScale="85" zoomScaleNormal="85" workbookViewId="0">
      <selection activeCell="AE778" sqref="AE778"/>
    </sheetView>
  </sheetViews>
  <sheetFormatPr baseColWidth="10" defaultRowHeight="15" x14ac:dyDescent="0.25"/>
  <cols>
    <col min="1" max="1" width="23.5703125" customWidth="1"/>
    <col min="3" max="3" width="41.140625" customWidth="1"/>
    <col min="4" max="4" width="15.7109375" bestFit="1" customWidth="1"/>
    <col min="5" max="5" width="13.42578125" bestFit="1" customWidth="1"/>
    <col min="6" max="6" width="29.42578125" customWidth="1"/>
    <col min="8" max="8" width="26.42578125" bestFit="1" customWidth="1"/>
    <col min="9" max="9" width="19.7109375" customWidth="1"/>
    <col min="15" max="15" width="17.42578125" customWidth="1"/>
    <col min="16" max="16" width="19.42578125" customWidth="1"/>
    <col min="17" max="22" width="35.140625" customWidth="1"/>
    <col min="25" max="25" width="24.7109375" customWidth="1"/>
    <col min="30" max="30" width="50.140625" customWidth="1"/>
    <col min="31" max="32" width="22.28515625" customWidth="1"/>
    <col min="33" max="33" width="33.85546875" customWidth="1"/>
  </cols>
  <sheetData>
    <row r="1" spans="1:41" hidden="1" x14ac:dyDescent="0.25">
      <c r="A1" s="86"/>
      <c r="B1" s="86"/>
      <c r="C1" s="88" t="s">
        <v>0</v>
      </c>
      <c r="D1" s="89"/>
      <c r="E1" s="89"/>
      <c r="F1" s="89"/>
      <c r="G1" s="89"/>
      <c r="H1" s="89"/>
      <c r="I1" s="89"/>
      <c r="J1" s="89"/>
      <c r="K1" s="89"/>
      <c r="L1" s="89"/>
      <c r="M1" s="89"/>
      <c r="N1" s="89"/>
      <c r="O1" s="89"/>
      <c r="P1" s="89"/>
      <c r="Q1" s="89"/>
      <c r="R1" s="89"/>
      <c r="S1" s="89"/>
      <c r="T1" s="89"/>
      <c r="U1" s="89"/>
      <c r="V1" s="89"/>
      <c r="W1" s="89"/>
      <c r="X1" s="89"/>
      <c r="Y1" s="89"/>
      <c r="Z1" s="89"/>
      <c r="AA1" s="89"/>
      <c r="AB1" s="89"/>
      <c r="AC1" s="89"/>
      <c r="AD1" s="90"/>
      <c r="AE1" s="97" t="s">
        <v>1</v>
      </c>
      <c r="AF1" s="98"/>
      <c r="AG1" s="98"/>
    </row>
    <row r="2" spans="1:41" hidden="1" x14ac:dyDescent="0.25">
      <c r="A2" s="86"/>
      <c r="B2" s="86"/>
      <c r="C2" s="91"/>
      <c r="D2" s="92"/>
      <c r="E2" s="92"/>
      <c r="F2" s="92"/>
      <c r="G2" s="92"/>
      <c r="H2" s="92"/>
      <c r="I2" s="92"/>
      <c r="J2" s="92"/>
      <c r="K2" s="92"/>
      <c r="L2" s="92"/>
      <c r="M2" s="92"/>
      <c r="N2" s="92"/>
      <c r="O2" s="92"/>
      <c r="P2" s="92"/>
      <c r="Q2" s="92"/>
      <c r="R2" s="92"/>
      <c r="S2" s="92"/>
      <c r="T2" s="92"/>
      <c r="U2" s="92"/>
      <c r="V2" s="92"/>
      <c r="W2" s="92"/>
      <c r="X2" s="92"/>
      <c r="Y2" s="92"/>
      <c r="Z2" s="92"/>
      <c r="AA2" s="92"/>
      <c r="AB2" s="92"/>
      <c r="AC2" s="92"/>
      <c r="AD2" s="93"/>
      <c r="AE2" s="97"/>
      <c r="AF2" s="98"/>
      <c r="AG2" s="98"/>
    </row>
    <row r="3" spans="1:41" hidden="1" x14ac:dyDescent="0.25">
      <c r="A3" s="86"/>
      <c r="B3" s="86"/>
      <c r="C3" s="91"/>
      <c r="D3" s="92"/>
      <c r="E3" s="92"/>
      <c r="F3" s="92"/>
      <c r="G3" s="92"/>
      <c r="H3" s="92"/>
      <c r="I3" s="92"/>
      <c r="J3" s="92"/>
      <c r="K3" s="92"/>
      <c r="L3" s="92"/>
      <c r="M3" s="92"/>
      <c r="N3" s="92"/>
      <c r="O3" s="92"/>
      <c r="P3" s="92"/>
      <c r="Q3" s="92"/>
      <c r="R3" s="92"/>
      <c r="S3" s="92"/>
      <c r="T3" s="92"/>
      <c r="U3" s="92"/>
      <c r="V3" s="92"/>
      <c r="W3" s="92"/>
      <c r="X3" s="92"/>
      <c r="Y3" s="92"/>
      <c r="Z3" s="92"/>
      <c r="AA3" s="92"/>
      <c r="AB3" s="92"/>
      <c r="AC3" s="92"/>
      <c r="AD3" s="93"/>
      <c r="AE3" s="97" t="s">
        <v>2</v>
      </c>
      <c r="AF3" s="98"/>
      <c r="AG3" s="98"/>
    </row>
    <row r="4" spans="1:41" hidden="1" x14ac:dyDescent="0.25">
      <c r="A4" s="86"/>
      <c r="B4" s="86"/>
      <c r="C4" s="91"/>
      <c r="D4" s="92"/>
      <c r="E4" s="92"/>
      <c r="F4" s="92"/>
      <c r="G4" s="92"/>
      <c r="H4" s="92"/>
      <c r="I4" s="92"/>
      <c r="J4" s="92"/>
      <c r="K4" s="92"/>
      <c r="L4" s="92"/>
      <c r="M4" s="92"/>
      <c r="N4" s="92"/>
      <c r="O4" s="92"/>
      <c r="P4" s="92"/>
      <c r="Q4" s="92"/>
      <c r="R4" s="92"/>
      <c r="S4" s="92"/>
      <c r="T4" s="92"/>
      <c r="U4" s="92"/>
      <c r="V4" s="92"/>
      <c r="W4" s="92"/>
      <c r="X4" s="92"/>
      <c r="Y4" s="92"/>
      <c r="Z4" s="92"/>
      <c r="AA4" s="92"/>
      <c r="AB4" s="92"/>
      <c r="AC4" s="92"/>
      <c r="AD4" s="93"/>
      <c r="AE4" s="97"/>
      <c r="AF4" s="98"/>
      <c r="AG4" s="98"/>
    </row>
    <row r="5" spans="1:41" hidden="1" x14ac:dyDescent="0.25">
      <c r="A5" s="86"/>
      <c r="B5" s="86"/>
      <c r="C5" s="91"/>
      <c r="D5" s="92"/>
      <c r="E5" s="92"/>
      <c r="F5" s="92"/>
      <c r="G5" s="92"/>
      <c r="H5" s="92"/>
      <c r="I5" s="92"/>
      <c r="J5" s="92"/>
      <c r="K5" s="92"/>
      <c r="L5" s="92"/>
      <c r="M5" s="92"/>
      <c r="N5" s="92"/>
      <c r="O5" s="92"/>
      <c r="P5" s="92"/>
      <c r="Q5" s="92"/>
      <c r="R5" s="92"/>
      <c r="S5" s="92"/>
      <c r="T5" s="92"/>
      <c r="U5" s="92"/>
      <c r="V5" s="92"/>
      <c r="W5" s="92"/>
      <c r="X5" s="92"/>
      <c r="Y5" s="92"/>
      <c r="Z5" s="92"/>
      <c r="AA5" s="92"/>
      <c r="AB5" s="92"/>
      <c r="AC5" s="92"/>
      <c r="AD5" s="93"/>
      <c r="AE5" s="97" t="s">
        <v>3</v>
      </c>
      <c r="AF5" s="98"/>
      <c r="AG5" s="98"/>
    </row>
    <row r="6" spans="1:41" ht="15.75" hidden="1" thickBot="1" x14ac:dyDescent="0.3">
      <c r="A6" s="87"/>
      <c r="B6" s="87"/>
      <c r="C6" s="94"/>
      <c r="D6" s="95"/>
      <c r="E6" s="95"/>
      <c r="F6" s="95"/>
      <c r="G6" s="95"/>
      <c r="H6" s="95"/>
      <c r="I6" s="95"/>
      <c r="J6" s="95"/>
      <c r="K6" s="95"/>
      <c r="L6" s="95"/>
      <c r="M6" s="95"/>
      <c r="N6" s="95"/>
      <c r="O6" s="95"/>
      <c r="P6" s="95"/>
      <c r="Q6" s="95"/>
      <c r="R6" s="95"/>
      <c r="S6" s="95"/>
      <c r="T6" s="95"/>
      <c r="U6" s="95"/>
      <c r="V6" s="95"/>
      <c r="W6" s="95"/>
      <c r="X6" s="95"/>
      <c r="Y6" s="95"/>
      <c r="Z6" s="95"/>
      <c r="AA6" s="95"/>
      <c r="AB6" s="95"/>
      <c r="AC6" s="95"/>
      <c r="AD6" s="96"/>
      <c r="AE6" s="97"/>
      <c r="AF6" s="98"/>
      <c r="AG6" s="98"/>
    </row>
    <row r="7" spans="1:41" ht="15.75" hidden="1" customHeight="1" thickBot="1" x14ac:dyDescent="0.55000000000000004">
      <c r="A7" s="82" t="s">
        <v>4</v>
      </c>
      <c r="B7" s="83"/>
      <c r="C7" s="83"/>
      <c r="D7" s="83"/>
      <c r="E7" s="83"/>
      <c r="F7" s="83"/>
      <c r="G7" s="83"/>
      <c r="H7" s="83"/>
      <c r="I7" s="83"/>
      <c r="J7" s="83"/>
      <c r="K7" s="83"/>
      <c r="L7" s="83"/>
      <c r="M7" s="83"/>
      <c r="N7" s="83"/>
      <c r="O7" s="83"/>
      <c r="P7" s="84"/>
      <c r="Q7" s="84"/>
      <c r="R7" s="84"/>
      <c r="S7" s="84"/>
      <c r="T7" s="84"/>
      <c r="U7" s="84"/>
      <c r="V7" s="84"/>
      <c r="W7" s="84"/>
      <c r="X7" s="84"/>
      <c r="Y7" s="84"/>
      <c r="Z7" s="84"/>
      <c r="AA7" s="84"/>
      <c r="AB7" s="84"/>
      <c r="AC7" s="84"/>
      <c r="AD7" s="84"/>
      <c r="AE7" s="84"/>
      <c r="AF7" s="84"/>
      <c r="AG7" s="85"/>
    </row>
    <row r="8" spans="1:41" hidden="1" x14ac:dyDescent="0.25">
      <c r="A8" s="99" t="s">
        <v>5</v>
      </c>
      <c r="B8" s="100"/>
      <c r="C8" s="100"/>
      <c r="D8" s="100"/>
      <c r="E8" s="100"/>
      <c r="F8" s="100"/>
      <c r="G8" s="100"/>
      <c r="H8" s="100"/>
      <c r="I8" s="100"/>
      <c r="J8" s="100"/>
      <c r="K8" s="100"/>
      <c r="L8" s="100"/>
      <c r="M8" s="100"/>
      <c r="N8" s="100"/>
      <c r="O8" s="101"/>
      <c r="P8" s="105" t="s">
        <v>6</v>
      </c>
      <c r="Q8" s="106"/>
      <c r="R8" s="106"/>
      <c r="S8" s="106"/>
      <c r="T8" s="106"/>
      <c r="U8" s="107"/>
      <c r="V8" s="108" t="s">
        <v>7</v>
      </c>
      <c r="W8" s="109"/>
      <c r="X8" s="109"/>
      <c r="Y8" s="109"/>
      <c r="Z8" s="109"/>
      <c r="AA8" s="109"/>
      <c r="AB8" s="109"/>
      <c r="AC8" s="109"/>
      <c r="AD8" s="109"/>
      <c r="AE8" s="114" t="s">
        <v>8</v>
      </c>
      <c r="AF8" s="114"/>
      <c r="AG8" s="115"/>
    </row>
    <row r="9" spans="1:41" hidden="1" x14ac:dyDescent="0.25">
      <c r="A9" s="102"/>
      <c r="B9" s="103"/>
      <c r="C9" s="103"/>
      <c r="D9" s="103"/>
      <c r="E9" s="103"/>
      <c r="F9" s="103"/>
      <c r="G9" s="103"/>
      <c r="H9" s="103"/>
      <c r="I9" s="103"/>
      <c r="J9" s="103"/>
      <c r="K9" s="103"/>
      <c r="L9" s="103"/>
      <c r="M9" s="103"/>
      <c r="N9" s="103"/>
      <c r="O9" s="104"/>
      <c r="P9" s="120" t="s">
        <v>9</v>
      </c>
      <c r="Q9" s="121"/>
      <c r="R9" s="120" t="s">
        <v>10</v>
      </c>
      <c r="S9" s="124"/>
      <c r="T9" s="124"/>
      <c r="U9" s="121"/>
      <c r="V9" s="110"/>
      <c r="W9" s="111"/>
      <c r="X9" s="111"/>
      <c r="Y9" s="111"/>
      <c r="Z9" s="111"/>
      <c r="AA9" s="111"/>
      <c r="AB9" s="111"/>
      <c r="AC9" s="111"/>
      <c r="AD9" s="111"/>
      <c r="AE9" s="116"/>
      <c r="AF9" s="116"/>
      <c r="AG9" s="117"/>
    </row>
    <row r="10" spans="1:41" x14ac:dyDescent="0.25">
      <c r="A10" s="1"/>
      <c r="B10" s="1"/>
      <c r="C10" s="1"/>
      <c r="D10" s="1"/>
      <c r="E10" s="1"/>
      <c r="F10" s="1"/>
      <c r="G10" s="1"/>
      <c r="H10" s="1"/>
      <c r="I10" s="1"/>
      <c r="J10" s="1"/>
      <c r="K10" s="1"/>
      <c r="L10" s="126" t="s">
        <v>11</v>
      </c>
      <c r="M10" s="127"/>
      <c r="N10" s="127"/>
      <c r="O10" s="128"/>
      <c r="P10" s="122"/>
      <c r="Q10" s="123"/>
      <c r="R10" s="122"/>
      <c r="S10" s="125"/>
      <c r="T10" s="125"/>
      <c r="U10" s="123"/>
      <c r="V10" s="112"/>
      <c r="W10" s="113"/>
      <c r="X10" s="113"/>
      <c r="Y10" s="113"/>
      <c r="Z10" s="113"/>
      <c r="AA10" s="113"/>
      <c r="AB10" s="113"/>
      <c r="AC10" s="113"/>
      <c r="AD10" s="113"/>
      <c r="AE10" s="118"/>
      <c r="AF10" s="118"/>
      <c r="AG10" s="119"/>
    </row>
    <row r="11" spans="1:41" ht="80.25" customHeight="1" x14ac:dyDescent="0.25">
      <c r="A11" s="2" t="s">
        <v>12</v>
      </c>
      <c r="B11" s="2" t="s">
        <v>13</v>
      </c>
      <c r="C11" s="2" t="s">
        <v>14</v>
      </c>
      <c r="D11" s="2" t="s">
        <v>15</v>
      </c>
      <c r="E11" s="2" t="s">
        <v>16</v>
      </c>
      <c r="F11" s="2" t="s">
        <v>17</v>
      </c>
      <c r="G11" s="2" t="s">
        <v>18</v>
      </c>
      <c r="H11" s="2" t="s">
        <v>19</v>
      </c>
      <c r="I11" s="2" t="s">
        <v>20</v>
      </c>
      <c r="J11" s="2" t="s">
        <v>21</v>
      </c>
      <c r="K11" s="2" t="s">
        <v>22</v>
      </c>
      <c r="L11" s="3" t="s">
        <v>23</v>
      </c>
      <c r="M11" s="3" t="s">
        <v>24</v>
      </c>
      <c r="N11" s="3" t="s">
        <v>25</v>
      </c>
      <c r="O11" s="3" t="s">
        <v>26</v>
      </c>
      <c r="P11" s="4" t="s">
        <v>27</v>
      </c>
      <c r="Q11" s="5" t="s">
        <v>28</v>
      </c>
      <c r="R11" s="6" t="s">
        <v>29</v>
      </c>
      <c r="S11" s="6" t="s">
        <v>30</v>
      </c>
      <c r="T11" s="7" t="s">
        <v>31</v>
      </c>
      <c r="U11" s="8" t="s">
        <v>32</v>
      </c>
      <c r="V11" s="9" t="s">
        <v>33</v>
      </c>
      <c r="W11" s="9" t="s">
        <v>34</v>
      </c>
      <c r="X11" s="9" t="s">
        <v>35</v>
      </c>
      <c r="Y11" s="9" t="s">
        <v>36</v>
      </c>
      <c r="Z11" s="9" t="s">
        <v>37</v>
      </c>
      <c r="AA11" s="9" t="s">
        <v>38</v>
      </c>
      <c r="AB11" s="9" t="s">
        <v>39</v>
      </c>
      <c r="AC11" s="9" t="s">
        <v>40</v>
      </c>
      <c r="AD11" s="10" t="s">
        <v>41</v>
      </c>
      <c r="AE11" s="11" t="s">
        <v>42</v>
      </c>
      <c r="AF11" s="12" t="s">
        <v>43</v>
      </c>
      <c r="AG11" s="12" t="s">
        <v>44</v>
      </c>
    </row>
    <row r="12" spans="1:41" s="33" customFormat="1" ht="63" hidden="1" customHeight="1" x14ac:dyDescent="0.25">
      <c r="A12" s="13" t="s">
        <v>45</v>
      </c>
      <c r="B12" s="14" t="s">
        <v>46</v>
      </c>
      <c r="C12" s="15" t="s">
        <v>47</v>
      </c>
      <c r="D12" s="15" t="s">
        <v>3572</v>
      </c>
      <c r="E12" s="14" t="s">
        <v>3577</v>
      </c>
      <c r="F12" s="14" t="s">
        <v>3681</v>
      </c>
      <c r="G12" s="24" t="s">
        <v>3683</v>
      </c>
      <c r="H12" s="23">
        <v>400000000</v>
      </c>
      <c r="I12" s="23">
        <v>400000000</v>
      </c>
      <c r="J12" s="16" t="s">
        <v>3598</v>
      </c>
      <c r="K12" s="16" t="s">
        <v>48</v>
      </c>
      <c r="L12" s="15" t="s">
        <v>49</v>
      </c>
      <c r="M12" s="15" t="s">
        <v>50</v>
      </c>
      <c r="N12" s="15" t="s">
        <v>51</v>
      </c>
      <c r="O12" s="15" t="s">
        <v>52</v>
      </c>
      <c r="P12" s="16"/>
      <c r="Q12" s="16">
        <v>0</v>
      </c>
      <c r="R12" s="16"/>
      <c r="S12" s="16"/>
      <c r="T12" s="16"/>
      <c r="U12" s="17"/>
      <c r="V12" s="17"/>
      <c r="W12" s="16"/>
      <c r="X12" s="18"/>
      <c r="Y12" s="16"/>
      <c r="Z12" s="16"/>
      <c r="AA12" s="19" t="str">
        <f t="shared" ref="AA12:AA75" si="0">+IF(AND(W12="",X12="",Y12="",Z12=""),"",IF(AND(W12&lt;&gt;"",X12="",Y12="",Z12=""),0%,IF(AND(W12&lt;&gt;"",X12&lt;&gt;"",Y12="",Z12=""),33%,IF(AND(W12&lt;&gt;"",X12&lt;&gt;"",Y12&lt;&gt;"",Z12=""),66%,IF(AND(W12&lt;&gt;"",X12&lt;&gt;"",Y12&lt;&gt;"",Z12&lt;&gt;""),100%,"Información incompleta")))))</f>
        <v/>
      </c>
      <c r="AB12" s="17"/>
      <c r="AC12" s="17"/>
      <c r="AD12" s="17"/>
      <c r="AE12"/>
      <c r="AF12"/>
      <c r="AG12"/>
      <c r="AH12"/>
      <c r="AI12"/>
      <c r="AJ12"/>
      <c r="AK12"/>
      <c r="AL12"/>
      <c r="AM12"/>
      <c r="AN12"/>
      <c r="AO12"/>
    </row>
    <row r="13" spans="1:41" s="33" customFormat="1" ht="63" hidden="1" customHeight="1" x14ac:dyDescent="0.25">
      <c r="A13" s="13" t="s">
        <v>45</v>
      </c>
      <c r="B13" s="14" t="s">
        <v>46</v>
      </c>
      <c r="C13" s="15" t="s">
        <v>55</v>
      </c>
      <c r="D13" s="15" t="s">
        <v>3573</v>
      </c>
      <c r="E13" s="14" t="s">
        <v>3578</v>
      </c>
      <c r="F13" s="14" t="s">
        <v>3682</v>
      </c>
      <c r="G13" s="24" t="s">
        <v>3683</v>
      </c>
      <c r="H13" s="23">
        <v>183500000</v>
      </c>
      <c r="I13" s="23">
        <v>183500000</v>
      </c>
      <c r="J13" s="16" t="s">
        <v>3598</v>
      </c>
      <c r="K13" s="16" t="s">
        <v>48</v>
      </c>
      <c r="L13" s="15" t="s">
        <v>49</v>
      </c>
      <c r="M13" s="15" t="s">
        <v>50</v>
      </c>
      <c r="N13" s="15" t="s">
        <v>51</v>
      </c>
      <c r="O13" s="15" t="s">
        <v>52</v>
      </c>
      <c r="P13" s="16"/>
      <c r="Q13" s="16"/>
      <c r="R13" s="16"/>
      <c r="S13" s="16"/>
      <c r="T13" s="16"/>
      <c r="U13" s="17"/>
      <c r="V13" s="17"/>
      <c r="W13" s="16"/>
      <c r="X13" s="18"/>
      <c r="Y13" s="16"/>
      <c r="Z13" s="16"/>
      <c r="AA13" s="19" t="str">
        <f t="shared" si="0"/>
        <v/>
      </c>
      <c r="AB13" s="17"/>
      <c r="AC13" s="17"/>
      <c r="AD13" s="17"/>
      <c r="AE13"/>
      <c r="AF13"/>
      <c r="AG13"/>
      <c r="AH13"/>
      <c r="AI13"/>
      <c r="AJ13"/>
      <c r="AK13"/>
      <c r="AL13"/>
      <c r="AM13"/>
      <c r="AN13"/>
      <c r="AO13"/>
    </row>
    <row r="14" spans="1:41" s="33" customFormat="1" ht="63" hidden="1" customHeight="1" x14ac:dyDescent="0.25">
      <c r="A14" s="13" t="s">
        <v>45</v>
      </c>
      <c r="B14" s="14">
        <v>80111620</v>
      </c>
      <c r="C14" s="15" t="s">
        <v>3745</v>
      </c>
      <c r="D14" s="15" t="s">
        <v>3571</v>
      </c>
      <c r="E14" s="14" t="s">
        <v>3578</v>
      </c>
      <c r="F14" s="22" t="s">
        <v>3746</v>
      </c>
      <c r="G14" s="24" t="s">
        <v>3683</v>
      </c>
      <c r="H14" s="23">
        <v>6000000</v>
      </c>
      <c r="I14" s="23">
        <v>6000000</v>
      </c>
      <c r="J14" s="16" t="s">
        <v>3598</v>
      </c>
      <c r="K14" s="16" t="s">
        <v>48</v>
      </c>
      <c r="L14" s="15" t="s">
        <v>49</v>
      </c>
      <c r="M14" s="15" t="s">
        <v>50</v>
      </c>
      <c r="N14" s="15" t="s">
        <v>51</v>
      </c>
      <c r="O14" s="15" t="s">
        <v>52</v>
      </c>
      <c r="P14" s="16"/>
      <c r="Q14" s="16"/>
      <c r="R14" s="16"/>
      <c r="S14" s="16"/>
      <c r="T14" s="16"/>
      <c r="U14" s="17"/>
      <c r="V14" s="17"/>
      <c r="W14" s="16"/>
      <c r="X14" s="18"/>
      <c r="Y14" s="16"/>
      <c r="Z14" s="16"/>
      <c r="AA14" s="19" t="str">
        <f t="shared" si="0"/>
        <v/>
      </c>
      <c r="AB14" s="17"/>
      <c r="AC14" s="17"/>
      <c r="AD14" s="17" t="s">
        <v>3747</v>
      </c>
      <c r="AE14"/>
      <c r="AF14"/>
      <c r="AG14"/>
      <c r="AH14"/>
      <c r="AI14"/>
      <c r="AJ14"/>
      <c r="AK14"/>
      <c r="AL14"/>
      <c r="AM14"/>
      <c r="AN14"/>
      <c r="AO14"/>
    </row>
    <row r="15" spans="1:41" s="33" customFormat="1" ht="63" hidden="1" customHeight="1" x14ac:dyDescent="0.25">
      <c r="A15" s="13" t="s">
        <v>45</v>
      </c>
      <c r="B15" s="14">
        <v>80111620</v>
      </c>
      <c r="C15" s="15" t="s">
        <v>3748</v>
      </c>
      <c r="D15" s="15" t="s">
        <v>3749</v>
      </c>
      <c r="E15" s="14" t="s">
        <v>3577</v>
      </c>
      <c r="F15" s="22" t="s">
        <v>3746</v>
      </c>
      <c r="G15" s="24" t="s">
        <v>3683</v>
      </c>
      <c r="H15" s="23">
        <v>6000000</v>
      </c>
      <c r="I15" s="23">
        <v>6000000</v>
      </c>
      <c r="J15" s="16" t="s">
        <v>3598</v>
      </c>
      <c r="K15" s="16" t="s">
        <v>48</v>
      </c>
      <c r="L15" s="15" t="s">
        <v>49</v>
      </c>
      <c r="M15" s="15" t="s">
        <v>50</v>
      </c>
      <c r="N15" s="15" t="s">
        <v>51</v>
      </c>
      <c r="O15" s="15" t="s">
        <v>52</v>
      </c>
      <c r="P15" s="16"/>
      <c r="Q15" s="16"/>
      <c r="R15" s="16"/>
      <c r="S15" s="16"/>
      <c r="T15" s="16"/>
      <c r="U15" s="17"/>
      <c r="V15" s="17"/>
      <c r="W15" s="16"/>
      <c r="X15" s="18"/>
      <c r="Y15" s="16"/>
      <c r="Z15" s="16"/>
      <c r="AA15" s="19" t="str">
        <f t="shared" si="0"/>
        <v/>
      </c>
      <c r="AB15" s="17"/>
      <c r="AC15" s="17"/>
      <c r="AD15" s="17" t="s">
        <v>3747</v>
      </c>
      <c r="AE15"/>
      <c r="AF15"/>
      <c r="AG15"/>
      <c r="AH15"/>
      <c r="AI15"/>
      <c r="AJ15"/>
      <c r="AK15"/>
      <c r="AL15"/>
      <c r="AM15"/>
      <c r="AN15"/>
      <c r="AO15"/>
    </row>
    <row r="16" spans="1:41" s="33" customFormat="1" ht="63" hidden="1" customHeight="1" x14ac:dyDescent="0.25">
      <c r="A16" s="13" t="s">
        <v>45</v>
      </c>
      <c r="B16" s="14">
        <v>801000000</v>
      </c>
      <c r="C16" s="15" t="s">
        <v>120</v>
      </c>
      <c r="D16" s="15" t="s">
        <v>3572</v>
      </c>
      <c r="E16" s="14" t="s">
        <v>3577</v>
      </c>
      <c r="F16" s="22" t="s">
        <v>3746</v>
      </c>
      <c r="G16" s="24" t="s">
        <v>3683</v>
      </c>
      <c r="H16" s="23">
        <v>100000000</v>
      </c>
      <c r="I16" s="23">
        <v>100000000</v>
      </c>
      <c r="J16" s="16" t="s">
        <v>3598</v>
      </c>
      <c r="K16" s="16" t="s">
        <v>48</v>
      </c>
      <c r="L16" s="15" t="s">
        <v>49</v>
      </c>
      <c r="M16" s="15" t="s">
        <v>50</v>
      </c>
      <c r="N16" s="15" t="s">
        <v>51</v>
      </c>
      <c r="O16" s="15" t="s">
        <v>52</v>
      </c>
      <c r="P16" s="16"/>
      <c r="Q16" s="16"/>
      <c r="R16" s="16"/>
      <c r="S16" s="16"/>
      <c r="T16" s="16"/>
      <c r="U16" s="17"/>
      <c r="V16" s="17"/>
      <c r="W16" s="16"/>
      <c r="X16" s="18"/>
      <c r="Y16" s="16"/>
      <c r="Z16" s="16"/>
      <c r="AA16" s="19" t="str">
        <f t="shared" si="0"/>
        <v/>
      </c>
      <c r="AB16" s="17"/>
      <c r="AC16" s="17"/>
      <c r="AD16" s="17" t="s">
        <v>121</v>
      </c>
      <c r="AE16"/>
      <c r="AF16"/>
      <c r="AG16"/>
      <c r="AH16"/>
      <c r="AI16"/>
      <c r="AJ16"/>
      <c r="AK16"/>
      <c r="AL16"/>
      <c r="AM16"/>
      <c r="AN16"/>
      <c r="AO16"/>
    </row>
    <row r="17" spans="1:41" s="33" customFormat="1" ht="63" hidden="1" customHeight="1" x14ac:dyDescent="0.25">
      <c r="A17" s="13" t="s">
        <v>56</v>
      </c>
      <c r="B17" s="14">
        <v>90121500</v>
      </c>
      <c r="C17" s="15" t="s">
        <v>3750</v>
      </c>
      <c r="D17" s="15" t="s">
        <v>3571</v>
      </c>
      <c r="E17" s="14" t="s">
        <v>3579</v>
      </c>
      <c r="F17" s="22" t="s">
        <v>3679</v>
      </c>
      <c r="G17" s="24" t="s">
        <v>3683</v>
      </c>
      <c r="H17" s="23">
        <v>30000000</v>
      </c>
      <c r="I17" s="23">
        <v>30000000</v>
      </c>
      <c r="J17" s="16" t="s">
        <v>3599</v>
      </c>
      <c r="K17" s="16" t="s">
        <v>3600</v>
      </c>
      <c r="L17" s="15" t="s">
        <v>122</v>
      </c>
      <c r="M17" s="15" t="s">
        <v>58</v>
      </c>
      <c r="N17" s="15" t="s">
        <v>123</v>
      </c>
      <c r="O17" s="15" t="s">
        <v>124</v>
      </c>
      <c r="P17" s="16"/>
      <c r="Q17" s="16">
        <v>1</v>
      </c>
      <c r="R17" s="16"/>
      <c r="S17" s="16"/>
      <c r="T17" s="16"/>
      <c r="U17" s="17"/>
      <c r="V17" s="17"/>
      <c r="W17" s="16"/>
      <c r="X17" s="18"/>
      <c r="Y17" s="16"/>
      <c r="Z17" s="16">
        <v>4600006673</v>
      </c>
      <c r="AA17" s="19" t="str">
        <f t="shared" si="0"/>
        <v>Información incompleta</v>
      </c>
      <c r="AB17" s="17"/>
      <c r="AC17" s="17"/>
      <c r="AD17" s="17"/>
      <c r="AE17" s="15"/>
      <c r="AF17" s="16" t="s">
        <v>53</v>
      </c>
      <c r="AG17" s="15" t="s">
        <v>54</v>
      </c>
      <c r="AH17"/>
      <c r="AI17"/>
      <c r="AJ17"/>
      <c r="AK17"/>
      <c r="AL17"/>
      <c r="AM17"/>
      <c r="AN17"/>
      <c r="AO17"/>
    </row>
    <row r="18" spans="1:41" s="33" customFormat="1" ht="63" hidden="1" customHeight="1" x14ac:dyDescent="0.25">
      <c r="A18" s="13" t="s">
        <v>56</v>
      </c>
      <c r="B18" s="14">
        <v>80131505</v>
      </c>
      <c r="C18" s="15" t="s">
        <v>3751</v>
      </c>
      <c r="D18" s="15" t="s">
        <v>3571</v>
      </c>
      <c r="E18" s="14" t="s">
        <v>3577</v>
      </c>
      <c r="F18" s="22" t="s">
        <v>3680</v>
      </c>
      <c r="G18" s="24" t="s">
        <v>3683</v>
      </c>
      <c r="H18" s="23">
        <v>14329200</v>
      </c>
      <c r="I18" s="23">
        <v>14329200</v>
      </c>
      <c r="J18" s="16" t="s">
        <v>3599</v>
      </c>
      <c r="K18" s="16" t="s">
        <v>3600</v>
      </c>
      <c r="L18" s="15" t="s">
        <v>125</v>
      </c>
      <c r="M18" s="15" t="s">
        <v>58</v>
      </c>
      <c r="N18" s="15" t="s">
        <v>123</v>
      </c>
      <c r="O18" s="15" t="s">
        <v>126</v>
      </c>
      <c r="P18" s="16"/>
      <c r="Q18" s="16"/>
      <c r="R18" s="16"/>
      <c r="S18" s="16"/>
      <c r="T18" s="16"/>
      <c r="U18" s="17"/>
      <c r="V18" s="17"/>
      <c r="W18" s="16">
        <v>20212</v>
      </c>
      <c r="X18" s="18"/>
      <c r="Y18" s="16"/>
      <c r="Z18" s="16">
        <v>4600006249</v>
      </c>
      <c r="AA18" s="19" t="str">
        <f t="shared" si="0"/>
        <v>Información incompleta</v>
      </c>
      <c r="AB18" s="17"/>
      <c r="AC18" s="17"/>
      <c r="AD18" s="17"/>
      <c r="AE18" s="15"/>
      <c r="AF18" s="16" t="s">
        <v>53</v>
      </c>
      <c r="AG18" s="15" t="s">
        <v>54</v>
      </c>
      <c r="AH18"/>
      <c r="AI18"/>
      <c r="AJ18"/>
      <c r="AK18"/>
      <c r="AL18"/>
      <c r="AM18"/>
      <c r="AN18"/>
      <c r="AO18"/>
    </row>
    <row r="19" spans="1:41" s="33" customFormat="1" ht="63" hidden="1" customHeight="1" x14ac:dyDescent="0.25">
      <c r="A19" s="13" t="s">
        <v>56</v>
      </c>
      <c r="B19" s="14">
        <v>10151500</v>
      </c>
      <c r="C19" s="15" t="s">
        <v>3752</v>
      </c>
      <c r="D19" s="15" t="s">
        <v>3573</v>
      </c>
      <c r="E19" s="14" t="s">
        <v>3577</v>
      </c>
      <c r="F19" s="16" t="s">
        <v>3667</v>
      </c>
      <c r="G19" s="24" t="s">
        <v>3683</v>
      </c>
      <c r="H19" s="23">
        <v>1200000000</v>
      </c>
      <c r="I19" s="23">
        <v>1200000000</v>
      </c>
      <c r="J19" s="16" t="s">
        <v>3598</v>
      </c>
      <c r="K19" s="16" t="s">
        <v>48</v>
      </c>
      <c r="L19" s="15" t="s">
        <v>3753</v>
      </c>
      <c r="M19" s="15" t="s">
        <v>58</v>
      </c>
      <c r="N19" s="15" t="s">
        <v>3754</v>
      </c>
      <c r="O19" s="15" t="s">
        <v>3755</v>
      </c>
      <c r="P19" s="16" t="s">
        <v>3756</v>
      </c>
      <c r="Q19" s="16" t="s">
        <v>3757</v>
      </c>
      <c r="R19" s="16" t="s">
        <v>3758</v>
      </c>
      <c r="S19" s="16">
        <v>140054001</v>
      </c>
      <c r="T19" s="16" t="s">
        <v>3759</v>
      </c>
      <c r="U19" s="17"/>
      <c r="V19" s="17"/>
      <c r="W19" s="16"/>
      <c r="X19" s="18"/>
      <c r="Y19" s="16"/>
      <c r="Z19" s="16"/>
      <c r="AA19" s="19" t="str">
        <f t="shared" si="0"/>
        <v/>
      </c>
      <c r="AB19" s="17"/>
      <c r="AC19" s="17"/>
      <c r="AD19" s="17"/>
      <c r="AE19" s="15"/>
      <c r="AF19" s="16" t="s">
        <v>53</v>
      </c>
      <c r="AG19" s="15" t="s">
        <v>54</v>
      </c>
      <c r="AH19"/>
      <c r="AI19"/>
      <c r="AJ19"/>
      <c r="AK19"/>
      <c r="AL19"/>
      <c r="AM19"/>
      <c r="AN19"/>
      <c r="AO19"/>
    </row>
    <row r="20" spans="1:41" s="33" customFormat="1" ht="63" hidden="1" customHeight="1" x14ac:dyDescent="0.25">
      <c r="A20" s="13" t="s">
        <v>56</v>
      </c>
      <c r="B20" s="14">
        <v>80101600</v>
      </c>
      <c r="C20" s="15" t="s">
        <v>3760</v>
      </c>
      <c r="D20" s="15" t="s">
        <v>3573</v>
      </c>
      <c r="E20" s="14" t="s">
        <v>3580</v>
      </c>
      <c r="F20" s="22" t="s">
        <v>3680</v>
      </c>
      <c r="G20" s="24" t="s">
        <v>3683</v>
      </c>
      <c r="H20" s="23">
        <v>700000000</v>
      </c>
      <c r="I20" s="23">
        <v>700000000</v>
      </c>
      <c r="J20" s="16" t="s">
        <v>3598</v>
      </c>
      <c r="K20" s="16" t="s">
        <v>48</v>
      </c>
      <c r="L20" s="15" t="s">
        <v>3761</v>
      </c>
      <c r="M20" s="15" t="s">
        <v>58</v>
      </c>
      <c r="N20" s="15" t="s">
        <v>3762</v>
      </c>
      <c r="O20" s="15" t="s">
        <v>3763</v>
      </c>
      <c r="P20" s="16" t="s">
        <v>3756</v>
      </c>
      <c r="Q20" s="16" t="s">
        <v>3757</v>
      </c>
      <c r="R20" s="16" t="s">
        <v>3758</v>
      </c>
      <c r="S20" s="16">
        <v>140056001</v>
      </c>
      <c r="T20" s="16"/>
      <c r="U20" s="17"/>
      <c r="V20" s="17"/>
      <c r="W20" s="16"/>
      <c r="X20" s="18"/>
      <c r="Y20" s="16"/>
      <c r="Z20" s="16"/>
      <c r="AA20" s="19" t="str">
        <f t="shared" si="0"/>
        <v/>
      </c>
      <c r="AB20" s="17"/>
      <c r="AC20" s="17"/>
      <c r="AD20" s="17"/>
      <c r="AE20" s="15"/>
      <c r="AF20" s="16" t="s">
        <v>53</v>
      </c>
      <c r="AG20" s="15" t="s">
        <v>54</v>
      </c>
      <c r="AH20"/>
      <c r="AI20"/>
      <c r="AJ20"/>
      <c r="AK20"/>
      <c r="AL20"/>
      <c r="AM20"/>
      <c r="AN20"/>
      <c r="AO20"/>
    </row>
    <row r="21" spans="1:41" s="33" customFormat="1" ht="63" hidden="1" customHeight="1" x14ac:dyDescent="0.25">
      <c r="A21" s="13" t="s">
        <v>56</v>
      </c>
      <c r="B21" s="14">
        <v>80115040</v>
      </c>
      <c r="C21" s="15" t="s">
        <v>127</v>
      </c>
      <c r="D21" s="15" t="s">
        <v>3572</v>
      </c>
      <c r="E21" s="14" t="s">
        <v>3580</v>
      </c>
      <c r="F21" s="22" t="s">
        <v>3680</v>
      </c>
      <c r="G21" s="24" t="s">
        <v>3683</v>
      </c>
      <c r="H21" s="23">
        <v>3272121</v>
      </c>
      <c r="I21" s="23">
        <v>3272121</v>
      </c>
      <c r="J21" s="16" t="s">
        <v>3598</v>
      </c>
      <c r="K21" s="16" t="s">
        <v>48</v>
      </c>
      <c r="L21" s="15" t="s">
        <v>128</v>
      </c>
      <c r="M21" s="15" t="s">
        <v>129</v>
      </c>
      <c r="N21" s="15" t="s">
        <v>59</v>
      </c>
      <c r="O21" s="15" t="s">
        <v>130</v>
      </c>
      <c r="P21" s="16"/>
      <c r="Q21" s="16"/>
      <c r="R21" s="16"/>
      <c r="S21" s="16">
        <v>140056001</v>
      </c>
      <c r="T21" s="16"/>
      <c r="U21" s="17"/>
      <c r="V21" s="17"/>
      <c r="W21" s="16">
        <v>20337</v>
      </c>
      <c r="X21" s="18"/>
      <c r="Y21" s="16"/>
      <c r="Z21" s="16"/>
      <c r="AA21" s="19">
        <f t="shared" si="0"/>
        <v>0</v>
      </c>
      <c r="AB21" s="17"/>
      <c r="AC21" s="17"/>
      <c r="AD21" s="17"/>
      <c r="AE21" s="15"/>
      <c r="AF21" s="16" t="s">
        <v>53</v>
      </c>
      <c r="AG21" s="15" t="s">
        <v>54</v>
      </c>
      <c r="AH21"/>
      <c r="AI21"/>
      <c r="AJ21"/>
      <c r="AK21"/>
      <c r="AL21"/>
      <c r="AM21"/>
      <c r="AN21"/>
      <c r="AO21"/>
    </row>
    <row r="22" spans="1:41" s="33" customFormat="1" ht="63" hidden="1" customHeight="1" x14ac:dyDescent="0.25">
      <c r="A22" s="13" t="s">
        <v>56</v>
      </c>
      <c r="B22" s="14">
        <v>80115040</v>
      </c>
      <c r="C22" s="15" t="s">
        <v>127</v>
      </c>
      <c r="D22" s="15" t="s">
        <v>3572</v>
      </c>
      <c r="E22" s="14" t="s">
        <v>3581</v>
      </c>
      <c r="F22" s="22" t="s">
        <v>3680</v>
      </c>
      <c r="G22" s="24" t="s">
        <v>3683</v>
      </c>
      <c r="H22" s="23">
        <v>11353428</v>
      </c>
      <c r="I22" s="23">
        <v>11353428</v>
      </c>
      <c r="J22" s="16" t="s">
        <v>3598</v>
      </c>
      <c r="K22" s="16" t="s">
        <v>48</v>
      </c>
      <c r="L22" s="15" t="s">
        <v>128</v>
      </c>
      <c r="M22" s="15" t="s">
        <v>129</v>
      </c>
      <c r="N22" s="15" t="s">
        <v>59</v>
      </c>
      <c r="O22" s="15" t="s">
        <v>130</v>
      </c>
      <c r="P22" s="16"/>
      <c r="Q22" s="16"/>
      <c r="R22" s="16"/>
      <c r="S22" s="16">
        <v>140056001</v>
      </c>
      <c r="T22" s="16"/>
      <c r="U22" s="17"/>
      <c r="V22" s="17"/>
      <c r="W22" s="16">
        <v>20338</v>
      </c>
      <c r="X22" s="18"/>
      <c r="Y22" s="16"/>
      <c r="Z22" s="16"/>
      <c r="AA22" s="19">
        <f t="shared" si="0"/>
        <v>0</v>
      </c>
      <c r="AB22" s="17"/>
      <c r="AC22" s="17"/>
      <c r="AD22" s="17"/>
      <c r="AE22" s="15"/>
      <c r="AF22" s="16" t="s">
        <v>53</v>
      </c>
      <c r="AG22" s="15" t="s">
        <v>54</v>
      </c>
      <c r="AH22"/>
      <c r="AI22"/>
      <c r="AJ22"/>
      <c r="AK22"/>
      <c r="AL22"/>
      <c r="AM22"/>
      <c r="AN22"/>
      <c r="AO22"/>
    </row>
    <row r="23" spans="1:41" s="33" customFormat="1" ht="63" hidden="1" customHeight="1" x14ac:dyDescent="0.25">
      <c r="A23" s="13" t="s">
        <v>56</v>
      </c>
      <c r="B23" s="14">
        <v>86101700</v>
      </c>
      <c r="C23" s="15" t="s">
        <v>3764</v>
      </c>
      <c r="D23" s="15" t="s">
        <v>3574</v>
      </c>
      <c r="E23" s="14" t="s">
        <v>3577</v>
      </c>
      <c r="F23" s="22" t="s">
        <v>3746</v>
      </c>
      <c r="G23" s="24" t="s">
        <v>3683</v>
      </c>
      <c r="H23" s="23">
        <v>4402879626</v>
      </c>
      <c r="I23" s="23">
        <v>4402879626</v>
      </c>
      <c r="J23" s="16" t="s">
        <v>3598</v>
      </c>
      <c r="K23" s="16" t="s">
        <v>48</v>
      </c>
      <c r="L23" s="15" t="s">
        <v>3765</v>
      </c>
      <c r="M23" s="15" t="s">
        <v>58</v>
      </c>
      <c r="N23" s="15" t="s">
        <v>3766</v>
      </c>
      <c r="O23" s="15" t="s">
        <v>3767</v>
      </c>
      <c r="P23" s="16" t="s">
        <v>3768</v>
      </c>
      <c r="Q23" s="16" t="s">
        <v>3769</v>
      </c>
      <c r="R23" s="16" t="s">
        <v>3770</v>
      </c>
      <c r="S23" s="16">
        <v>140052001</v>
      </c>
      <c r="T23" s="16" t="s">
        <v>3771</v>
      </c>
      <c r="U23" s="17"/>
      <c r="V23" s="17"/>
      <c r="W23" s="16"/>
      <c r="X23" s="18"/>
      <c r="Y23" s="16"/>
      <c r="Z23" s="16"/>
      <c r="AA23" s="19" t="str">
        <f t="shared" si="0"/>
        <v/>
      </c>
      <c r="AB23" s="17"/>
      <c r="AC23" s="17"/>
      <c r="AD23" s="17"/>
      <c r="AE23" s="15"/>
      <c r="AF23" s="16" t="s">
        <v>53</v>
      </c>
      <c r="AG23" s="15" t="s">
        <v>54</v>
      </c>
      <c r="AH23"/>
      <c r="AI23"/>
      <c r="AJ23"/>
      <c r="AK23"/>
      <c r="AL23"/>
      <c r="AM23"/>
      <c r="AN23"/>
      <c r="AO23"/>
    </row>
    <row r="24" spans="1:41" s="33" customFormat="1" ht="63" hidden="1" customHeight="1" x14ac:dyDescent="0.25">
      <c r="A24" s="13" t="s">
        <v>56</v>
      </c>
      <c r="B24" s="14">
        <v>72121002</v>
      </c>
      <c r="C24" s="15" t="s">
        <v>3772</v>
      </c>
      <c r="D24" s="15" t="s">
        <v>3573</v>
      </c>
      <c r="E24" s="14" t="s">
        <v>3577</v>
      </c>
      <c r="F24" s="22" t="s">
        <v>3680</v>
      </c>
      <c r="G24" s="24" t="s">
        <v>3683</v>
      </c>
      <c r="H24" s="23">
        <v>1518632655</v>
      </c>
      <c r="I24" s="23">
        <v>1518632655</v>
      </c>
      <c r="J24" s="16" t="s">
        <v>3598</v>
      </c>
      <c r="K24" s="16" t="s">
        <v>48</v>
      </c>
      <c r="L24" s="15" t="s">
        <v>3773</v>
      </c>
      <c r="M24" s="15" t="s">
        <v>58</v>
      </c>
      <c r="N24" s="15" t="s">
        <v>3774</v>
      </c>
      <c r="O24" s="15" t="s">
        <v>3775</v>
      </c>
      <c r="P24" s="16"/>
      <c r="Q24" s="16"/>
      <c r="R24" s="16"/>
      <c r="S24" s="16">
        <v>140056001</v>
      </c>
      <c r="T24" s="16"/>
      <c r="U24" s="17"/>
      <c r="V24" s="17"/>
      <c r="W24" s="16"/>
      <c r="X24" s="18"/>
      <c r="Y24" s="16"/>
      <c r="Z24" s="16"/>
      <c r="AA24" s="19" t="str">
        <f t="shared" si="0"/>
        <v/>
      </c>
      <c r="AB24" s="17"/>
      <c r="AC24" s="17"/>
      <c r="AD24" s="17"/>
      <c r="AE24" s="15"/>
      <c r="AF24" s="16" t="s">
        <v>53</v>
      </c>
      <c r="AG24" s="15" t="s">
        <v>54</v>
      </c>
      <c r="AH24"/>
      <c r="AI24"/>
      <c r="AJ24"/>
      <c r="AK24"/>
      <c r="AL24"/>
      <c r="AM24"/>
      <c r="AN24"/>
      <c r="AO24"/>
    </row>
    <row r="25" spans="1:41" s="33" customFormat="1" ht="63" hidden="1" customHeight="1" x14ac:dyDescent="0.25">
      <c r="A25" s="13" t="s">
        <v>56</v>
      </c>
      <c r="B25" s="14">
        <v>80101600</v>
      </c>
      <c r="C25" s="15" t="s">
        <v>3776</v>
      </c>
      <c r="D25" s="15" t="s">
        <v>3573</v>
      </c>
      <c r="E25" s="14" t="s">
        <v>3577</v>
      </c>
      <c r="F25" s="22" t="s">
        <v>3680</v>
      </c>
      <c r="G25" s="24" t="s">
        <v>3683</v>
      </c>
      <c r="H25" s="23">
        <v>5674568400</v>
      </c>
      <c r="I25" s="23">
        <v>5674568400</v>
      </c>
      <c r="J25" s="16" t="s">
        <v>3598</v>
      </c>
      <c r="K25" s="16" t="s">
        <v>48</v>
      </c>
      <c r="L25" s="15" t="s">
        <v>60</v>
      </c>
      <c r="M25" s="15" t="s">
        <v>58</v>
      </c>
      <c r="N25" s="15" t="s">
        <v>61</v>
      </c>
      <c r="O25" s="15" t="s">
        <v>62</v>
      </c>
      <c r="P25" s="16"/>
      <c r="Q25" s="16"/>
      <c r="R25" s="16"/>
      <c r="S25" s="16">
        <v>140056001</v>
      </c>
      <c r="T25" s="16"/>
      <c r="U25" s="17"/>
      <c r="V25" s="17"/>
      <c r="W25" s="16"/>
      <c r="X25" s="18"/>
      <c r="Y25" s="16"/>
      <c r="Z25" s="16"/>
      <c r="AA25" s="19" t="str">
        <f t="shared" si="0"/>
        <v/>
      </c>
      <c r="AB25" s="17"/>
      <c r="AC25" s="17"/>
      <c r="AD25" s="17"/>
      <c r="AE25" s="15"/>
      <c r="AF25" s="16" t="s">
        <v>53</v>
      </c>
      <c r="AG25" s="15" t="s">
        <v>54</v>
      </c>
      <c r="AH25"/>
      <c r="AI25"/>
      <c r="AJ25"/>
      <c r="AK25"/>
      <c r="AL25"/>
      <c r="AM25"/>
      <c r="AN25"/>
      <c r="AO25"/>
    </row>
    <row r="26" spans="1:41" s="33" customFormat="1" ht="63" hidden="1" customHeight="1" x14ac:dyDescent="0.25">
      <c r="A26" s="13" t="s">
        <v>56</v>
      </c>
      <c r="B26" s="14">
        <v>70141804</v>
      </c>
      <c r="C26" s="15" t="s">
        <v>3777</v>
      </c>
      <c r="D26" s="15" t="s">
        <v>3573</v>
      </c>
      <c r="E26" s="14" t="s">
        <v>3582</v>
      </c>
      <c r="F26" s="22" t="s">
        <v>3680</v>
      </c>
      <c r="G26" s="24" t="s">
        <v>3683</v>
      </c>
      <c r="H26" s="23">
        <v>1681716857</v>
      </c>
      <c r="I26" s="23">
        <v>1681716857</v>
      </c>
      <c r="J26" s="16" t="s">
        <v>3598</v>
      </c>
      <c r="K26" s="16" t="s">
        <v>48</v>
      </c>
      <c r="L26" s="15" t="s">
        <v>3778</v>
      </c>
      <c r="M26" s="15" t="s">
        <v>58</v>
      </c>
      <c r="N26" s="15">
        <v>3838802</v>
      </c>
      <c r="O26" s="15" t="s">
        <v>3779</v>
      </c>
      <c r="P26" s="16"/>
      <c r="Q26" s="16"/>
      <c r="R26" s="16"/>
      <c r="S26" s="16">
        <v>140060001</v>
      </c>
      <c r="T26" s="16"/>
      <c r="U26" s="17"/>
      <c r="V26" s="17"/>
      <c r="W26" s="16"/>
      <c r="X26" s="18"/>
      <c r="Y26" s="16"/>
      <c r="Z26" s="16"/>
      <c r="AA26" s="19" t="str">
        <f t="shared" si="0"/>
        <v/>
      </c>
      <c r="AB26" s="17"/>
      <c r="AC26" s="17"/>
      <c r="AD26" s="17"/>
      <c r="AE26" s="15"/>
      <c r="AF26" s="16" t="s">
        <v>53</v>
      </c>
      <c r="AG26" s="15" t="s">
        <v>54</v>
      </c>
      <c r="AH26"/>
      <c r="AI26"/>
      <c r="AJ26"/>
      <c r="AK26"/>
      <c r="AL26"/>
      <c r="AM26"/>
      <c r="AN26"/>
      <c r="AO26"/>
    </row>
    <row r="27" spans="1:41" s="33" customFormat="1" ht="63" hidden="1" customHeight="1" x14ac:dyDescent="0.25">
      <c r="A27" s="13" t="s">
        <v>56</v>
      </c>
      <c r="B27" s="14">
        <v>80111604</v>
      </c>
      <c r="C27" s="15" t="s">
        <v>131</v>
      </c>
      <c r="D27" s="15" t="s">
        <v>3571</v>
      </c>
      <c r="E27" s="14" t="s">
        <v>3582</v>
      </c>
      <c r="F27" s="22" t="s">
        <v>3746</v>
      </c>
      <c r="G27" s="24" t="s">
        <v>3683</v>
      </c>
      <c r="H27" s="23">
        <v>20825000</v>
      </c>
      <c r="I27" s="23">
        <v>20825000</v>
      </c>
      <c r="J27" s="16" t="s">
        <v>3598</v>
      </c>
      <c r="K27" s="16" t="s">
        <v>48</v>
      </c>
      <c r="L27" s="15" t="s">
        <v>132</v>
      </c>
      <c r="M27" s="15" t="s">
        <v>58</v>
      </c>
      <c r="N27" s="15" t="s">
        <v>133</v>
      </c>
      <c r="O27" s="15" t="s">
        <v>134</v>
      </c>
      <c r="P27" s="16" t="s">
        <v>63</v>
      </c>
      <c r="Q27" s="16"/>
      <c r="R27" s="16" t="s">
        <v>64</v>
      </c>
      <c r="S27" s="16">
        <v>140060001</v>
      </c>
      <c r="T27" s="16" t="s">
        <v>65</v>
      </c>
      <c r="U27" s="17"/>
      <c r="V27" s="17" t="s">
        <v>135</v>
      </c>
      <c r="W27" s="16">
        <v>20227</v>
      </c>
      <c r="X27" s="18">
        <v>43073</v>
      </c>
      <c r="Y27" s="16" t="s">
        <v>135</v>
      </c>
      <c r="Z27" s="16">
        <v>4600006506</v>
      </c>
      <c r="AA27" s="19">
        <f t="shared" si="0"/>
        <v>1</v>
      </c>
      <c r="AB27" s="17" t="s">
        <v>136</v>
      </c>
      <c r="AC27" s="17"/>
      <c r="AD27" s="17"/>
      <c r="AE27" s="15"/>
      <c r="AF27" s="16" t="s">
        <v>53</v>
      </c>
      <c r="AG27" s="15" t="s">
        <v>54</v>
      </c>
      <c r="AH27"/>
      <c r="AI27"/>
      <c r="AJ27"/>
      <c r="AK27"/>
      <c r="AL27"/>
      <c r="AM27"/>
      <c r="AN27"/>
      <c r="AO27"/>
    </row>
    <row r="28" spans="1:41" s="33" customFormat="1" ht="63" hidden="1" customHeight="1" x14ac:dyDescent="0.25">
      <c r="A28" s="13" t="s">
        <v>56</v>
      </c>
      <c r="B28" s="14">
        <v>80111604</v>
      </c>
      <c r="C28" s="15" t="s">
        <v>137</v>
      </c>
      <c r="D28" s="15" t="s">
        <v>3571</v>
      </c>
      <c r="E28" s="14" t="s">
        <v>3582</v>
      </c>
      <c r="F28" s="22" t="s">
        <v>3746</v>
      </c>
      <c r="G28" s="24" t="s">
        <v>3683</v>
      </c>
      <c r="H28" s="23">
        <v>18190000</v>
      </c>
      <c r="I28" s="23">
        <v>18190000</v>
      </c>
      <c r="J28" s="16" t="s">
        <v>3598</v>
      </c>
      <c r="K28" s="16" t="s">
        <v>48</v>
      </c>
      <c r="L28" s="15" t="s">
        <v>138</v>
      </c>
      <c r="M28" s="15" t="s">
        <v>58</v>
      </c>
      <c r="N28" s="15" t="s">
        <v>123</v>
      </c>
      <c r="O28" s="15" t="s">
        <v>124</v>
      </c>
      <c r="P28" s="16" t="s">
        <v>63</v>
      </c>
      <c r="Q28" s="16"/>
      <c r="R28" s="16" t="s">
        <v>64</v>
      </c>
      <c r="S28" s="16">
        <v>140060001</v>
      </c>
      <c r="T28" s="16" t="s">
        <v>65</v>
      </c>
      <c r="U28" s="17"/>
      <c r="V28" s="17" t="s">
        <v>135</v>
      </c>
      <c r="W28" s="16">
        <v>20234</v>
      </c>
      <c r="X28" s="18">
        <v>43073</v>
      </c>
      <c r="Y28" s="16" t="s">
        <v>135</v>
      </c>
      <c r="Z28" s="16">
        <v>4600006684</v>
      </c>
      <c r="AA28" s="19">
        <f t="shared" si="0"/>
        <v>1</v>
      </c>
      <c r="AB28" s="17" t="s">
        <v>139</v>
      </c>
      <c r="AC28" s="17"/>
      <c r="AD28" s="17"/>
      <c r="AE28" s="15"/>
      <c r="AF28" s="16" t="s">
        <v>53</v>
      </c>
      <c r="AG28" s="15" t="s">
        <v>54</v>
      </c>
      <c r="AH28"/>
      <c r="AI28"/>
      <c r="AJ28"/>
      <c r="AK28"/>
      <c r="AL28"/>
      <c r="AM28"/>
      <c r="AN28"/>
      <c r="AO28"/>
    </row>
    <row r="29" spans="1:41" s="33" customFormat="1" ht="63" hidden="1" customHeight="1" x14ac:dyDescent="0.25">
      <c r="A29" s="13" t="s">
        <v>56</v>
      </c>
      <c r="B29" s="14">
        <v>80111604</v>
      </c>
      <c r="C29" s="15" t="s">
        <v>140</v>
      </c>
      <c r="D29" s="15" t="s">
        <v>3571</v>
      </c>
      <c r="E29" s="14" t="s">
        <v>3582</v>
      </c>
      <c r="F29" s="22" t="s">
        <v>3746</v>
      </c>
      <c r="G29" s="24" t="s">
        <v>3683</v>
      </c>
      <c r="H29" s="23">
        <v>20825000</v>
      </c>
      <c r="I29" s="23">
        <v>20825000</v>
      </c>
      <c r="J29" s="16" t="s">
        <v>3598</v>
      </c>
      <c r="K29" s="16" t="s">
        <v>48</v>
      </c>
      <c r="L29" s="15" t="s">
        <v>141</v>
      </c>
      <c r="M29" s="15" t="s">
        <v>58</v>
      </c>
      <c r="N29" s="15" t="s">
        <v>133</v>
      </c>
      <c r="O29" s="15" t="s">
        <v>142</v>
      </c>
      <c r="P29" s="16" t="s">
        <v>63</v>
      </c>
      <c r="Q29" s="16"/>
      <c r="R29" s="16" t="s">
        <v>64</v>
      </c>
      <c r="S29" s="16">
        <v>140060001</v>
      </c>
      <c r="T29" s="16" t="s">
        <v>65</v>
      </c>
      <c r="U29" s="17"/>
      <c r="V29" s="17" t="s">
        <v>135</v>
      </c>
      <c r="W29" s="16">
        <v>20237</v>
      </c>
      <c r="X29" s="18">
        <v>43073</v>
      </c>
      <c r="Y29" s="16" t="s">
        <v>135</v>
      </c>
      <c r="Z29" s="16">
        <v>4600006634</v>
      </c>
      <c r="AA29" s="19">
        <f t="shared" si="0"/>
        <v>1</v>
      </c>
      <c r="AB29" s="17" t="s">
        <v>143</v>
      </c>
      <c r="AC29" s="17"/>
      <c r="AD29" s="17"/>
      <c r="AE29" s="15"/>
      <c r="AF29" s="16" t="s">
        <v>53</v>
      </c>
      <c r="AG29" s="15" t="s">
        <v>54</v>
      </c>
      <c r="AH29"/>
      <c r="AI29"/>
      <c r="AJ29"/>
      <c r="AK29"/>
      <c r="AL29"/>
      <c r="AM29"/>
      <c r="AN29"/>
      <c r="AO29"/>
    </row>
    <row r="30" spans="1:41" s="33" customFormat="1" ht="63" hidden="1" customHeight="1" x14ac:dyDescent="0.25">
      <c r="A30" s="13" t="s">
        <v>56</v>
      </c>
      <c r="B30" s="14">
        <v>80111604</v>
      </c>
      <c r="C30" s="15" t="s">
        <v>144</v>
      </c>
      <c r="D30" s="15" t="s">
        <v>3571</v>
      </c>
      <c r="E30" s="14" t="s">
        <v>3582</v>
      </c>
      <c r="F30" s="22" t="s">
        <v>3746</v>
      </c>
      <c r="G30" s="24" t="s">
        <v>3683</v>
      </c>
      <c r="H30" s="23">
        <v>20825000</v>
      </c>
      <c r="I30" s="23">
        <v>20825000</v>
      </c>
      <c r="J30" s="16" t="s">
        <v>3598</v>
      </c>
      <c r="K30" s="16" t="s">
        <v>48</v>
      </c>
      <c r="L30" s="15" t="s">
        <v>141</v>
      </c>
      <c r="M30" s="15" t="s">
        <v>58</v>
      </c>
      <c r="N30" s="15" t="s">
        <v>133</v>
      </c>
      <c r="O30" s="15" t="s">
        <v>142</v>
      </c>
      <c r="P30" s="16" t="s">
        <v>63</v>
      </c>
      <c r="Q30" s="16"/>
      <c r="R30" s="16" t="s">
        <v>64</v>
      </c>
      <c r="S30" s="16">
        <v>140060001</v>
      </c>
      <c r="T30" s="16" t="s">
        <v>65</v>
      </c>
      <c r="U30" s="17"/>
      <c r="V30" s="17" t="s">
        <v>135</v>
      </c>
      <c r="W30" s="16">
        <v>20238</v>
      </c>
      <c r="X30" s="18">
        <v>43073</v>
      </c>
      <c r="Y30" s="16" t="s">
        <v>135</v>
      </c>
      <c r="Z30" s="16">
        <v>4600006636</v>
      </c>
      <c r="AA30" s="19">
        <f t="shared" si="0"/>
        <v>1</v>
      </c>
      <c r="AB30" s="17" t="s">
        <v>145</v>
      </c>
      <c r="AC30" s="17"/>
      <c r="AD30" s="17"/>
      <c r="AE30" s="15"/>
      <c r="AF30" s="16" t="s">
        <v>53</v>
      </c>
      <c r="AG30" s="15" t="s">
        <v>54</v>
      </c>
      <c r="AH30"/>
      <c r="AI30"/>
      <c r="AJ30"/>
      <c r="AK30"/>
      <c r="AL30"/>
      <c r="AM30"/>
      <c r="AN30"/>
      <c r="AO30"/>
    </row>
    <row r="31" spans="1:41" s="33" customFormat="1" ht="63" hidden="1" customHeight="1" x14ac:dyDescent="0.25">
      <c r="A31" s="13" t="s">
        <v>56</v>
      </c>
      <c r="B31" s="14">
        <v>80111604</v>
      </c>
      <c r="C31" s="15" t="s">
        <v>146</v>
      </c>
      <c r="D31" s="15" t="s">
        <v>3571</v>
      </c>
      <c r="E31" s="14" t="s">
        <v>3582</v>
      </c>
      <c r="F31" s="22" t="s">
        <v>3746</v>
      </c>
      <c r="G31" s="24" t="s">
        <v>3683</v>
      </c>
      <c r="H31" s="23">
        <v>20825000</v>
      </c>
      <c r="I31" s="23">
        <v>20825000</v>
      </c>
      <c r="J31" s="16" t="s">
        <v>3598</v>
      </c>
      <c r="K31" s="16" t="s">
        <v>48</v>
      </c>
      <c r="L31" s="15" t="s">
        <v>141</v>
      </c>
      <c r="M31" s="15" t="s">
        <v>58</v>
      </c>
      <c r="N31" s="15" t="s">
        <v>133</v>
      </c>
      <c r="O31" s="15" t="s">
        <v>142</v>
      </c>
      <c r="P31" s="16" t="s">
        <v>63</v>
      </c>
      <c r="Q31" s="16"/>
      <c r="R31" s="16" t="s">
        <v>64</v>
      </c>
      <c r="S31" s="16">
        <v>140060001</v>
      </c>
      <c r="T31" s="16" t="s">
        <v>65</v>
      </c>
      <c r="U31" s="17"/>
      <c r="V31" s="17" t="s">
        <v>135</v>
      </c>
      <c r="W31" s="16">
        <v>20239</v>
      </c>
      <c r="X31" s="18">
        <v>43073</v>
      </c>
      <c r="Y31" s="16" t="s">
        <v>135</v>
      </c>
      <c r="Z31" s="16">
        <v>4600006635</v>
      </c>
      <c r="AA31" s="19">
        <f t="shared" si="0"/>
        <v>1</v>
      </c>
      <c r="AB31" s="17" t="s">
        <v>147</v>
      </c>
      <c r="AC31" s="17"/>
      <c r="AD31" s="17"/>
      <c r="AE31" s="15"/>
      <c r="AF31" s="16" t="s">
        <v>53</v>
      </c>
      <c r="AG31" s="15" t="s">
        <v>54</v>
      </c>
      <c r="AH31"/>
      <c r="AI31"/>
      <c r="AJ31"/>
      <c r="AK31"/>
      <c r="AL31"/>
      <c r="AM31"/>
      <c r="AN31"/>
      <c r="AO31"/>
    </row>
    <row r="32" spans="1:41" s="33" customFormat="1" ht="63" hidden="1" customHeight="1" x14ac:dyDescent="0.25">
      <c r="A32" s="13" t="s">
        <v>56</v>
      </c>
      <c r="B32" s="14">
        <v>80111604</v>
      </c>
      <c r="C32" s="15" t="s">
        <v>148</v>
      </c>
      <c r="D32" s="15" t="s">
        <v>3571</v>
      </c>
      <c r="E32" s="14" t="s">
        <v>3582</v>
      </c>
      <c r="F32" s="22" t="s">
        <v>3746</v>
      </c>
      <c r="G32" s="24" t="s">
        <v>3683</v>
      </c>
      <c r="H32" s="23">
        <v>17000000</v>
      </c>
      <c r="I32" s="23">
        <v>17000000</v>
      </c>
      <c r="J32" s="16" t="s">
        <v>3598</v>
      </c>
      <c r="K32" s="16" t="s">
        <v>48</v>
      </c>
      <c r="L32" s="15" t="s">
        <v>149</v>
      </c>
      <c r="M32" s="15" t="s">
        <v>58</v>
      </c>
      <c r="N32" s="15" t="s">
        <v>133</v>
      </c>
      <c r="O32" s="15" t="s">
        <v>150</v>
      </c>
      <c r="P32" s="16" t="s">
        <v>63</v>
      </c>
      <c r="Q32" s="16"/>
      <c r="R32" s="16" t="s">
        <v>64</v>
      </c>
      <c r="S32" s="16">
        <v>140060001</v>
      </c>
      <c r="T32" s="16" t="s">
        <v>65</v>
      </c>
      <c r="U32" s="17"/>
      <c r="V32" s="17" t="s">
        <v>135</v>
      </c>
      <c r="W32" s="16">
        <v>20245</v>
      </c>
      <c r="X32" s="18">
        <v>43073</v>
      </c>
      <c r="Y32" s="16" t="s">
        <v>135</v>
      </c>
      <c r="Z32" s="16">
        <v>4600006628</v>
      </c>
      <c r="AA32" s="19">
        <f t="shared" si="0"/>
        <v>1</v>
      </c>
      <c r="AB32" s="17" t="s">
        <v>151</v>
      </c>
      <c r="AC32" s="17"/>
      <c r="AD32" s="17"/>
      <c r="AE32" s="15"/>
      <c r="AF32" s="16" t="s">
        <v>53</v>
      </c>
      <c r="AG32" s="15" t="s">
        <v>54</v>
      </c>
      <c r="AH32"/>
      <c r="AI32"/>
      <c r="AJ32"/>
      <c r="AK32"/>
      <c r="AL32"/>
      <c r="AM32"/>
      <c r="AN32"/>
      <c r="AO32"/>
    </row>
    <row r="33" spans="1:41" s="33" customFormat="1" ht="63" hidden="1" customHeight="1" x14ac:dyDescent="0.25">
      <c r="A33" s="13" t="s">
        <v>56</v>
      </c>
      <c r="B33" s="14">
        <v>80111604</v>
      </c>
      <c r="C33" s="15" t="s">
        <v>152</v>
      </c>
      <c r="D33" s="15" t="s">
        <v>3571</v>
      </c>
      <c r="E33" s="14" t="s">
        <v>3582</v>
      </c>
      <c r="F33" s="22" t="s">
        <v>3746</v>
      </c>
      <c r="G33" s="24" t="s">
        <v>3683</v>
      </c>
      <c r="H33" s="23">
        <v>20825000</v>
      </c>
      <c r="I33" s="23">
        <v>20825000</v>
      </c>
      <c r="J33" s="16" t="s">
        <v>3598</v>
      </c>
      <c r="K33" s="16" t="s">
        <v>48</v>
      </c>
      <c r="L33" s="15" t="s">
        <v>153</v>
      </c>
      <c r="M33" s="15" t="s">
        <v>58</v>
      </c>
      <c r="N33" s="15" t="s">
        <v>133</v>
      </c>
      <c r="O33" s="15" t="s">
        <v>154</v>
      </c>
      <c r="P33" s="16" t="s">
        <v>63</v>
      </c>
      <c r="Q33" s="16"/>
      <c r="R33" s="16" t="s">
        <v>64</v>
      </c>
      <c r="S33" s="16">
        <v>140060001</v>
      </c>
      <c r="T33" s="16" t="s">
        <v>65</v>
      </c>
      <c r="U33" s="17"/>
      <c r="V33" s="17" t="s">
        <v>135</v>
      </c>
      <c r="W33" s="16">
        <v>20248</v>
      </c>
      <c r="X33" s="18">
        <v>43073</v>
      </c>
      <c r="Y33" s="16" t="s">
        <v>135</v>
      </c>
      <c r="Z33" s="16">
        <v>4600006637</v>
      </c>
      <c r="AA33" s="19">
        <f t="shared" si="0"/>
        <v>1</v>
      </c>
      <c r="AB33" s="17" t="s">
        <v>155</v>
      </c>
      <c r="AC33" s="17"/>
      <c r="AD33" s="17"/>
      <c r="AE33" s="15" t="s">
        <v>3780</v>
      </c>
      <c r="AF33" s="16" t="s">
        <v>53</v>
      </c>
      <c r="AG33" s="15" t="s">
        <v>54</v>
      </c>
      <c r="AH33"/>
      <c r="AI33"/>
      <c r="AJ33"/>
      <c r="AK33"/>
      <c r="AL33"/>
      <c r="AM33"/>
      <c r="AN33"/>
      <c r="AO33"/>
    </row>
    <row r="34" spans="1:41" s="33" customFormat="1" ht="63" hidden="1" customHeight="1" x14ac:dyDescent="0.25">
      <c r="A34" s="13" t="s">
        <v>56</v>
      </c>
      <c r="B34" s="14">
        <v>80111604</v>
      </c>
      <c r="C34" s="15" t="s">
        <v>156</v>
      </c>
      <c r="D34" s="15" t="s">
        <v>3571</v>
      </c>
      <c r="E34" s="14" t="s">
        <v>3582</v>
      </c>
      <c r="F34" s="22" t="s">
        <v>3746</v>
      </c>
      <c r="G34" s="24" t="s">
        <v>3683</v>
      </c>
      <c r="H34" s="23">
        <v>17000000</v>
      </c>
      <c r="I34" s="23">
        <v>17000000</v>
      </c>
      <c r="J34" s="16" t="s">
        <v>3598</v>
      </c>
      <c r="K34" s="16" t="s">
        <v>48</v>
      </c>
      <c r="L34" s="15" t="s">
        <v>157</v>
      </c>
      <c r="M34" s="15" t="s">
        <v>58</v>
      </c>
      <c r="N34" s="15" t="s">
        <v>133</v>
      </c>
      <c r="O34" s="15" t="s">
        <v>158</v>
      </c>
      <c r="P34" s="16" t="s">
        <v>63</v>
      </c>
      <c r="Q34" s="16"/>
      <c r="R34" s="16" t="s">
        <v>64</v>
      </c>
      <c r="S34" s="16">
        <v>140060001</v>
      </c>
      <c r="T34" s="16" t="s">
        <v>65</v>
      </c>
      <c r="U34" s="17"/>
      <c r="V34" s="17" t="s">
        <v>135</v>
      </c>
      <c r="W34" s="16">
        <v>20262</v>
      </c>
      <c r="X34" s="18">
        <v>43073</v>
      </c>
      <c r="Y34" s="16" t="s">
        <v>135</v>
      </c>
      <c r="Z34" s="16">
        <v>4600006490</v>
      </c>
      <c r="AA34" s="19">
        <f t="shared" si="0"/>
        <v>1</v>
      </c>
      <c r="AB34" s="17" t="s">
        <v>159</v>
      </c>
      <c r="AC34" s="17"/>
      <c r="AD34" s="17"/>
      <c r="AE34" s="15" t="s">
        <v>122</v>
      </c>
      <c r="AF34" s="16" t="s">
        <v>53</v>
      </c>
      <c r="AG34" s="15" t="s">
        <v>54</v>
      </c>
      <c r="AH34"/>
      <c r="AI34"/>
      <c r="AJ34"/>
      <c r="AK34"/>
      <c r="AL34"/>
      <c r="AM34"/>
      <c r="AN34"/>
      <c r="AO34"/>
    </row>
    <row r="35" spans="1:41" s="33" customFormat="1" ht="63" hidden="1" customHeight="1" x14ac:dyDescent="0.25">
      <c r="A35" s="13" t="s">
        <v>56</v>
      </c>
      <c r="B35" s="14">
        <v>80111604</v>
      </c>
      <c r="C35" s="15" t="s">
        <v>160</v>
      </c>
      <c r="D35" s="15" t="s">
        <v>3571</v>
      </c>
      <c r="E35" s="14" t="s">
        <v>3582</v>
      </c>
      <c r="F35" s="22" t="s">
        <v>3746</v>
      </c>
      <c r="G35" s="24" t="s">
        <v>3683</v>
      </c>
      <c r="H35" s="23">
        <v>20825000</v>
      </c>
      <c r="I35" s="23">
        <v>20825000</v>
      </c>
      <c r="J35" s="16" t="s">
        <v>3598</v>
      </c>
      <c r="K35" s="16" t="s">
        <v>48</v>
      </c>
      <c r="L35" s="15" t="s">
        <v>161</v>
      </c>
      <c r="M35" s="15" t="s">
        <v>58</v>
      </c>
      <c r="N35" s="15" t="s">
        <v>133</v>
      </c>
      <c r="O35" s="15" t="s">
        <v>162</v>
      </c>
      <c r="P35" s="16" t="s">
        <v>63</v>
      </c>
      <c r="Q35" s="16"/>
      <c r="R35" s="16" t="s">
        <v>64</v>
      </c>
      <c r="S35" s="16">
        <v>140060001</v>
      </c>
      <c r="T35" s="16" t="s">
        <v>65</v>
      </c>
      <c r="U35" s="17"/>
      <c r="V35" s="17" t="s">
        <v>135</v>
      </c>
      <c r="W35" s="16">
        <v>20265</v>
      </c>
      <c r="X35" s="18">
        <v>43073</v>
      </c>
      <c r="Y35" s="16" t="s">
        <v>135</v>
      </c>
      <c r="Z35" s="16">
        <v>4600006493</v>
      </c>
      <c r="AA35" s="19">
        <f t="shared" si="0"/>
        <v>1</v>
      </c>
      <c r="AB35" s="17" t="s">
        <v>163</v>
      </c>
      <c r="AC35" s="17"/>
      <c r="AD35" s="17"/>
      <c r="AE35" s="15" t="s">
        <v>125</v>
      </c>
      <c r="AF35" s="16" t="s">
        <v>53</v>
      </c>
      <c r="AG35" s="15" t="s">
        <v>54</v>
      </c>
      <c r="AH35"/>
      <c r="AI35"/>
      <c r="AJ35"/>
      <c r="AK35"/>
      <c r="AL35"/>
      <c r="AM35"/>
      <c r="AN35"/>
      <c r="AO35"/>
    </row>
    <row r="36" spans="1:41" s="33" customFormat="1" ht="63" hidden="1" customHeight="1" x14ac:dyDescent="0.25">
      <c r="A36" s="13" t="s">
        <v>56</v>
      </c>
      <c r="B36" s="14">
        <v>80111604</v>
      </c>
      <c r="C36" s="15" t="s">
        <v>164</v>
      </c>
      <c r="D36" s="15" t="s">
        <v>3571</v>
      </c>
      <c r="E36" s="14" t="s">
        <v>3582</v>
      </c>
      <c r="F36" s="22" t="s">
        <v>3746</v>
      </c>
      <c r="G36" s="24" t="s">
        <v>3683</v>
      </c>
      <c r="H36" s="23">
        <v>17000000</v>
      </c>
      <c r="I36" s="23">
        <v>17000000</v>
      </c>
      <c r="J36" s="16" t="s">
        <v>3598</v>
      </c>
      <c r="K36" s="16" t="s">
        <v>48</v>
      </c>
      <c r="L36" s="15" t="s">
        <v>157</v>
      </c>
      <c r="M36" s="15" t="s">
        <v>58</v>
      </c>
      <c r="N36" s="15" t="s">
        <v>133</v>
      </c>
      <c r="O36" s="15" t="s">
        <v>158</v>
      </c>
      <c r="P36" s="16" t="s">
        <v>63</v>
      </c>
      <c r="Q36" s="16"/>
      <c r="R36" s="16" t="s">
        <v>64</v>
      </c>
      <c r="S36" s="16">
        <v>140060001</v>
      </c>
      <c r="T36" s="16" t="s">
        <v>65</v>
      </c>
      <c r="U36" s="17"/>
      <c r="V36" s="17" t="s">
        <v>135</v>
      </c>
      <c r="W36" s="16">
        <v>20271</v>
      </c>
      <c r="X36" s="18">
        <v>43073</v>
      </c>
      <c r="Y36" s="16" t="s">
        <v>135</v>
      </c>
      <c r="Z36" s="16">
        <v>4600006470</v>
      </c>
      <c r="AA36" s="19">
        <f t="shared" si="0"/>
        <v>1</v>
      </c>
      <c r="AB36" s="17" t="s">
        <v>165</v>
      </c>
      <c r="AC36" s="17"/>
      <c r="AD36" s="17"/>
      <c r="AE36" s="15" t="s">
        <v>3781</v>
      </c>
      <c r="AF36" s="16" t="s">
        <v>53</v>
      </c>
      <c r="AG36" s="15" t="s">
        <v>54</v>
      </c>
      <c r="AH36"/>
      <c r="AI36"/>
      <c r="AJ36"/>
      <c r="AK36"/>
      <c r="AL36"/>
      <c r="AM36"/>
      <c r="AN36"/>
      <c r="AO36"/>
    </row>
    <row r="37" spans="1:41" s="33" customFormat="1" ht="63" hidden="1" customHeight="1" x14ac:dyDescent="0.25">
      <c r="A37" s="13" t="s">
        <v>56</v>
      </c>
      <c r="B37" s="14">
        <v>80111604</v>
      </c>
      <c r="C37" s="15" t="s">
        <v>166</v>
      </c>
      <c r="D37" s="15" t="s">
        <v>3571</v>
      </c>
      <c r="E37" s="14" t="s">
        <v>3582</v>
      </c>
      <c r="F37" s="22" t="s">
        <v>3746</v>
      </c>
      <c r="G37" s="24" t="s">
        <v>3683</v>
      </c>
      <c r="H37" s="23">
        <v>20825000</v>
      </c>
      <c r="I37" s="23">
        <v>20825000</v>
      </c>
      <c r="J37" s="16" t="s">
        <v>3598</v>
      </c>
      <c r="K37" s="16" t="s">
        <v>48</v>
      </c>
      <c r="L37" s="15" t="s">
        <v>167</v>
      </c>
      <c r="M37" s="15" t="s">
        <v>58</v>
      </c>
      <c r="N37" s="15" t="s">
        <v>133</v>
      </c>
      <c r="O37" s="15" t="s">
        <v>162</v>
      </c>
      <c r="P37" s="16" t="s">
        <v>63</v>
      </c>
      <c r="Q37" s="16"/>
      <c r="R37" s="16" t="s">
        <v>64</v>
      </c>
      <c r="S37" s="16">
        <v>140060001</v>
      </c>
      <c r="T37" s="16" t="s">
        <v>65</v>
      </c>
      <c r="U37" s="17"/>
      <c r="V37" s="17" t="s">
        <v>135</v>
      </c>
      <c r="W37" s="16">
        <v>20274</v>
      </c>
      <c r="X37" s="18">
        <v>43073</v>
      </c>
      <c r="Y37" s="16" t="s">
        <v>135</v>
      </c>
      <c r="Z37" s="16">
        <v>4600006510</v>
      </c>
      <c r="AA37" s="19">
        <f t="shared" si="0"/>
        <v>1</v>
      </c>
      <c r="AB37" s="17" t="s">
        <v>168</v>
      </c>
      <c r="AC37" s="17"/>
      <c r="AD37" s="17"/>
      <c r="AE37" s="15" t="s">
        <v>3761</v>
      </c>
      <c r="AF37" s="16" t="s">
        <v>53</v>
      </c>
      <c r="AG37" s="15" t="s">
        <v>54</v>
      </c>
      <c r="AH37"/>
      <c r="AI37"/>
      <c r="AJ37"/>
      <c r="AK37"/>
      <c r="AL37"/>
      <c r="AM37"/>
      <c r="AN37"/>
      <c r="AO37"/>
    </row>
    <row r="38" spans="1:41" s="33" customFormat="1" ht="63" hidden="1" customHeight="1" x14ac:dyDescent="0.25">
      <c r="A38" s="13" t="s">
        <v>56</v>
      </c>
      <c r="B38" s="14">
        <v>80111604</v>
      </c>
      <c r="C38" s="15" t="s">
        <v>169</v>
      </c>
      <c r="D38" s="15" t="s">
        <v>3571</v>
      </c>
      <c r="E38" s="14" t="s">
        <v>3582</v>
      </c>
      <c r="F38" s="22" t="s">
        <v>3746</v>
      </c>
      <c r="G38" s="24" t="s">
        <v>3683</v>
      </c>
      <c r="H38" s="23">
        <v>20825000</v>
      </c>
      <c r="I38" s="23">
        <v>20825000</v>
      </c>
      <c r="J38" s="16" t="s">
        <v>3598</v>
      </c>
      <c r="K38" s="16" t="s">
        <v>48</v>
      </c>
      <c r="L38" s="15" t="s">
        <v>170</v>
      </c>
      <c r="M38" s="15" t="s">
        <v>58</v>
      </c>
      <c r="N38" s="15" t="s">
        <v>133</v>
      </c>
      <c r="O38" s="15" t="s">
        <v>171</v>
      </c>
      <c r="P38" s="16" t="s">
        <v>63</v>
      </c>
      <c r="Q38" s="16"/>
      <c r="R38" s="16" t="s">
        <v>64</v>
      </c>
      <c r="S38" s="16">
        <v>140060001</v>
      </c>
      <c r="T38" s="16" t="s">
        <v>65</v>
      </c>
      <c r="U38" s="17"/>
      <c r="V38" s="17" t="s">
        <v>135</v>
      </c>
      <c r="W38" s="16">
        <v>20277</v>
      </c>
      <c r="X38" s="18">
        <v>43073</v>
      </c>
      <c r="Y38" s="16" t="s">
        <v>135</v>
      </c>
      <c r="Z38" s="16">
        <v>4600006512</v>
      </c>
      <c r="AA38" s="19">
        <f t="shared" si="0"/>
        <v>1</v>
      </c>
      <c r="AB38" s="17" t="s">
        <v>172</v>
      </c>
      <c r="AC38" s="17"/>
      <c r="AD38" s="17"/>
      <c r="AE38" s="15" t="s">
        <v>173</v>
      </c>
      <c r="AF38" s="16" t="s">
        <v>53</v>
      </c>
      <c r="AG38" s="15" t="s">
        <v>54</v>
      </c>
      <c r="AH38"/>
      <c r="AI38"/>
      <c r="AJ38"/>
      <c r="AK38"/>
      <c r="AL38"/>
      <c r="AM38"/>
      <c r="AN38"/>
      <c r="AO38"/>
    </row>
    <row r="39" spans="1:41" s="33" customFormat="1" ht="63" hidden="1" customHeight="1" x14ac:dyDescent="0.25">
      <c r="A39" s="13" t="s">
        <v>56</v>
      </c>
      <c r="B39" s="14">
        <v>80111604</v>
      </c>
      <c r="C39" s="15" t="s">
        <v>174</v>
      </c>
      <c r="D39" s="15" t="s">
        <v>3571</v>
      </c>
      <c r="E39" s="14" t="s">
        <v>3582</v>
      </c>
      <c r="F39" s="22" t="s">
        <v>3746</v>
      </c>
      <c r="G39" s="24" t="s">
        <v>3683</v>
      </c>
      <c r="H39" s="23">
        <v>20825000</v>
      </c>
      <c r="I39" s="23">
        <v>20825000</v>
      </c>
      <c r="J39" s="16" t="s">
        <v>3598</v>
      </c>
      <c r="K39" s="16" t="s">
        <v>48</v>
      </c>
      <c r="L39" s="15" t="s">
        <v>170</v>
      </c>
      <c r="M39" s="15" t="s">
        <v>58</v>
      </c>
      <c r="N39" s="15" t="s">
        <v>133</v>
      </c>
      <c r="O39" s="15" t="s">
        <v>171</v>
      </c>
      <c r="P39" s="16" t="s">
        <v>63</v>
      </c>
      <c r="Q39" s="16"/>
      <c r="R39" s="16" t="s">
        <v>64</v>
      </c>
      <c r="S39" s="16">
        <v>140060001</v>
      </c>
      <c r="T39" s="16" t="s">
        <v>65</v>
      </c>
      <c r="U39" s="17"/>
      <c r="V39" s="17" t="s">
        <v>135</v>
      </c>
      <c r="W39" s="16">
        <v>20279</v>
      </c>
      <c r="X39" s="18">
        <v>43073</v>
      </c>
      <c r="Y39" s="16" t="s">
        <v>135</v>
      </c>
      <c r="Z39" s="16">
        <v>4600006511</v>
      </c>
      <c r="AA39" s="19">
        <f t="shared" si="0"/>
        <v>1</v>
      </c>
      <c r="AB39" s="17" t="s">
        <v>175</v>
      </c>
      <c r="AC39" s="17"/>
      <c r="AD39" s="17"/>
      <c r="AE39" s="15" t="s">
        <v>173</v>
      </c>
      <c r="AF39" s="16" t="s">
        <v>53</v>
      </c>
      <c r="AG39" s="15" t="s">
        <v>54</v>
      </c>
      <c r="AH39"/>
      <c r="AI39"/>
      <c r="AJ39"/>
      <c r="AK39"/>
      <c r="AL39"/>
      <c r="AM39"/>
      <c r="AN39"/>
      <c r="AO39"/>
    </row>
    <row r="40" spans="1:41" s="33" customFormat="1" ht="63" hidden="1" customHeight="1" x14ac:dyDescent="0.25">
      <c r="A40" s="13" t="s">
        <v>56</v>
      </c>
      <c r="B40" s="14">
        <v>80111604</v>
      </c>
      <c r="C40" s="15" t="s">
        <v>176</v>
      </c>
      <c r="D40" s="15" t="s">
        <v>3571</v>
      </c>
      <c r="E40" s="14" t="s">
        <v>3582</v>
      </c>
      <c r="F40" s="22" t="s">
        <v>3746</v>
      </c>
      <c r="G40" s="24" t="s">
        <v>3683</v>
      </c>
      <c r="H40" s="23">
        <v>20825000</v>
      </c>
      <c r="I40" s="23">
        <v>20825000</v>
      </c>
      <c r="J40" s="16" t="s">
        <v>3598</v>
      </c>
      <c r="K40" s="16" t="s">
        <v>48</v>
      </c>
      <c r="L40" s="15" t="s">
        <v>157</v>
      </c>
      <c r="M40" s="15" t="s">
        <v>58</v>
      </c>
      <c r="N40" s="15" t="s">
        <v>133</v>
      </c>
      <c r="O40" s="15" t="s">
        <v>158</v>
      </c>
      <c r="P40" s="16" t="s">
        <v>63</v>
      </c>
      <c r="Q40" s="16"/>
      <c r="R40" s="16" t="s">
        <v>64</v>
      </c>
      <c r="S40" s="16">
        <v>140060001</v>
      </c>
      <c r="T40" s="16" t="s">
        <v>65</v>
      </c>
      <c r="U40" s="17"/>
      <c r="V40" s="17" t="s">
        <v>135</v>
      </c>
      <c r="W40" s="16">
        <v>20284</v>
      </c>
      <c r="X40" s="18">
        <v>43073</v>
      </c>
      <c r="Y40" s="16" t="s">
        <v>135</v>
      </c>
      <c r="Z40" s="16">
        <v>4600006472</v>
      </c>
      <c r="AA40" s="19">
        <f t="shared" si="0"/>
        <v>1</v>
      </c>
      <c r="AB40" s="17" t="s">
        <v>177</v>
      </c>
      <c r="AC40" s="17"/>
      <c r="AD40" s="17"/>
      <c r="AE40" s="15" t="s">
        <v>3765</v>
      </c>
      <c r="AF40" s="16" t="s">
        <v>53</v>
      </c>
      <c r="AG40" s="15" t="s">
        <v>54</v>
      </c>
      <c r="AH40"/>
      <c r="AI40"/>
      <c r="AJ40"/>
      <c r="AK40"/>
      <c r="AL40"/>
      <c r="AM40"/>
      <c r="AN40"/>
      <c r="AO40"/>
    </row>
    <row r="41" spans="1:41" s="33" customFormat="1" ht="63" hidden="1" customHeight="1" x14ac:dyDescent="0.25">
      <c r="A41" s="13" t="s">
        <v>56</v>
      </c>
      <c r="B41" s="14">
        <v>80111604</v>
      </c>
      <c r="C41" s="15" t="s">
        <v>178</v>
      </c>
      <c r="D41" s="15" t="s">
        <v>3571</v>
      </c>
      <c r="E41" s="14" t="s">
        <v>3582</v>
      </c>
      <c r="F41" s="22" t="s">
        <v>3746</v>
      </c>
      <c r="G41" s="24" t="s">
        <v>3683</v>
      </c>
      <c r="H41" s="23">
        <v>17000000</v>
      </c>
      <c r="I41" s="23">
        <v>17000000</v>
      </c>
      <c r="J41" s="16" t="s">
        <v>3598</v>
      </c>
      <c r="K41" s="16" t="s">
        <v>48</v>
      </c>
      <c r="L41" s="15" t="s">
        <v>161</v>
      </c>
      <c r="M41" s="15" t="s">
        <v>58</v>
      </c>
      <c r="N41" s="15" t="s">
        <v>133</v>
      </c>
      <c r="O41" s="15" t="s">
        <v>162</v>
      </c>
      <c r="P41" s="16" t="s">
        <v>63</v>
      </c>
      <c r="Q41" s="16"/>
      <c r="R41" s="16" t="s">
        <v>64</v>
      </c>
      <c r="S41" s="16">
        <v>140060001</v>
      </c>
      <c r="T41" s="16" t="s">
        <v>65</v>
      </c>
      <c r="U41" s="17"/>
      <c r="V41" s="17" t="s">
        <v>135</v>
      </c>
      <c r="W41" s="16">
        <v>20285</v>
      </c>
      <c r="X41" s="18">
        <v>43073</v>
      </c>
      <c r="Y41" s="16" t="s">
        <v>135</v>
      </c>
      <c r="Z41" s="16">
        <v>4600006505</v>
      </c>
      <c r="AA41" s="19">
        <f t="shared" si="0"/>
        <v>1</v>
      </c>
      <c r="AB41" s="17" t="s">
        <v>179</v>
      </c>
      <c r="AC41" s="17"/>
      <c r="AD41" s="17"/>
      <c r="AE41" s="15" t="s">
        <v>3773</v>
      </c>
      <c r="AF41" s="16" t="s">
        <v>53</v>
      </c>
      <c r="AG41" s="15" t="s">
        <v>54</v>
      </c>
      <c r="AH41"/>
      <c r="AI41"/>
      <c r="AJ41"/>
      <c r="AK41"/>
      <c r="AL41"/>
      <c r="AM41"/>
      <c r="AN41"/>
      <c r="AO41"/>
    </row>
    <row r="42" spans="1:41" s="33" customFormat="1" ht="63" hidden="1" customHeight="1" x14ac:dyDescent="0.25">
      <c r="A42" s="13" t="s">
        <v>56</v>
      </c>
      <c r="B42" s="14">
        <v>80111604</v>
      </c>
      <c r="C42" s="15" t="s">
        <v>180</v>
      </c>
      <c r="D42" s="15" t="s">
        <v>3571</v>
      </c>
      <c r="E42" s="14" t="s">
        <v>3582</v>
      </c>
      <c r="F42" s="22" t="s">
        <v>3746</v>
      </c>
      <c r="G42" s="24" t="s">
        <v>3683</v>
      </c>
      <c r="H42" s="23">
        <v>20825000</v>
      </c>
      <c r="I42" s="23">
        <v>20825000</v>
      </c>
      <c r="J42" s="16" t="s">
        <v>3598</v>
      </c>
      <c r="K42" s="16" t="s">
        <v>48</v>
      </c>
      <c r="L42" s="15" t="s">
        <v>181</v>
      </c>
      <c r="M42" s="15" t="s">
        <v>58</v>
      </c>
      <c r="N42" s="15" t="s">
        <v>133</v>
      </c>
      <c r="O42" s="15" t="s">
        <v>182</v>
      </c>
      <c r="P42" s="16" t="s">
        <v>63</v>
      </c>
      <c r="Q42" s="16"/>
      <c r="R42" s="16" t="s">
        <v>64</v>
      </c>
      <c r="S42" s="16">
        <v>140060001</v>
      </c>
      <c r="T42" s="16" t="s">
        <v>65</v>
      </c>
      <c r="U42" s="17"/>
      <c r="V42" s="17" t="s">
        <v>135</v>
      </c>
      <c r="W42" s="16">
        <v>20286</v>
      </c>
      <c r="X42" s="18">
        <v>43073</v>
      </c>
      <c r="Y42" s="16" t="s">
        <v>135</v>
      </c>
      <c r="Z42" s="16">
        <v>4600006593</v>
      </c>
      <c r="AA42" s="19">
        <f t="shared" si="0"/>
        <v>1</v>
      </c>
      <c r="AB42" s="17" t="s">
        <v>183</v>
      </c>
      <c r="AC42" s="17"/>
      <c r="AD42" s="17"/>
      <c r="AE42" s="15" t="s">
        <v>3782</v>
      </c>
      <c r="AF42" s="16" t="s">
        <v>53</v>
      </c>
      <c r="AG42" s="15" t="s">
        <v>54</v>
      </c>
      <c r="AH42"/>
      <c r="AI42"/>
      <c r="AJ42"/>
      <c r="AK42"/>
      <c r="AL42"/>
      <c r="AM42"/>
      <c r="AN42"/>
      <c r="AO42"/>
    </row>
    <row r="43" spans="1:41" s="33" customFormat="1" ht="63" hidden="1" customHeight="1" x14ac:dyDescent="0.25">
      <c r="A43" s="13" t="s">
        <v>56</v>
      </c>
      <c r="B43" s="14">
        <v>80111604</v>
      </c>
      <c r="C43" s="15" t="s">
        <v>184</v>
      </c>
      <c r="D43" s="15" t="s">
        <v>3571</v>
      </c>
      <c r="E43" s="14" t="s">
        <v>3582</v>
      </c>
      <c r="F43" s="22" t="s">
        <v>3746</v>
      </c>
      <c r="G43" s="24" t="s">
        <v>3683</v>
      </c>
      <c r="H43" s="23">
        <v>16999998.724999998</v>
      </c>
      <c r="I43" s="23">
        <v>16999998.724999998</v>
      </c>
      <c r="J43" s="16" t="s">
        <v>3598</v>
      </c>
      <c r="K43" s="16" t="s">
        <v>48</v>
      </c>
      <c r="L43" s="15" t="s">
        <v>181</v>
      </c>
      <c r="M43" s="15" t="s">
        <v>58</v>
      </c>
      <c r="N43" s="15" t="s">
        <v>133</v>
      </c>
      <c r="O43" s="15" t="s">
        <v>182</v>
      </c>
      <c r="P43" s="16" t="s">
        <v>63</v>
      </c>
      <c r="Q43" s="16"/>
      <c r="R43" s="16" t="s">
        <v>64</v>
      </c>
      <c r="S43" s="16">
        <v>140060001</v>
      </c>
      <c r="T43" s="16" t="s">
        <v>65</v>
      </c>
      <c r="U43" s="17"/>
      <c r="V43" s="17" t="s">
        <v>135</v>
      </c>
      <c r="W43" s="16">
        <v>20287</v>
      </c>
      <c r="X43" s="18">
        <v>43073</v>
      </c>
      <c r="Y43" s="16" t="s">
        <v>135</v>
      </c>
      <c r="Z43" s="16">
        <v>4600006606</v>
      </c>
      <c r="AA43" s="19">
        <f t="shared" si="0"/>
        <v>1</v>
      </c>
      <c r="AB43" s="17" t="s">
        <v>185</v>
      </c>
      <c r="AC43" s="17"/>
      <c r="AD43" s="17"/>
      <c r="AE43" s="15" t="s">
        <v>3780</v>
      </c>
      <c r="AF43" s="16" t="s">
        <v>53</v>
      </c>
      <c r="AG43" s="15" t="s">
        <v>54</v>
      </c>
      <c r="AH43"/>
      <c r="AI43"/>
      <c r="AJ43"/>
      <c r="AK43"/>
      <c r="AL43"/>
      <c r="AM43"/>
      <c r="AN43"/>
      <c r="AO43"/>
    </row>
    <row r="44" spans="1:41" s="33" customFormat="1" ht="63" hidden="1" customHeight="1" x14ac:dyDescent="0.25">
      <c r="A44" s="13" t="s">
        <v>56</v>
      </c>
      <c r="B44" s="14">
        <v>80111604</v>
      </c>
      <c r="C44" s="15" t="s">
        <v>186</v>
      </c>
      <c r="D44" s="15" t="s">
        <v>3571</v>
      </c>
      <c r="E44" s="14" t="s">
        <v>3582</v>
      </c>
      <c r="F44" s="22" t="s">
        <v>3746</v>
      </c>
      <c r="G44" s="24" t="s">
        <v>3683</v>
      </c>
      <c r="H44" s="23">
        <v>16999999.574999999</v>
      </c>
      <c r="I44" s="23">
        <v>16999999.574999999</v>
      </c>
      <c r="J44" s="16" t="s">
        <v>3598</v>
      </c>
      <c r="K44" s="16" t="s">
        <v>48</v>
      </c>
      <c r="L44" s="15" t="s">
        <v>181</v>
      </c>
      <c r="M44" s="15" t="s">
        <v>58</v>
      </c>
      <c r="N44" s="15" t="s">
        <v>133</v>
      </c>
      <c r="O44" s="15" t="s">
        <v>182</v>
      </c>
      <c r="P44" s="16" t="s">
        <v>63</v>
      </c>
      <c r="Q44" s="16"/>
      <c r="R44" s="16" t="s">
        <v>64</v>
      </c>
      <c r="S44" s="16">
        <v>140060001</v>
      </c>
      <c r="T44" s="16" t="s">
        <v>65</v>
      </c>
      <c r="U44" s="17"/>
      <c r="V44" s="17" t="s">
        <v>135</v>
      </c>
      <c r="W44" s="16">
        <v>20288</v>
      </c>
      <c r="X44" s="18">
        <v>43073</v>
      </c>
      <c r="Y44" s="16" t="s">
        <v>135</v>
      </c>
      <c r="Z44" s="16">
        <v>4600006587</v>
      </c>
      <c r="AA44" s="19">
        <f t="shared" si="0"/>
        <v>1</v>
      </c>
      <c r="AB44" s="17" t="s">
        <v>187</v>
      </c>
      <c r="AC44" s="17"/>
      <c r="AD44" s="17"/>
      <c r="AE44" s="15" t="s">
        <v>132</v>
      </c>
      <c r="AF44" s="16" t="s">
        <v>53</v>
      </c>
      <c r="AG44" s="15" t="s">
        <v>54</v>
      </c>
      <c r="AH44"/>
      <c r="AI44"/>
      <c r="AJ44"/>
      <c r="AK44"/>
      <c r="AL44"/>
      <c r="AM44"/>
      <c r="AN44"/>
      <c r="AO44"/>
    </row>
    <row r="45" spans="1:41" s="33" customFormat="1" ht="63" hidden="1" customHeight="1" x14ac:dyDescent="0.25">
      <c r="A45" s="13" t="s">
        <v>56</v>
      </c>
      <c r="B45" s="14">
        <v>80111604</v>
      </c>
      <c r="C45" s="15" t="s">
        <v>188</v>
      </c>
      <c r="D45" s="15" t="s">
        <v>3571</v>
      </c>
      <c r="E45" s="14" t="s">
        <v>3582</v>
      </c>
      <c r="F45" s="22" t="s">
        <v>3746</v>
      </c>
      <c r="G45" s="24" t="s">
        <v>3683</v>
      </c>
      <c r="H45" s="23">
        <v>17000000</v>
      </c>
      <c r="I45" s="23">
        <v>17000000</v>
      </c>
      <c r="J45" s="16" t="s">
        <v>3598</v>
      </c>
      <c r="K45" s="16" t="s">
        <v>48</v>
      </c>
      <c r="L45" s="15" t="s">
        <v>189</v>
      </c>
      <c r="M45" s="15" t="s">
        <v>58</v>
      </c>
      <c r="N45" s="15" t="s">
        <v>133</v>
      </c>
      <c r="O45" s="15" t="s">
        <v>190</v>
      </c>
      <c r="P45" s="16" t="s">
        <v>63</v>
      </c>
      <c r="Q45" s="16"/>
      <c r="R45" s="16" t="s">
        <v>64</v>
      </c>
      <c r="S45" s="16">
        <v>140060001</v>
      </c>
      <c r="T45" s="16" t="s">
        <v>65</v>
      </c>
      <c r="U45" s="17"/>
      <c r="V45" s="17" t="s">
        <v>135</v>
      </c>
      <c r="W45" s="16">
        <v>20291</v>
      </c>
      <c r="X45" s="18">
        <v>43073</v>
      </c>
      <c r="Y45" s="16" t="s">
        <v>135</v>
      </c>
      <c r="Z45" s="16">
        <v>4600006592</v>
      </c>
      <c r="AA45" s="19">
        <f t="shared" si="0"/>
        <v>1</v>
      </c>
      <c r="AB45" s="17" t="s">
        <v>191</v>
      </c>
      <c r="AC45" s="17"/>
      <c r="AD45" s="17"/>
      <c r="AE45" s="15" t="s">
        <v>138</v>
      </c>
      <c r="AF45" s="16" t="s">
        <v>53</v>
      </c>
      <c r="AG45" s="15" t="s">
        <v>54</v>
      </c>
      <c r="AH45"/>
      <c r="AI45"/>
      <c r="AJ45"/>
      <c r="AK45"/>
      <c r="AL45"/>
      <c r="AM45"/>
      <c r="AN45"/>
      <c r="AO45"/>
    </row>
    <row r="46" spans="1:41" s="33" customFormat="1" ht="63" hidden="1" customHeight="1" x14ac:dyDescent="0.25">
      <c r="A46" s="13" t="s">
        <v>56</v>
      </c>
      <c r="B46" s="14">
        <v>80111604</v>
      </c>
      <c r="C46" s="15" t="s">
        <v>192</v>
      </c>
      <c r="D46" s="15" t="s">
        <v>3571</v>
      </c>
      <c r="E46" s="14" t="s">
        <v>3582</v>
      </c>
      <c r="F46" s="22" t="s">
        <v>3746</v>
      </c>
      <c r="G46" s="24" t="s">
        <v>3683</v>
      </c>
      <c r="H46" s="23">
        <v>20825000</v>
      </c>
      <c r="I46" s="23">
        <v>20825000</v>
      </c>
      <c r="J46" s="16" t="s">
        <v>3598</v>
      </c>
      <c r="K46" s="16" t="s">
        <v>48</v>
      </c>
      <c r="L46" s="15" t="s">
        <v>189</v>
      </c>
      <c r="M46" s="15" t="s">
        <v>58</v>
      </c>
      <c r="N46" s="15" t="s">
        <v>133</v>
      </c>
      <c r="O46" s="15" t="s">
        <v>190</v>
      </c>
      <c r="P46" s="16" t="s">
        <v>63</v>
      </c>
      <c r="Q46" s="16"/>
      <c r="R46" s="16" t="s">
        <v>64</v>
      </c>
      <c r="S46" s="16">
        <v>140060001</v>
      </c>
      <c r="T46" s="16" t="s">
        <v>65</v>
      </c>
      <c r="U46" s="17"/>
      <c r="V46" s="17" t="s">
        <v>135</v>
      </c>
      <c r="W46" s="16">
        <v>20292</v>
      </c>
      <c r="X46" s="18">
        <v>43073</v>
      </c>
      <c r="Y46" s="16" t="s">
        <v>135</v>
      </c>
      <c r="Z46" s="16">
        <v>4600006603</v>
      </c>
      <c r="AA46" s="19">
        <f t="shared" si="0"/>
        <v>1</v>
      </c>
      <c r="AB46" s="17" t="s">
        <v>193</v>
      </c>
      <c r="AC46" s="17"/>
      <c r="AD46" s="17"/>
      <c r="AE46" s="15" t="s">
        <v>141</v>
      </c>
      <c r="AF46" s="16" t="s">
        <v>53</v>
      </c>
      <c r="AG46" s="15" t="s">
        <v>54</v>
      </c>
      <c r="AH46"/>
      <c r="AI46"/>
      <c r="AJ46"/>
      <c r="AK46"/>
      <c r="AL46"/>
      <c r="AM46"/>
      <c r="AN46"/>
      <c r="AO46"/>
    </row>
    <row r="47" spans="1:41" s="33" customFormat="1" ht="63" hidden="1" customHeight="1" x14ac:dyDescent="0.25">
      <c r="A47" s="13" t="s">
        <v>56</v>
      </c>
      <c r="B47" s="14">
        <v>80111604</v>
      </c>
      <c r="C47" s="15" t="s">
        <v>194</v>
      </c>
      <c r="D47" s="15" t="s">
        <v>3571</v>
      </c>
      <c r="E47" s="14" t="s">
        <v>3582</v>
      </c>
      <c r="F47" s="22" t="s">
        <v>3746</v>
      </c>
      <c r="G47" s="24" t="s">
        <v>3683</v>
      </c>
      <c r="H47" s="23">
        <v>20509997.024999999</v>
      </c>
      <c r="I47" s="23">
        <v>20509997.024999999</v>
      </c>
      <c r="J47" s="16" t="s">
        <v>3598</v>
      </c>
      <c r="K47" s="16" t="s">
        <v>48</v>
      </c>
      <c r="L47" s="15" t="s">
        <v>189</v>
      </c>
      <c r="M47" s="15" t="s">
        <v>58</v>
      </c>
      <c r="N47" s="15" t="s">
        <v>133</v>
      </c>
      <c r="O47" s="15" t="s">
        <v>190</v>
      </c>
      <c r="P47" s="16" t="s">
        <v>63</v>
      </c>
      <c r="Q47" s="16"/>
      <c r="R47" s="16" t="s">
        <v>64</v>
      </c>
      <c r="S47" s="16">
        <v>140060001</v>
      </c>
      <c r="T47" s="16" t="s">
        <v>65</v>
      </c>
      <c r="U47" s="17"/>
      <c r="V47" s="17" t="s">
        <v>135</v>
      </c>
      <c r="W47" s="16">
        <v>20293</v>
      </c>
      <c r="X47" s="18">
        <v>43073</v>
      </c>
      <c r="Y47" s="16" t="s">
        <v>135</v>
      </c>
      <c r="Z47" s="16">
        <v>4600006594</v>
      </c>
      <c r="AA47" s="19">
        <f t="shared" si="0"/>
        <v>1</v>
      </c>
      <c r="AB47" s="17" t="s">
        <v>195</v>
      </c>
      <c r="AC47" s="17"/>
      <c r="AD47" s="17"/>
      <c r="AE47" s="15" t="s">
        <v>141</v>
      </c>
      <c r="AF47" s="16" t="s">
        <v>53</v>
      </c>
      <c r="AG47" s="15" t="s">
        <v>54</v>
      </c>
      <c r="AH47"/>
      <c r="AI47"/>
      <c r="AJ47"/>
      <c r="AK47"/>
      <c r="AL47"/>
      <c r="AM47"/>
      <c r="AN47"/>
      <c r="AO47"/>
    </row>
    <row r="48" spans="1:41" s="33" customFormat="1" ht="63" hidden="1" customHeight="1" x14ac:dyDescent="0.25">
      <c r="A48" s="13" t="s">
        <v>56</v>
      </c>
      <c r="B48" s="14">
        <v>80111604</v>
      </c>
      <c r="C48" s="15" t="s">
        <v>196</v>
      </c>
      <c r="D48" s="15" t="s">
        <v>3571</v>
      </c>
      <c r="E48" s="14" t="s">
        <v>3582</v>
      </c>
      <c r="F48" s="22" t="s">
        <v>3746</v>
      </c>
      <c r="G48" s="24" t="s">
        <v>3683</v>
      </c>
      <c r="H48" s="23">
        <v>20825000</v>
      </c>
      <c r="I48" s="23">
        <v>20825000</v>
      </c>
      <c r="J48" s="16" t="s">
        <v>3598</v>
      </c>
      <c r="K48" s="16" t="s">
        <v>48</v>
      </c>
      <c r="L48" s="15" t="s">
        <v>197</v>
      </c>
      <c r="M48" s="15" t="s">
        <v>58</v>
      </c>
      <c r="N48" s="15" t="s">
        <v>133</v>
      </c>
      <c r="O48" s="15" t="s">
        <v>198</v>
      </c>
      <c r="P48" s="16" t="s">
        <v>63</v>
      </c>
      <c r="Q48" s="16"/>
      <c r="R48" s="16" t="s">
        <v>64</v>
      </c>
      <c r="S48" s="16">
        <v>140060001</v>
      </c>
      <c r="T48" s="16" t="s">
        <v>65</v>
      </c>
      <c r="U48" s="17"/>
      <c r="V48" s="17" t="s">
        <v>135</v>
      </c>
      <c r="W48" s="16">
        <v>20294</v>
      </c>
      <c r="X48" s="18">
        <v>43073</v>
      </c>
      <c r="Y48" s="16" t="s">
        <v>135</v>
      </c>
      <c r="Z48" s="16">
        <v>4600006590</v>
      </c>
      <c r="AA48" s="19">
        <f t="shared" si="0"/>
        <v>1</v>
      </c>
      <c r="AB48" s="17" t="s">
        <v>199</v>
      </c>
      <c r="AC48" s="17"/>
      <c r="AD48" s="17"/>
      <c r="AE48" s="15" t="s">
        <v>141</v>
      </c>
      <c r="AF48" s="16" t="s">
        <v>53</v>
      </c>
      <c r="AG48" s="15" t="s">
        <v>54</v>
      </c>
      <c r="AH48"/>
      <c r="AI48"/>
      <c r="AJ48"/>
      <c r="AK48"/>
      <c r="AL48"/>
      <c r="AM48"/>
      <c r="AN48"/>
      <c r="AO48"/>
    </row>
    <row r="49" spans="1:41" s="33" customFormat="1" ht="63" hidden="1" customHeight="1" x14ac:dyDescent="0.25">
      <c r="A49" s="13" t="s">
        <v>56</v>
      </c>
      <c r="B49" s="14">
        <v>80111604</v>
      </c>
      <c r="C49" s="15" t="s">
        <v>200</v>
      </c>
      <c r="D49" s="15" t="s">
        <v>3571</v>
      </c>
      <c r="E49" s="14" t="s">
        <v>3582</v>
      </c>
      <c r="F49" s="22" t="s">
        <v>3746</v>
      </c>
      <c r="G49" s="24" t="s">
        <v>3683</v>
      </c>
      <c r="H49" s="23">
        <v>20824997.024999999</v>
      </c>
      <c r="I49" s="23">
        <v>20824997.024999999</v>
      </c>
      <c r="J49" s="16" t="s">
        <v>3598</v>
      </c>
      <c r="K49" s="16" t="s">
        <v>48</v>
      </c>
      <c r="L49" s="15" t="s">
        <v>197</v>
      </c>
      <c r="M49" s="15" t="s">
        <v>58</v>
      </c>
      <c r="N49" s="15" t="s">
        <v>133</v>
      </c>
      <c r="O49" s="15" t="s">
        <v>198</v>
      </c>
      <c r="P49" s="16" t="s">
        <v>63</v>
      </c>
      <c r="Q49" s="16"/>
      <c r="R49" s="16" t="s">
        <v>64</v>
      </c>
      <c r="S49" s="16">
        <v>140060001</v>
      </c>
      <c r="T49" s="16" t="s">
        <v>65</v>
      </c>
      <c r="U49" s="17"/>
      <c r="V49" s="17" t="s">
        <v>135</v>
      </c>
      <c r="W49" s="16">
        <v>20295</v>
      </c>
      <c r="X49" s="18">
        <v>43073</v>
      </c>
      <c r="Y49" s="16" t="s">
        <v>135</v>
      </c>
      <c r="Z49" s="16">
        <v>4600006604</v>
      </c>
      <c r="AA49" s="19">
        <f t="shared" si="0"/>
        <v>1</v>
      </c>
      <c r="AB49" s="17" t="s">
        <v>201</v>
      </c>
      <c r="AC49" s="17"/>
      <c r="AD49" s="17"/>
      <c r="AE49" s="15" t="s">
        <v>149</v>
      </c>
      <c r="AF49" s="16" t="s">
        <v>53</v>
      </c>
      <c r="AG49" s="15" t="s">
        <v>54</v>
      </c>
      <c r="AH49"/>
      <c r="AI49"/>
      <c r="AJ49"/>
      <c r="AK49"/>
      <c r="AL49"/>
      <c r="AM49"/>
      <c r="AN49"/>
      <c r="AO49"/>
    </row>
    <row r="50" spans="1:41" s="33" customFormat="1" ht="63" hidden="1" customHeight="1" x14ac:dyDescent="0.25">
      <c r="A50" s="13" t="s">
        <v>56</v>
      </c>
      <c r="B50" s="14">
        <v>80111604</v>
      </c>
      <c r="C50" s="15" t="s">
        <v>202</v>
      </c>
      <c r="D50" s="15" t="s">
        <v>3571</v>
      </c>
      <c r="E50" s="14" t="s">
        <v>3582</v>
      </c>
      <c r="F50" s="22" t="s">
        <v>3746</v>
      </c>
      <c r="G50" s="24" t="s">
        <v>3683</v>
      </c>
      <c r="H50" s="23">
        <v>20824574.574999999</v>
      </c>
      <c r="I50" s="23">
        <v>20824574.574999999</v>
      </c>
      <c r="J50" s="16" t="s">
        <v>3598</v>
      </c>
      <c r="K50" s="16" t="s">
        <v>48</v>
      </c>
      <c r="L50" s="15" t="s">
        <v>197</v>
      </c>
      <c r="M50" s="15" t="s">
        <v>58</v>
      </c>
      <c r="N50" s="15" t="s">
        <v>133</v>
      </c>
      <c r="O50" s="15" t="s">
        <v>198</v>
      </c>
      <c r="P50" s="16" t="s">
        <v>63</v>
      </c>
      <c r="Q50" s="16"/>
      <c r="R50" s="16" t="s">
        <v>64</v>
      </c>
      <c r="S50" s="16">
        <v>140060001</v>
      </c>
      <c r="T50" s="16" t="s">
        <v>65</v>
      </c>
      <c r="U50" s="17"/>
      <c r="V50" s="17" t="s">
        <v>135</v>
      </c>
      <c r="W50" s="16">
        <v>20296</v>
      </c>
      <c r="X50" s="18">
        <v>43073</v>
      </c>
      <c r="Y50" s="16" t="s">
        <v>135</v>
      </c>
      <c r="Z50" s="16">
        <v>4600006589</v>
      </c>
      <c r="AA50" s="19">
        <f t="shared" si="0"/>
        <v>1</v>
      </c>
      <c r="AB50" s="17" t="s">
        <v>203</v>
      </c>
      <c r="AC50" s="17"/>
      <c r="AD50" s="17"/>
      <c r="AE50" s="15" t="s">
        <v>153</v>
      </c>
      <c r="AF50" s="16" t="s">
        <v>53</v>
      </c>
      <c r="AG50" s="15" t="s">
        <v>54</v>
      </c>
      <c r="AH50"/>
      <c r="AI50"/>
      <c r="AJ50"/>
      <c r="AK50"/>
      <c r="AL50"/>
      <c r="AM50"/>
      <c r="AN50"/>
      <c r="AO50"/>
    </row>
    <row r="51" spans="1:41" s="33" customFormat="1" ht="63" hidden="1" customHeight="1" x14ac:dyDescent="0.25">
      <c r="A51" s="13" t="s">
        <v>56</v>
      </c>
      <c r="B51" s="14">
        <v>80111604</v>
      </c>
      <c r="C51" s="15" t="s">
        <v>202</v>
      </c>
      <c r="D51" s="15" t="s">
        <v>3571</v>
      </c>
      <c r="E51" s="14" t="s">
        <v>3582</v>
      </c>
      <c r="F51" s="22" t="s">
        <v>3746</v>
      </c>
      <c r="G51" s="24" t="s">
        <v>3683</v>
      </c>
      <c r="H51" s="23">
        <v>20824993.199999999</v>
      </c>
      <c r="I51" s="23">
        <v>20824993.199999999</v>
      </c>
      <c r="J51" s="16" t="s">
        <v>3598</v>
      </c>
      <c r="K51" s="16" t="s">
        <v>48</v>
      </c>
      <c r="L51" s="15" t="s">
        <v>197</v>
      </c>
      <c r="M51" s="15" t="s">
        <v>58</v>
      </c>
      <c r="N51" s="15" t="s">
        <v>133</v>
      </c>
      <c r="O51" s="15" t="s">
        <v>198</v>
      </c>
      <c r="P51" s="16" t="s">
        <v>63</v>
      </c>
      <c r="Q51" s="16"/>
      <c r="R51" s="16" t="s">
        <v>64</v>
      </c>
      <c r="S51" s="16">
        <v>140060001</v>
      </c>
      <c r="T51" s="16" t="s">
        <v>65</v>
      </c>
      <c r="U51" s="17"/>
      <c r="V51" s="17" t="s">
        <v>135</v>
      </c>
      <c r="W51" s="16">
        <v>20298</v>
      </c>
      <c r="X51" s="18">
        <v>43073</v>
      </c>
      <c r="Y51" s="16" t="s">
        <v>135</v>
      </c>
      <c r="Z51" s="16">
        <v>4600006602</v>
      </c>
      <c r="AA51" s="19">
        <f t="shared" si="0"/>
        <v>1</v>
      </c>
      <c r="AB51" s="17" t="s">
        <v>204</v>
      </c>
      <c r="AC51" s="17"/>
      <c r="AD51" s="17"/>
      <c r="AE51" s="15" t="s">
        <v>157</v>
      </c>
      <c r="AF51" s="16" t="s">
        <v>53</v>
      </c>
      <c r="AG51" s="15" t="s">
        <v>54</v>
      </c>
      <c r="AH51"/>
      <c r="AI51"/>
      <c r="AJ51"/>
      <c r="AK51"/>
      <c r="AL51"/>
      <c r="AM51"/>
      <c r="AN51"/>
      <c r="AO51"/>
    </row>
    <row r="52" spans="1:41" s="33" customFormat="1" ht="63" hidden="1" customHeight="1" x14ac:dyDescent="0.25">
      <c r="A52" s="13" t="s">
        <v>56</v>
      </c>
      <c r="B52" s="14">
        <v>80111604</v>
      </c>
      <c r="C52" s="15" t="s">
        <v>205</v>
      </c>
      <c r="D52" s="15" t="s">
        <v>3571</v>
      </c>
      <c r="E52" s="14" t="s">
        <v>3582</v>
      </c>
      <c r="F52" s="22" t="s">
        <v>3746</v>
      </c>
      <c r="G52" s="24" t="s">
        <v>3683</v>
      </c>
      <c r="H52" s="23">
        <v>17000000</v>
      </c>
      <c r="I52" s="23">
        <v>17000000</v>
      </c>
      <c r="J52" s="16" t="s">
        <v>3598</v>
      </c>
      <c r="K52" s="16" t="s">
        <v>48</v>
      </c>
      <c r="L52" s="15" t="s">
        <v>206</v>
      </c>
      <c r="M52" s="15" t="s">
        <v>58</v>
      </c>
      <c r="N52" s="15" t="s">
        <v>133</v>
      </c>
      <c r="O52" s="15" t="s">
        <v>207</v>
      </c>
      <c r="P52" s="16" t="s">
        <v>63</v>
      </c>
      <c r="Q52" s="16"/>
      <c r="R52" s="16" t="s">
        <v>64</v>
      </c>
      <c r="S52" s="16">
        <v>140060001</v>
      </c>
      <c r="T52" s="16" t="s">
        <v>65</v>
      </c>
      <c r="U52" s="17"/>
      <c r="V52" s="17" t="s">
        <v>135</v>
      </c>
      <c r="W52" s="16">
        <v>20310</v>
      </c>
      <c r="X52" s="18">
        <v>43073</v>
      </c>
      <c r="Y52" s="16" t="s">
        <v>135</v>
      </c>
      <c r="Z52" s="16">
        <v>4600006552</v>
      </c>
      <c r="AA52" s="19">
        <f t="shared" si="0"/>
        <v>1</v>
      </c>
      <c r="AB52" s="17" t="s">
        <v>208</v>
      </c>
      <c r="AC52" s="17"/>
      <c r="AD52" s="17"/>
      <c r="AE52" s="15" t="s">
        <v>161</v>
      </c>
      <c r="AF52" s="16" t="s">
        <v>53</v>
      </c>
      <c r="AG52" s="15" t="s">
        <v>54</v>
      </c>
      <c r="AH52"/>
      <c r="AI52"/>
      <c r="AJ52"/>
      <c r="AK52"/>
      <c r="AL52"/>
      <c r="AM52"/>
      <c r="AN52"/>
      <c r="AO52"/>
    </row>
    <row r="53" spans="1:41" s="33" customFormat="1" ht="63" hidden="1" customHeight="1" x14ac:dyDescent="0.25">
      <c r="A53" s="13" t="s">
        <v>56</v>
      </c>
      <c r="B53" s="14">
        <v>80111604</v>
      </c>
      <c r="C53" s="15" t="s">
        <v>209</v>
      </c>
      <c r="D53" s="15" t="s">
        <v>3571</v>
      </c>
      <c r="E53" s="14" t="s">
        <v>3582</v>
      </c>
      <c r="F53" s="22" t="s">
        <v>3746</v>
      </c>
      <c r="G53" s="24" t="s">
        <v>3683</v>
      </c>
      <c r="H53" s="23">
        <v>20824998.300000001</v>
      </c>
      <c r="I53" s="23">
        <v>20824998.300000001</v>
      </c>
      <c r="J53" s="16" t="s">
        <v>3598</v>
      </c>
      <c r="K53" s="16" t="s">
        <v>48</v>
      </c>
      <c r="L53" s="15" t="s">
        <v>210</v>
      </c>
      <c r="M53" s="15" t="s">
        <v>58</v>
      </c>
      <c r="N53" s="15" t="s">
        <v>133</v>
      </c>
      <c r="O53" s="15" t="s">
        <v>211</v>
      </c>
      <c r="P53" s="16" t="s">
        <v>63</v>
      </c>
      <c r="Q53" s="16"/>
      <c r="R53" s="16" t="s">
        <v>64</v>
      </c>
      <c r="S53" s="16">
        <v>140060001</v>
      </c>
      <c r="T53" s="16" t="s">
        <v>65</v>
      </c>
      <c r="U53" s="17"/>
      <c r="V53" s="17" t="s">
        <v>135</v>
      </c>
      <c r="W53" s="16">
        <v>20314</v>
      </c>
      <c r="X53" s="18">
        <v>43073</v>
      </c>
      <c r="Y53" s="16" t="s">
        <v>135</v>
      </c>
      <c r="Z53" s="16">
        <v>4600006549</v>
      </c>
      <c r="AA53" s="19">
        <f t="shared" si="0"/>
        <v>1</v>
      </c>
      <c r="AB53" s="17" t="s">
        <v>212</v>
      </c>
      <c r="AC53" s="17"/>
      <c r="AD53" s="17"/>
      <c r="AE53" s="15" t="s">
        <v>157</v>
      </c>
      <c r="AF53" s="16" t="s">
        <v>53</v>
      </c>
      <c r="AG53" s="15" t="s">
        <v>54</v>
      </c>
      <c r="AH53"/>
      <c r="AI53"/>
      <c r="AJ53"/>
      <c r="AK53"/>
      <c r="AL53"/>
      <c r="AM53"/>
      <c r="AN53"/>
      <c r="AO53"/>
    </row>
    <row r="54" spans="1:41" s="33" customFormat="1" ht="63" hidden="1" customHeight="1" x14ac:dyDescent="0.25">
      <c r="A54" s="13" t="s">
        <v>56</v>
      </c>
      <c r="B54" s="14">
        <v>80111604</v>
      </c>
      <c r="C54" s="15" t="s">
        <v>213</v>
      </c>
      <c r="D54" s="15" t="s">
        <v>3571</v>
      </c>
      <c r="E54" s="14" t="s">
        <v>3582</v>
      </c>
      <c r="F54" s="22" t="s">
        <v>3746</v>
      </c>
      <c r="G54" s="24" t="s">
        <v>3683</v>
      </c>
      <c r="H54" s="23">
        <v>20825000</v>
      </c>
      <c r="I54" s="23">
        <v>20825000</v>
      </c>
      <c r="J54" s="16" t="s">
        <v>3598</v>
      </c>
      <c r="K54" s="16" t="s">
        <v>48</v>
      </c>
      <c r="L54" s="15" t="s">
        <v>210</v>
      </c>
      <c r="M54" s="15" t="s">
        <v>58</v>
      </c>
      <c r="N54" s="15" t="s">
        <v>133</v>
      </c>
      <c r="O54" s="15" t="s">
        <v>211</v>
      </c>
      <c r="P54" s="16" t="s">
        <v>63</v>
      </c>
      <c r="Q54" s="16"/>
      <c r="R54" s="16" t="s">
        <v>64</v>
      </c>
      <c r="S54" s="16">
        <v>140060001</v>
      </c>
      <c r="T54" s="16" t="s">
        <v>65</v>
      </c>
      <c r="U54" s="17"/>
      <c r="V54" s="17" t="s">
        <v>135</v>
      </c>
      <c r="W54" s="16">
        <v>20315</v>
      </c>
      <c r="X54" s="18">
        <v>43073</v>
      </c>
      <c r="Y54" s="16" t="s">
        <v>135</v>
      </c>
      <c r="Z54" s="16">
        <v>4600006546</v>
      </c>
      <c r="AA54" s="19">
        <f t="shared" si="0"/>
        <v>1</v>
      </c>
      <c r="AB54" s="17" t="s">
        <v>214</v>
      </c>
      <c r="AC54" s="17"/>
      <c r="AD54" s="17"/>
      <c r="AE54" s="15" t="s">
        <v>167</v>
      </c>
      <c r="AF54" s="16" t="s">
        <v>53</v>
      </c>
      <c r="AG54" s="15" t="s">
        <v>54</v>
      </c>
      <c r="AH54"/>
      <c r="AI54"/>
      <c r="AJ54"/>
      <c r="AK54"/>
      <c r="AL54"/>
      <c r="AM54"/>
      <c r="AN54"/>
      <c r="AO54"/>
    </row>
    <row r="55" spans="1:41" s="33" customFormat="1" ht="63" hidden="1" customHeight="1" x14ac:dyDescent="0.25">
      <c r="A55" s="13" t="s">
        <v>56</v>
      </c>
      <c r="B55" s="14">
        <v>80111604</v>
      </c>
      <c r="C55" s="15" t="s">
        <v>215</v>
      </c>
      <c r="D55" s="15" t="s">
        <v>3571</v>
      </c>
      <c r="E55" s="14" t="s">
        <v>3582</v>
      </c>
      <c r="F55" s="22" t="s">
        <v>3746</v>
      </c>
      <c r="G55" s="24" t="s">
        <v>3683</v>
      </c>
      <c r="H55" s="23">
        <v>20825000</v>
      </c>
      <c r="I55" s="23">
        <v>20825000</v>
      </c>
      <c r="J55" s="16" t="s">
        <v>3598</v>
      </c>
      <c r="K55" s="16" t="s">
        <v>48</v>
      </c>
      <c r="L55" s="15" t="s">
        <v>210</v>
      </c>
      <c r="M55" s="15" t="s">
        <v>58</v>
      </c>
      <c r="N55" s="15" t="s">
        <v>133</v>
      </c>
      <c r="O55" s="15" t="s">
        <v>211</v>
      </c>
      <c r="P55" s="16" t="s">
        <v>63</v>
      </c>
      <c r="Q55" s="16"/>
      <c r="R55" s="16" t="s">
        <v>64</v>
      </c>
      <c r="S55" s="16">
        <v>140060001</v>
      </c>
      <c r="T55" s="16" t="s">
        <v>65</v>
      </c>
      <c r="U55" s="17"/>
      <c r="V55" s="17" t="s">
        <v>135</v>
      </c>
      <c r="W55" s="16">
        <v>20317</v>
      </c>
      <c r="X55" s="18">
        <v>43073</v>
      </c>
      <c r="Y55" s="16" t="s">
        <v>135</v>
      </c>
      <c r="Z55" s="16">
        <v>4600006522</v>
      </c>
      <c r="AA55" s="19">
        <f t="shared" si="0"/>
        <v>1</v>
      </c>
      <c r="AB55" s="17" t="s">
        <v>216</v>
      </c>
      <c r="AC55" s="17"/>
      <c r="AD55" s="17"/>
      <c r="AE55" s="15" t="s">
        <v>170</v>
      </c>
      <c r="AF55" s="16" t="s">
        <v>53</v>
      </c>
      <c r="AG55" s="15" t="s">
        <v>54</v>
      </c>
      <c r="AH55"/>
      <c r="AI55"/>
      <c r="AJ55"/>
      <c r="AK55"/>
      <c r="AL55"/>
      <c r="AM55"/>
      <c r="AN55"/>
      <c r="AO55"/>
    </row>
    <row r="56" spans="1:41" s="33" customFormat="1" ht="63" hidden="1" customHeight="1" x14ac:dyDescent="0.25">
      <c r="A56" s="13" t="s">
        <v>56</v>
      </c>
      <c r="B56" s="14">
        <v>80111604</v>
      </c>
      <c r="C56" s="15" t="s">
        <v>217</v>
      </c>
      <c r="D56" s="15" t="s">
        <v>3571</v>
      </c>
      <c r="E56" s="14" t="s">
        <v>3582</v>
      </c>
      <c r="F56" s="22" t="s">
        <v>3746</v>
      </c>
      <c r="G56" s="24" t="s">
        <v>3683</v>
      </c>
      <c r="H56" s="23">
        <v>20824993.199999999</v>
      </c>
      <c r="I56" s="23">
        <v>20824993.199999999</v>
      </c>
      <c r="J56" s="16" t="s">
        <v>3598</v>
      </c>
      <c r="K56" s="16" t="s">
        <v>48</v>
      </c>
      <c r="L56" s="15" t="s">
        <v>218</v>
      </c>
      <c r="M56" s="15" t="s">
        <v>58</v>
      </c>
      <c r="N56" s="15" t="s">
        <v>133</v>
      </c>
      <c r="O56" s="15" t="s">
        <v>219</v>
      </c>
      <c r="P56" s="16" t="s">
        <v>63</v>
      </c>
      <c r="Q56" s="16"/>
      <c r="R56" s="16" t="s">
        <v>64</v>
      </c>
      <c r="S56" s="16">
        <v>140060001</v>
      </c>
      <c r="T56" s="16" t="s">
        <v>65</v>
      </c>
      <c r="U56" s="17"/>
      <c r="V56" s="17" t="s">
        <v>135</v>
      </c>
      <c r="W56" s="16">
        <v>20319</v>
      </c>
      <c r="X56" s="18">
        <v>43073</v>
      </c>
      <c r="Y56" s="16" t="s">
        <v>135</v>
      </c>
      <c r="Z56" s="16">
        <v>4600006550</v>
      </c>
      <c r="AA56" s="19">
        <f t="shared" si="0"/>
        <v>1</v>
      </c>
      <c r="AB56" s="17" t="s">
        <v>220</v>
      </c>
      <c r="AC56" s="17"/>
      <c r="AD56" s="17"/>
      <c r="AE56" s="15" t="s">
        <v>170</v>
      </c>
      <c r="AF56" s="16" t="s">
        <v>53</v>
      </c>
      <c r="AG56" s="15" t="s">
        <v>54</v>
      </c>
      <c r="AH56"/>
      <c r="AI56"/>
      <c r="AJ56"/>
      <c r="AK56"/>
      <c r="AL56"/>
      <c r="AM56"/>
      <c r="AN56"/>
      <c r="AO56"/>
    </row>
    <row r="57" spans="1:41" s="33" customFormat="1" ht="63" hidden="1" customHeight="1" x14ac:dyDescent="0.25">
      <c r="A57" s="13" t="s">
        <v>56</v>
      </c>
      <c r="B57" s="14">
        <v>80111604</v>
      </c>
      <c r="C57" s="15" t="s">
        <v>221</v>
      </c>
      <c r="D57" s="15" t="s">
        <v>3571</v>
      </c>
      <c r="E57" s="14" t="s">
        <v>3582</v>
      </c>
      <c r="F57" s="22" t="s">
        <v>3746</v>
      </c>
      <c r="G57" s="24" t="s">
        <v>3683</v>
      </c>
      <c r="H57" s="23">
        <v>20824997.024999999</v>
      </c>
      <c r="I57" s="23">
        <v>20824997.024999999</v>
      </c>
      <c r="J57" s="16" t="s">
        <v>3598</v>
      </c>
      <c r="K57" s="16" t="s">
        <v>48</v>
      </c>
      <c r="L57" s="15" t="s">
        <v>218</v>
      </c>
      <c r="M57" s="15" t="s">
        <v>58</v>
      </c>
      <c r="N57" s="15" t="s">
        <v>133</v>
      </c>
      <c r="O57" s="15" t="s">
        <v>219</v>
      </c>
      <c r="P57" s="16" t="s">
        <v>63</v>
      </c>
      <c r="Q57" s="16"/>
      <c r="R57" s="16" t="s">
        <v>64</v>
      </c>
      <c r="S57" s="16">
        <v>140060001</v>
      </c>
      <c r="T57" s="16" t="s">
        <v>65</v>
      </c>
      <c r="U57" s="17"/>
      <c r="V57" s="17" t="s">
        <v>135</v>
      </c>
      <c r="W57" s="16">
        <v>20326</v>
      </c>
      <c r="X57" s="18">
        <v>43073</v>
      </c>
      <c r="Y57" s="16" t="s">
        <v>135</v>
      </c>
      <c r="Z57" s="16">
        <v>4600006521</v>
      </c>
      <c r="AA57" s="19">
        <f t="shared" si="0"/>
        <v>1</v>
      </c>
      <c r="AB57" s="17" t="s">
        <v>222</v>
      </c>
      <c r="AC57" s="17"/>
      <c r="AD57" s="17"/>
      <c r="AE57" s="15" t="s">
        <v>157</v>
      </c>
      <c r="AF57" s="16" t="s">
        <v>53</v>
      </c>
      <c r="AG57" s="15" t="s">
        <v>54</v>
      </c>
      <c r="AH57"/>
      <c r="AI57"/>
      <c r="AJ57"/>
      <c r="AK57"/>
      <c r="AL57"/>
      <c r="AM57"/>
      <c r="AN57"/>
      <c r="AO57"/>
    </row>
    <row r="58" spans="1:41" s="33" customFormat="1" ht="63" hidden="1" customHeight="1" x14ac:dyDescent="0.25">
      <c r="A58" s="13" t="s">
        <v>56</v>
      </c>
      <c r="B58" s="14">
        <v>80111604</v>
      </c>
      <c r="C58" s="15" t="s">
        <v>223</v>
      </c>
      <c r="D58" s="15" t="s">
        <v>3571</v>
      </c>
      <c r="E58" s="14" t="s">
        <v>3582</v>
      </c>
      <c r="F58" s="22" t="s">
        <v>3746</v>
      </c>
      <c r="G58" s="24" t="s">
        <v>3683</v>
      </c>
      <c r="H58" s="23">
        <v>20825000</v>
      </c>
      <c r="I58" s="23">
        <v>20825000</v>
      </c>
      <c r="J58" s="16" t="s">
        <v>3598</v>
      </c>
      <c r="K58" s="16" t="s">
        <v>48</v>
      </c>
      <c r="L58" s="15" t="s">
        <v>224</v>
      </c>
      <c r="M58" s="15" t="s">
        <v>58</v>
      </c>
      <c r="N58" s="15" t="s">
        <v>133</v>
      </c>
      <c r="O58" s="15" t="s">
        <v>225</v>
      </c>
      <c r="P58" s="16" t="s">
        <v>63</v>
      </c>
      <c r="Q58" s="16"/>
      <c r="R58" s="16" t="s">
        <v>64</v>
      </c>
      <c r="S58" s="16">
        <v>140060001</v>
      </c>
      <c r="T58" s="16" t="s">
        <v>65</v>
      </c>
      <c r="U58" s="17"/>
      <c r="V58" s="17" t="s">
        <v>135</v>
      </c>
      <c r="W58" s="16">
        <v>20340</v>
      </c>
      <c r="X58" s="18">
        <v>43073</v>
      </c>
      <c r="Y58" s="16" t="s">
        <v>135</v>
      </c>
      <c r="Z58" s="16">
        <v>4600006529</v>
      </c>
      <c r="AA58" s="19">
        <f t="shared" si="0"/>
        <v>1</v>
      </c>
      <c r="AB58" s="17" t="s">
        <v>226</v>
      </c>
      <c r="AC58" s="17"/>
      <c r="AD58" s="17"/>
      <c r="AE58" s="15" t="s">
        <v>161</v>
      </c>
      <c r="AF58" s="16" t="s">
        <v>53</v>
      </c>
      <c r="AG58" s="15" t="s">
        <v>54</v>
      </c>
      <c r="AH58"/>
      <c r="AI58"/>
      <c r="AJ58"/>
      <c r="AK58"/>
      <c r="AL58"/>
      <c r="AM58"/>
      <c r="AN58"/>
      <c r="AO58"/>
    </row>
    <row r="59" spans="1:41" s="33" customFormat="1" ht="63" hidden="1" customHeight="1" x14ac:dyDescent="0.25">
      <c r="A59" s="13" t="s">
        <v>56</v>
      </c>
      <c r="B59" s="14">
        <v>80111604</v>
      </c>
      <c r="C59" s="15" t="s">
        <v>227</v>
      </c>
      <c r="D59" s="15" t="s">
        <v>3571</v>
      </c>
      <c r="E59" s="14" t="s">
        <v>3582</v>
      </c>
      <c r="F59" s="22" t="s">
        <v>3746</v>
      </c>
      <c r="G59" s="24" t="s">
        <v>3683</v>
      </c>
      <c r="H59" s="23">
        <v>20825000</v>
      </c>
      <c r="I59" s="23">
        <v>20825000</v>
      </c>
      <c r="J59" s="16" t="s">
        <v>3598</v>
      </c>
      <c r="K59" s="16" t="s">
        <v>48</v>
      </c>
      <c r="L59" s="15" t="s">
        <v>228</v>
      </c>
      <c r="M59" s="15" t="s">
        <v>58</v>
      </c>
      <c r="N59" s="15" t="s">
        <v>133</v>
      </c>
      <c r="O59" s="15" t="s">
        <v>225</v>
      </c>
      <c r="P59" s="16" t="s">
        <v>63</v>
      </c>
      <c r="Q59" s="16"/>
      <c r="R59" s="16" t="s">
        <v>64</v>
      </c>
      <c r="S59" s="16">
        <v>140060001</v>
      </c>
      <c r="T59" s="16" t="s">
        <v>65</v>
      </c>
      <c r="U59" s="17"/>
      <c r="V59" s="17" t="s">
        <v>135</v>
      </c>
      <c r="W59" s="16">
        <v>20341</v>
      </c>
      <c r="X59" s="18">
        <v>43073</v>
      </c>
      <c r="Y59" s="16" t="s">
        <v>135</v>
      </c>
      <c r="Z59" s="16">
        <v>4600006547</v>
      </c>
      <c r="AA59" s="19">
        <f t="shared" si="0"/>
        <v>1</v>
      </c>
      <c r="AB59" s="17" t="s">
        <v>229</v>
      </c>
      <c r="AC59" s="17"/>
      <c r="AD59" s="17"/>
      <c r="AE59" s="15" t="s">
        <v>181</v>
      </c>
      <c r="AF59" s="16" t="s">
        <v>53</v>
      </c>
      <c r="AG59" s="15" t="s">
        <v>54</v>
      </c>
      <c r="AH59"/>
      <c r="AI59"/>
      <c r="AJ59"/>
      <c r="AK59"/>
      <c r="AL59"/>
      <c r="AM59"/>
      <c r="AN59"/>
      <c r="AO59"/>
    </row>
    <row r="60" spans="1:41" s="33" customFormat="1" ht="63" hidden="1" customHeight="1" x14ac:dyDescent="0.25">
      <c r="A60" s="13" t="s">
        <v>56</v>
      </c>
      <c r="B60" s="14">
        <v>80111604</v>
      </c>
      <c r="C60" s="15" t="s">
        <v>230</v>
      </c>
      <c r="D60" s="15" t="s">
        <v>3571</v>
      </c>
      <c r="E60" s="14" t="s">
        <v>3582</v>
      </c>
      <c r="F60" s="22" t="s">
        <v>3746</v>
      </c>
      <c r="G60" s="24" t="s">
        <v>3683</v>
      </c>
      <c r="H60" s="23">
        <v>20825000</v>
      </c>
      <c r="I60" s="23">
        <v>20825000</v>
      </c>
      <c r="J60" s="16" t="s">
        <v>3598</v>
      </c>
      <c r="K60" s="16" t="s">
        <v>48</v>
      </c>
      <c r="L60" s="15" t="s">
        <v>224</v>
      </c>
      <c r="M60" s="15" t="s">
        <v>58</v>
      </c>
      <c r="N60" s="15" t="s">
        <v>133</v>
      </c>
      <c r="O60" s="15" t="s">
        <v>225</v>
      </c>
      <c r="P60" s="16" t="s">
        <v>63</v>
      </c>
      <c r="Q60" s="16"/>
      <c r="R60" s="16" t="s">
        <v>64</v>
      </c>
      <c r="S60" s="16">
        <v>140060001</v>
      </c>
      <c r="T60" s="16" t="s">
        <v>65</v>
      </c>
      <c r="U60" s="17"/>
      <c r="V60" s="17" t="s">
        <v>135</v>
      </c>
      <c r="W60" s="16">
        <v>20342</v>
      </c>
      <c r="X60" s="18">
        <v>43073</v>
      </c>
      <c r="Y60" s="16" t="s">
        <v>135</v>
      </c>
      <c r="Z60" s="16">
        <v>4600006518</v>
      </c>
      <c r="AA60" s="19">
        <f t="shared" si="0"/>
        <v>1</v>
      </c>
      <c r="AB60" s="17" t="s">
        <v>231</v>
      </c>
      <c r="AC60" s="17"/>
      <c r="AD60" s="17"/>
      <c r="AE60" s="15" t="s">
        <v>181</v>
      </c>
      <c r="AF60" s="16" t="s">
        <v>53</v>
      </c>
      <c r="AG60" s="15" t="s">
        <v>54</v>
      </c>
      <c r="AH60"/>
      <c r="AI60"/>
      <c r="AJ60"/>
      <c r="AK60"/>
      <c r="AL60"/>
      <c r="AM60"/>
      <c r="AN60"/>
      <c r="AO60"/>
    </row>
    <row r="61" spans="1:41" s="33" customFormat="1" ht="63" hidden="1" customHeight="1" x14ac:dyDescent="0.25">
      <c r="A61" s="13" t="s">
        <v>56</v>
      </c>
      <c r="B61" s="14">
        <v>80111604</v>
      </c>
      <c r="C61" s="15" t="s">
        <v>230</v>
      </c>
      <c r="D61" s="15" t="s">
        <v>3571</v>
      </c>
      <c r="E61" s="14" t="s">
        <v>3582</v>
      </c>
      <c r="F61" s="22" t="s">
        <v>3746</v>
      </c>
      <c r="G61" s="24" t="s">
        <v>3683</v>
      </c>
      <c r="H61" s="23">
        <v>20824997.449999999</v>
      </c>
      <c r="I61" s="23">
        <v>20824997.449999999</v>
      </c>
      <c r="J61" s="16" t="s">
        <v>3598</v>
      </c>
      <c r="K61" s="16" t="s">
        <v>48</v>
      </c>
      <c r="L61" s="15" t="s">
        <v>228</v>
      </c>
      <c r="M61" s="15" t="s">
        <v>58</v>
      </c>
      <c r="N61" s="15" t="s">
        <v>133</v>
      </c>
      <c r="O61" s="15" t="s">
        <v>225</v>
      </c>
      <c r="P61" s="16" t="s">
        <v>63</v>
      </c>
      <c r="Q61" s="16"/>
      <c r="R61" s="16" t="s">
        <v>64</v>
      </c>
      <c r="S61" s="16">
        <v>140060001</v>
      </c>
      <c r="T61" s="16" t="s">
        <v>65</v>
      </c>
      <c r="U61" s="17"/>
      <c r="V61" s="17" t="s">
        <v>135</v>
      </c>
      <c r="W61" s="16">
        <v>20347</v>
      </c>
      <c r="X61" s="18">
        <v>43073</v>
      </c>
      <c r="Y61" s="16" t="s">
        <v>135</v>
      </c>
      <c r="Z61" s="16">
        <v>4600006523</v>
      </c>
      <c r="AA61" s="19">
        <f t="shared" si="0"/>
        <v>1</v>
      </c>
      <c r="AB61" s="17" t="s">
        <v>232</v>
      </c>
      <c r="AC61" s="17"/>
      <c r="AD61" s="17"/>
      <c r="AE61" s="15" t="s">
        <v>181</v>
      </c>
      <c r="AF61" s="16" t="s">
        <v>53</v>
      </c>
      <c r="AG61" s="15" t="s">
        <v>54</v>
      </c>
      <c r="AH61"/>
      <c r="AI61"/>
      <c r="AJ61"/>
      <c r="AK61"/>
      <c r="AL61"/>
      <c r="AM61"/>
      <c r="AN61"/>
      <c r="AO61"/>
    </row>
    <row r="62" spans="1:41" s="33" customFormat="1" ht="63" hidden="1" customHeight="1" x14ac:dyDescent="0.25">
      <c r="A62" s="13" t="s">
        <v>56</v>
      </c>
      <c r="B62" s="14">
        <v>80111604</v>
      </c>
      <c r="C62" s="15" t="s">
        <v>233</v>
      </c>
      <c r="D62" s="15" t="s">
        <v>3571</v>
      </c>
      <c r="E62" s="14" t="s">
        <v>3582</v>
      </c>
      <c r="F62" s="22" t="s">
        <v>3746</v>
      </c>
      <c r="G62" s="24" t="s">
        <v>3683</v>
      </c>
      <c r="H62" s="23">
        <v>20825000</v>
      </c>
      <c r="I62" s="23">
        <v>20825000</v>
      </c>
      <c r="J62" s="16" t="s">
        <v>3598</v>
      </c>
      <c r="K62" s="16" t="s">
        <v>48</v>
      </c>
      <c r="L62" s="15" t="s">
        <v>228</v>
      </c>
      <c r="M62" s="15" t="s">
        <v>58</v>
      </c>
      <c r="N62" s="15" t="s">
        <v>133</v>
      </c>
      <c r="O62" s="15" t="s">
        <v>225</v>
      </c>
      <c r="P62" s="16" t="s">
        <v>63</v>
      </c>
      <c r="Q62" s="16"/>
      <c r="R62" s="16" t="s">
        <v>64</v>
      </c>
      <c r="S62" s="16">
        <v>140060001</v>
      </c>
      <c r="T62" s="16" t="s">
        <v>65</v>
      </c>
      <c r="U62" s="17"/>
      <c r="V62" s="17" t="s">
        <v>135</v>
      </c>
      <c r="W62" s="16">
        <v>20348</v>
      </c>
      <c r="X62" s="18">
        <v>43073</v>
      </c>
      <c r="Y62" s="16" t="s">
        <v>135</v>
      </c>
      <c r="Z62" s="16">
        <v>4600006520</v>
      </c>
      <c r="AA62" s="19">
        <f t="shared" si="0"/>
        <v>1</v>
      </c>
      <c r="AB62" s="17" t="s">
        <v>234</v>
      </c>
      <c r="AC62" s="17"/>
      <c r="AD62" s="17"/>
      <c r="AE62" s="15" t="s">
        <v>189</v>
      </c>
      <c r="AF62" s="16" t="s">
        <v>53</v>
      </c>
      <c r="AG62" s="15" t="s">
        <v>54</v>
      </c>
      <c r="AH62"/>
      <c r="AI62"/>
      <c r="AJ62"/>
      <c r="AK62"/>
      <c r="AL62"/>
      <c r="AM62"/>
      <c r="AN62"/>
      <c r="AO62"/>
    </row>
    <row r="63" spans="1:41" s="33" customFormat="1" ht="63" hidden="1" customHeight="1" x14ac:dyDescent="0.25">
      <c r="A63" s="13" t="s">
        <v>56</v>
      </c>
      <c r="B63" s="14">
        <v>80111604</v>
      </c>
      <c r="C63" s="15" t="s">
        <v>235</v>
      </c>
      <c r="D63" s="15" t="s">
        <v>3571</v>
      </c>
      <c r="E63" s="14" t="s">
        <v>3582</v>
      </c>
      <c r="F63" s="22" t="s">
        <v>3746</v>
      </c>
      <c r="G63" s="24" t="s">
        <v>3683</v>
      </c>
      <c r="H63" s="23">
        <v>20824997.024999999</v>
      </c>
      <c r="I63" s="23">
        <v>20824997.024999999</v>
      </c>
      <c r="J63" s="16" t="s">
        <v>3598</v>
      </c>
      <c r="K63" s="16" t="s">
        <v>48</v>
      </c>
      <c r="L63" s="15" t="s">
        <v>236</v>
      </c>
      <c r="M63" s="15" t="s">
        <v>58</v>
      </c>
      <c r="N63" s="15" t="s">
        <v>133</v>
      </c>
      <c r="O63" s="15" t="s">
        <v>219</v>
      </c>
      <c r="P63" s="16" t="s">
        <v>63</v>
      </c>
      <c r="Q63" s="16"/>
      <c r="R63" s="16" t="s">
        <v>64</v>
      </c>
      <c r="S63" s="16">
        <v>140060001</v>
      </c>
      <c r="T63" s="16" t="s">
        <v>65</v>
      </c>
      <c r="U63" s="17"/>
      <c r="V63" s="17" t="s">
        <v>135</v>
      </c>
      <c r="W63" s="16">
        <v>20335</v>
      </c>
      <c r="X63" s="18">
        <v>43073</v>
      </c>
      <c r="Y63" s="16" t="s">
        <v>135</v>
      </c>
      <c r="Z63" s="16">
        <v>4600006527</v>
      </c>
      <c r="AA63" s="19">
        <f t="shared" si="0"/>
        <v>1</v>
      </c>
      <c r="AB63" s="17" t="s">
        <v>237</v>
      </c>
      <c r="AC63" s="17"/>
      <c r="AD63" s="17"/>
      <c r="AE63" s="15" t="s">
        <v>189</v>
      </c>
      <c r="AF63" s="16" t="s">
        <v>53</v>
      </c>
      <c r="AG63" s="15" t="s">
        <v>54</v>
      </c>
      <c r="AH63"/>
      <c r="AI63"/>
      <c r="AJ63"/>
      <c r="AK63"/>
      <c r="AL63"/>
      <c r="AM63"/>
      <c r="AN63"/>
      <c r="AO63"/>
    </row>
    <row r="64" spans="1:41" s="33" customFormat="1" ht="63" hidden="1" customHeight="1" x14ac:dyDescent="0.25">
      <c r="A64" s="13" t="s">
        <v>56</v>
      </c>
      <c r="B64" s="14">
        <v>80111604</v>
      </c>
      <c r="C64" s="15" t="s">
        <v>238</v>
      </c>
      <c r="D64" s="15" t="s">
        <v>3571</v>
      </c>
      <c r="E64" s="14" t="s">
        <v>3582</v>
      </c>
      <c r="F64" s="22" t="s">
        <v>3746</v>
      </c>
      <c r="G64" s="24" t="s">
        <v>3683</v>
      </c>
      <c r="H64" s="23">
        <v>20825000</v>
      </c>
      <c r="I64" s="23">
        <v>20825000</v>
      </c>
      <c r="J64" s="16" t="s">
        <v>3598</v>
      </c>
      <c r="K64" s="16" t="s">
        <v>48</v>
      </c>
      <c r="L64" s="15" t="s">
        <v>239</v>
      </c>
      <c r="M64" s="15" t="s">
        <v>58</v>
      </c>
      <c r="N64" s="15" t="s">
        <v>133</v>
      </c>
      <c r="O64" s="15" t="s">
        <v>240</v>
      </c>
      <c r="P64" s="16" t="s">
        <v>63</v>
      </c>
      <c r="Q64" s="16"/>
      <c r="R64" s="16" t="s">
        <v>64</v>
      </c>
      <c r="S64" s="16">
        <v>140060001</v>
      </c>
      <c r="T64" s="16" t="s">
        <v>65</v>
      </c>
      <c r="U64" s="17"/>
      <c r="V64" s="17" t="s">
        <v>135</v>
      </c>
      <c r="W64" s="16">
        <v>20361</v>
      </c>
      <c r="X64" s="18">
        <v>43073</v>
      </c>
      <c r="Y64" s="16" t="s">
        <v>135</v>
      </c>
      <c r="Z64" s="16">
        <v>4600006514</v>
      </c>
      <c r="AA64" s="19">
        <f t="shared" si="0"/>
        <v>1</v>
      </c>
      <c r="AB64" s="17" t="s">
        <v>241</v>
      </c>
      <c r="AC64" s="17"/>
      <c r="AD64" s="17"/>
      <c r="AE64" s="15" t="s">
        <v>189</v>
      </c>
      <c r="AF64" s="16" t="s">
        <v>53</v>
      </c>
      <c r="AG64" s="15" t="s">
        <v>54</v>
      </c>
      <c r="AH64"/>
      <c r="AI64"/>
      <c r="AJ64"/>
      <c r="AK64"/>
      <c r="AL64"/>
      <c r="AM64"/>
      <c r="AN64"/>
      <c r="AO64"/>
    </row>
    <row r="65" spans="1:41" s="33" customFormat="1" ht="63" hidden="1" customHeight="1" x14ac:dyDescent="0.25">
      <c r="A65" s="13" t="s">
        <v>56</v>
      </c>
      <c r="B65" s="14">
        <v>80111604</v>
      </c>
      <c r="C65" s="15" t="s">
        <v>242</v>
      </c>
      <c r="D65" s="15" t="s">
        <v>3571</v>
      </c>
      <c r="E65" s="14" t="s">
        <v>3582</v>
      </c>
      <c r="F65" s="22" t="s">
        <v>3746</v>
      </c>
      <c r="G65" s="24" t="s">
        <v>3683</v>
      </c>
      <c r="H65" s="23">
        <v>17000000</v>
      </c>
      <c r="I65" s="23">
        <v>17000000</v>
      </c>
      <c r="J65" s="16" t="s">
        <v>3598</v>
      </c>
      <c r="K65" s="16" t="s">
        <v>48</v>
      </c>
      <c r="L65" s="15" t="s">
        <v>239</v>
      </c>
      <c r="M65" s="15" t="s">
        <v>58</v>
      </c>
      <c r="N65" s="15" t="s">
        <v>133</v>
      </c>
      <c r="O65" s="15" t="s">
        <v>240</v>
      </c>
      <c r="P65" s="16" t="s">
        <v>63</v>
      </c>
      <c r="Q65" s="16"/>
      <c r="R65" s="16" t="s">
        <v>64</v>
      </c>
      <c r="S65" s="16">
        <v>140060001</v>
      </c>
      <c r="T65" s="16" t="s">
        <v>65</v>
      </c>
      <c r="U65" s="17"/>
      <c r="V65" s="17" t="s">
        <v>135</v>
      </c>
      <c r="W65" s="16">
        <v>20363</v>
      </c>
      <c r="X65" s="18">
        <v>43073</v>
      </c>
      <c r="Y65" s="16" t="s">
        <v>135</v>
      </c>
      <c r="Z65" s="16">
        <v>4600006496</v>
      </c>
      <c r="AA65" s="19">
        <f t="shared" si="0"/>
        <v>1</v>
      </c>
      <c r="AB65" s="17" t="s">
        <v>243</v>
      </c>
      <c r="AC65" s="17"/>
      <c r="AD65" s="17"/>
      <c r="AE65" s="15" t="s">
        <v>197</v>
      </c>
      <c r="AF65" s="16" t="s">
        <v>53</v>
      </c>
      <c r="AG65" s="15" t="s">
        <v>54</v>
      </c>
      <c r="AH65"/>
      <c r="AI65"/>
      <c r="AJ65"/>
      <c r="AK65"/>
      <c r="AL65"/>
      <c r="AM65"/>
      <c r="AN65"/>
      <c r="AO65"/>
    </row>
    <row r="66" spans="1:41" s="33" customFormat="1" ht="63" hidden="1" customHeight="1" x14ac:dyDescent="0.25">
      <c r="A66" s="13" t="s">
        <v>56</v>
      </c>
      <c r="B66" s="14">
        <v>80111604</v>
      </c>
      <c r="C66" s="15" t="s">
        <v>244</v>
      </c>
      <c r="D66" s="15" t="s">
        <v>3571</v>
      </c>
      <c r="E66" s="14" t="s">
        <v>3582</v>
      </c>
      <c r="F66" s="22" t="s">
        <v>3746</v>
      </c>
      <c r="G66" s="24" t="s">
        <v>3683</v>
      </c>
      <c r="H66" s="23">
        <v>20725000</v>
      </c>
      <c r="I66" s="23">
        <v>20725000</v>
      </c>
      <c r="J66" s="16" t="s">
        <v>3598</v>
      </c>
      <c r="K66" s="16" t="s">
        <v>48</v>
      </c>
      <c r="L66" s="15" t="s">
        <v>239</v>
      </c>
      <c r="M66" s="15" t="s">
        <v>58</v>
      </c>
      <c r="N66" s="15" t="s">
        <v>133</v>
      </c>
      <c r="O66" s="15" t="s">
        <v>240</v>
      </c>
      <c r="P66" s="16" t="s">
        <v>63</v>
      </c>
      <c r="Q66" s="16"/>
      <c r="R66" s="16" t="s">
        <v>64</v>
      </c>
      <c r="S66" s="16">
        <v>140060001</v>
      </c>
      <c r="T66" s="16" t="s">
        <v>65</v>
      </c>
      <c r="U66" s="17"/>
      <c r="V66" s="17" t="s">
        <v>135</v>
      </c>
      <c r="W66" s="16">
        <v>20364</v>
      </c>
      <c r="X66" s="18">
        <v>43073</v>
      </c>
      <c r="Y66" s="16" t="s">
        <v>135</v>
      </c>
      <c r="Z66" s="16">
        <v>4600006495</v>
      </c>
      <c r="AA66" s="19">
        <f t="shared" si="0"/>
        <v>1</v>
      </c>
      <c r="AB66" s="17" t="s">
        <v>245</v>
      </c>
      <c r="AC66" s="17"/>
      <c r="AD66" s="17"/>
      <c r="AE66" s="15" t="s">
        <v>197</v>
      </c>
      <c r="AF66" s="16" t="s">
        <v>53</v>
      </c>
      <c r="AG66" s="15" t="s">
        <v>54</v>
      </c>
      <c r="AH66"/>
      <c r="AI66"/>
      <c r="AJ66"/>
      <c r="AK66"/>
      <c r="AL66"/>
      <c r="AM66"/>
      <c r="AN66"/>
      <c r="AO66"/>
    </row>
    <row r="67" spans="1:41" s="33" customFormat="1" ht="63" hidden="1" customHeight="1" x14ac:dyDescent="0.25">
      <c r="A67" s="13" t="s">
        <v>56</v>
      </c>
      <c r="B67" s="14">
        <v>80111604</v>
      </c>
      <c r="C67" s="15" t="s">
        <v>246</v>
      </c>
      <c r="D67" s="15" t="s">
        <v>3571</v>
      </c>
      <c r="E67" s="14" t="s">
        <v>3582</v>
      </c>
      <c r="F67" s="22" t="s">
        <v>3746</v>
      </c>
      <c r="G67" s="24" t="s">
        <v>3683</v>
      </c>
      <c r="H67" s="23">
        <v>20825000</v>
      </c>
      <c r="I67" s="23">
        <v>20825000</v>
      </c>
      <c r="J67" s="16" t="s">
        <v>3598</v>
      </c>
      <c r="K67" s="16" t="s">
        <v>48</v>
      </c>
      <c r="L67" s="15" t="s">
        <v>247</v>
      </c>
      <c r="M67" s="15" t="s">
        <v>58</v>
      </c>
      <c r="N67" s="15" t="s">
        <v>133</v>
      </c>
      <c r="O67" s="15" t="s">
        <v>248</v>
      </c>
      <c r="P67" s="16" t="s">
        <v>63</v>
      </c>
      <c r="Q67" s="16"/>
      <c r="R67" s="16" t="s">
        <v>64</v>
      </c>
      <c r="S67" s="16">
        <v>140060001</v>
      </c>
      <c r="T67" s="16" t="s">
        <v>65</v>
      </c>
      <c r="U67" s="17"/>
      <c r="V67" s="17" t="s">
        <v>135</v>
      </c>
      <c r="W67" s="16">
        <v>20370</v>
      </c>
      <c r="X67" s="18">
        <v>43073</v>
      </c>
      <c r="Y67" s="16" t="s">
        <v>135</v>
      </c>
      <c r="Z67" s="16">
        <v>4600006662</v>
      </c>
      <c r="AA67" s="19">
        <f t="shared" si="0"/>
        <v>1</v>
      </c>
      <c r="AB67" s="17" t="s">
        <v>249</v>
      </c>
      <c r="AC67" s="17"/>
      <c r="AD67" s="17"/>
      <c r="AE67" s="15" t="s">
        <v>197</v>
      </c>
      <c r="AF67" s="16" t="s">
        <v>53</v>
      </c>
      <c r="AG67" s="15" t="s">
        <v>54</v>
      </c>
      <c r="AH67"/>
      <c r="AI67"/>
      <c r="AJ67"/>
      <c r="AK67"/>
      <c r="AL67"/>
      <c r="AM67"/>
      <c r="AN67"/>
      <c r="AO67"/>
    </row>
    <row r="68" spans="1:41" s="33" customFormat="1" ht="63" hidden="1" customHeight="1" x14ac:dyDescent="0.25">
      <c r="A68" s="13" t="s">
        <v>56</v>
      </c>
      <c r="B68" s="14">
        <v>80111604</v>
      </c>
      <c r="C68" s="15" t="s">
        <v>250</v>
      </c>
      <c r="D68" s="15" t="s">
        <v>3571</v>
      </c>
      <c r="E68" s="14" t="s">
        <v>3582</v>
      </c>
      <c r="F68" s="22" t="s">
        <v>3746</v>
      </c>
      <c r="G68" s="24" t="s">
        <v>3683</v>
      </c>
      <c r="H68" s="23">
        <v>20825000</v>
      </c>
      <c r="I68" s="23">
        <v>20825000</v>
      </c>
      <c r="J68" s="16" t="s">
        <v>3598</v>
      </c>
      <c r="K68" s="16" t="s">
        <v>48</v>
      </c>
      <c r="L68" s="15" t="s">
        <v>247</v>
      </c>
      <c r="M68" s="15" t="s">
        <v>58</v>
      </c>
      <c r="N68" s="15" t="s">
        <v>133</v>
      </c>
      <c r="O68" s="15" t="s">
        <v>248</v>
      </c>
      <c r="P68" s="16" t="s">
        <v>63</v>
      </c>
      <c r="Q68" s="16"/>
      <c r="R68" s="16" t="s">
        <v>64</v>
      </c>
      <c r="S68" s="16">
        <v>140060001</v>
      </c>
      <c r="T68" s="16" t="s">
        <v>65</v>
      </c>
      <c r="U68" s="17"/>
      <c r="V68" s="17" t="s">
        <v>135</v>
      </c>
      <c r="W68" s="16">
        <v>20374</v>
      </c>
      <c r="X68" s="18">
        <v>43073</v>
      </c>
      <c r="Y68" s="16" t="s">
        <v>135</v>
      </c>
      <c r="Z68" s="16">
        <v>4600006500</v>
      </c>
      <c r="AA68" s="19">
        <f t="shared" si="0"/>
        <v>1</v>
      </c>
      <c r="AB68" s="17" t="s">
        <v>251</v>
      </c>
      <c r="AC68" s="17"/>
      <c r="AD68" s="17"/>
      <c r="AE68" s="15" t="s">
        <v>197</v>
      </c>
      <c r="AF68" s="16" t="s">
        <v>53</v>
      </c>
      <c r="AG68" s="15" t="s">
        <v>54</v>
      </c>
      <c r="AH68"/>
      <c r="AI68"/>
      <c r="AJ68"/>
      <c r="AK68"/>
      <c r="AL68"/>
      <c r="AM68"/>
      <c r="AN68"/>
      <c r="AO68"/>
    </row>
    <row r="69" spans="1:41" s="33" customFormat="1" ht="63" hidden="1" customHeight="1" x14ac:dyDescent="0.25">
      <c r="A69" s="13" t="s">
        <v>56</v>
      </c>
      <c r="B69" s="14">
        <v>80111604</v>
      </c>
      <c r="C69" s="15" t="s">
        <v>252</v>
      </c>
      <c r="D69" s="15" t="s">
        <v>3571</v>
      </c>
      <c r="E69" s="14" t="s">
        <v>3582</v>
      </c>
      <c r="F69" s="22" t="s">
        <v>3746</v>
      </c>
      <c r="G69" s="24" t="s">
        <v>3683</v>
      </c>
      <c r="H69" s="23">
        <v>20824993.199999999</v>
      </c>
      <c r="I69" s="23">
        <v>20824993.199999999</v>
      </c>
      <c r="J69" s="16" t="s">
        <v>3598</v>
      </c>
      <c r="K69" s="16" t="s">
        <v>48</v>
      </c>
      <c r="L69" s="15" t="s">
        <v>253</v>
      </c>
      <c r="M69" s="15" t="s">
        <v>58</v>
      </c>
      <c r="N69" s="15" t="s">
        <v>133</v>
      </c>
      <c r="O69" s="15" t="s">
        <v>254</v>
      </c>
      <c r="P69" s="16" t="s">
        <v>63</v>
      </c>
      <c r="Q69" s="16"/>
      <c r="R69" s="16" t="s">
        <v>64</v>
      </c>
      <c r="S69" s="16">
        <v>140060001</v>
      </c>
      <c r="T69" s="16" t="s">
        <v>65</v>
      </c>
      <c r="U69" s="17"/>
      <c r="V69" s="17" t="s">
        <v>135</v>
      </c>
      <c r="W69" s="16">
        <v>20381</v>
      </c>
      <c r="X69" s="18">
        <v>43073</v>
      </c>
      <c r="Y69" s="16" t="s">
        <v>135</v>
      </c>
      <c r="Z69" s="16">
        <v>4600006570</v>
      </c>
      <c r="AA69" s="19">
        <f t="shared" si="0"/>
        <v>1</v>
      </c>
      <c r="AB69" s="17" t="s">
        <v>255</v>
      </c>
      <c r="AC69" s="17"/>
      <c r="AD69" s="17"/>
      <c r="AE69" s="15" t="s">
        <v>206</v>
      </c>
      <c r="AF69" s="16" t="s">
        <v>53</v>
      </c>
      <c r="AG69" s="15" t="s">
        <v>54</v>
      </c>
      <c r="AH69"/>
      <c r="AI69"/>
      <c r="AJ69"/>
      <c r="AK69"/>
      <c r="AL69"/>
      <c r="AM69"/>
      <c r="AN69"/>
      <c r="AO69"/>
    </row>
    <row r="70" spans="1:41" s="33" customFormat="1" ht="63" hidden="1" customHeight="1" x14ac:dyDescent="0.25">
      <c r="A70" s="13" t="s">
        <v>56</v>
      </c>
      <c r="B70" s="14">
        <v>80111604</v>
      </c>
      <c r="C70" s="15" t="s">
        <v>256</v>
      </c>
      <c r="D70" s="15" t="s">
        <v>3571</v>
      </c>
      <c r="E70" s="14" t="s">
        <v>3582</v>
      </c>
      <c r="F70" s="22" t="s">
        <v>3746</v>
      </c>
      <c r="G70" s="24" t="s">
        <v>3683</v>
      </c>
      <c r="H70" s="23">
        <v>20825000</v>
      </c>
      <c r="I70" s="23">
        <v>20825000</v>
      </c>
      <c r="J70" s="16" t="s">
        <v>3598</v>
      </c>
      <c r="K70" s="16" t="s">
        <v>48</v>
      </c>
      <c r="L70" s="15" t="s">
        <v>257</v>
      </c>
      <c r="M70" s="15" t="s">
        <v>58</v>
      </c>
      <c r="N70" s="15" t="s">
        <v>133</v>
      </c>
      <c r="O70" s="15" t="s">
        <v>258</v>
      </c>
      <c r="P70" s="16" t="s">
        <v>63</v>
      </c>
      <c r="Q70" s="16"/>
      <c r="R70" s="16" t="s">
        <v>64</v>
      </c>
      <c r="S70" s="16">
        <v>140060001</v>
      </c>
      <c r="T70" s="16" t="s">
        <v>65</v>
      </c>
      <c r="U70" s="17"/>
      <c r="V70" s="17" t="s">
        <v>135</v>
      </c>
      <c r="W70" s="16">
        <v>20441</v>
      </c>
      <c r="X70" s="18">
        <v>43073</v>
      </c>
      <c r="Y70" s="16" t="s">
        <v>135</v>
      </c>
      <c r="Z70" s="16">
        <v>4600006574</v>
      </c>
      <c r="AA70" s="19">
        <f t="shared" si="0"/>
        <v>1</v>
      </c>
      <c r="AB70" s="17" t="s">
        <v>259</v>
      </c>
      <c r="AC70" s="17"/>
      <c r="AD70" s="17"/>
      <c r="AE70" s="15" t="s">
        <v>210</v>
      </c>
      <c r="AF70" s="16" t="s">
        <v>53</v>
      </c>
      <c r="AG70" s="15" t="s">
        <v>54</v>
      </c>
      <c r="AH70"/>
      <c r="AI70"/>
      <c r="AJ70"/>
      <c r="AK70"/>
      <c r="AL70"/>
      <c r="AM70"/>
      <c r="AN70"/>
      <c r="AO70"/>
    </row>
    <row r="71" spans="1:41" s="33" customFormat="1" ht="63" hidden="1" customHeight="1" x14ac:dyDescent="0.25">
      <c r="A71" s="13" t="s">
        <v>56</v>
      </c>
      <c r="B71" s="14">
        <v>80111604</v>
      </c>
      <c r="C71" s="15" t="s">
        <v>260</v>
      </c>
      <c r="D71" s="15" t="s">
        <v>3571</v>
      </c>
      <c r="E71" s="14" t="s">
        <v>3582</v>
      </c>
      <c r="F71" s="22" t="s">
        <v>3746</v>
      </c>
      <c r="G71" s="24" t="s">
        <v>3683</v>
      </c>
      <c r="H71" s="23">
        <v>20824978.75</v>
      </c>
      <c r="I71" s="23">
        <v>20824978.75</v>
      </c>
      <c r="J71" s="16" t="s">
        <v>3598</v>
      </c>
      <c r="K71" s="16" t="s">
        <v>48</v>
      </c>
      <c r="L71" s="15" t="s">
        <v>253</v>
      </c>
      <c r="M71" s="15" t="s">
        <v>58</v>
      </c>
      <c r="N71" s="15" t="s">
        <v>133</v>
      </c>
      <c r="O71" s="15" t="s">
        <v>254</v>
      </c>
      <c r="P71" s="16" t="s">
        <v>63</v>
      </c>
      <c r="Q71" s="16"/>
      <c r="R71" s="16" t="s">
        <v>64</v>
      </c>
      <c r="S71" s="16">
        <v>140060001</v>
      </c>
      <c r="T71" s="16" t="s">
        <v>65</v>
      </c>
      <c r="U71" s="17"/>
      <c r="V71" s="17" t="s">
        <v>135</v>
      </c>
      <c r="W71" s="16">
        <v>20448</v>
      </c>
      <c r="X71" s="18">
        <v>43073</v>
      </c>
      <c r="Y71" s="16" t="s">
        <v>135</v>
      </c>
      <c r="Z71" s="16">
        <v>4600006571</v>
      </c>
      <c r="AA71" s="19">
        <f t="shared" si="0"/>
        <v>1</v>
      </c>
      <c r="AB71" s="17" t="s">
        <v>261</v>
      </c>
      <c r="AC71" s="17"/>
      <c r="AD71" s="17"/>
      <c r="AE71" s="15" t="s">
        <v>210</v>
      </c>
      <c r="AF71" s="16" t="s">
        <v>53</v>
      </c>
      <c r="AG71" s="15" t="s">
        <v>54</v>
      </c>
      <c r="AH71"/>
      <c r="AI71"/>
      <c r="AJ71"/>
      <c r="AK71"/>
      <c r="AL71"/>
      <c r="AM71"/>
      <c r="AN71"/>
      <c r="AO71"/>
    </row>
    <row r="72" spans="1:41" s="33" customFormat="1" ht="63" hidden="1" customHeight="1" x14ac:dyDescent="0.25">
      <c r="A72" s="13" t="s">
        <v>56</v>
      </c>
      <c r="B72" s="14">
        <v>80111604</v>
      </c>
      <c r="C72" s="15" t="s">
        <v>262</v>
      </c>
      <c r="D72" s="15" t="s">
        <v>3571</v>
      </c>
      <c r="E72" s="14" t="s">
        <v>3582</v>
      </c>
      <c r="F72" s="22" t="s">
        <v>3746</v>
      </c>
      <c r="G72" s="24" t="s">
        <v>3683</v>
      </c>
      <c r="H72" s="23">
        <v>20824575</v>
      </c>
      <c r="I72" s="23">
        <v>20824575</v>
      </c>
      <c r="J72" s="16" t="s">
        <v>3598</v>
      </c>
      <c r="K72" s="16" t="s">
        <v>48</v>
      </c>
      <c r="L72" s="15" t="s">
        <v>257</v>
      </c>
      <c r="M72" s="15" t="s">
        <v>58</v>
      </c>
      <c r="N72" s="15" t="s">
        <v>133</v>
      </c>
      <c r="O72" s="15" t="s">
        <v>258</v>
      </c>
      <c r="P72" s="16" t="s">
        <v>63</v>
      </c>
      <c r="Q72" s="16"/>
      <c r="R72" s="16" t="s">
        <v>64</v>
      </c>
      <c r="S72" s="16">
        <v>140060001</v>
      </c>
      <c r="T72" s="16" t="s">
        <v>65</v>
      </c>
      <c r="U72" s="17"/>
      <c r="V72" s="17" t="s">
        <v>135</v>
      </c>
      <c r="W72" s="16">
        <v>20442</v>
      </c>
      <c r="X72" s="18">
        <v>43073</v>
      </c>
      <c r="Y72" s="16" t="s">
        <v>135</v>
      </c>
      <c r="Z72" s="16">
        <v>4600006573</v>
      </c>
      <c r="AA72" s="19">
        <f t="shared" si="0"/>
        <v>1</v>
      </c>
      <c r="AB72" s="17" t="s">
        <v>263</v>
      </c>
      <c r="AC72" s="17"/>
      <c r="AD72" s="17"/>
      <c r="AE72" s="15" t="s">
        <v>210</v>
      </c>
      <c r="AF72" s="16" t="s">
        <v>53</v>
      </c>
      <c r="AG72" s="15" t="s">
        <v>54</v>
      </c>
      <c r="AH72"/>
      <c r="AI72"/>
      <c r="AJ72"/>
      <c r="AK72"/>
      <c r="AL72"/>
      <c r="AM72"/>
      <c r="AN72"/>
      <c r="AO72"/>
    </row>
    <row r="73" spans="1:41" s="33" customFormat="1" ht="63" hidden="1" customHeight="1" x14ac:dyDescent="0.25">
      <c r="A73" s="13" t="s">
        <v>56</v>
      </c>
      <c r="B73" s="14">
        <v>80111604</v>
      </c>
      <c r="C73" s="15" t="s">
        <v>264</v>
      </c>
      <c r="D73" s="15" t="s">
        <v>3571</v>
      </c>
      <c r="E73" s="14" t="s">
        <v>3582</v>
      </c>
      <c r="F73" s="22" t="s">
        <v>3746</v>
      </c>
      <c r="G73" s="24" t="s">
        <v>3683</v>
      </c>
      <c r="H73" s="23">
        <v>20825000</v>
      </c>
      <c r="I73" s="23">
        <v>20825000</v>
      </c>
      <c r="J73" s="16" t="s">
        <v>3598</v>
      </c>
      <c r="K73" s="16" t="s">
        <v>48</v>
      </c>
      <c r="L73" s="15" t="s">
        <v>265</v>
      </c>
      <c r="M73" s="15" t="s">
        <v>58</v>
      </c>
      <c r="N73" s="15" t="s">
        <v>133</v>
      </c>
      <c r="O73" s="15" t="s">
        <v>266</v>
      </c>
      <c r="P73" s="16" t="s">
        <v>63</v>
      </c>
      <c r="Q73" s="16"/>
      <c r="R73" s="16" t="s">
        <v>64</v>
      </c>
      <c r="S73" s="16">
        <v>140060001</v>
      </c>
      <c r="T73" s="16" t="s">
        <v>65</v>
      </c>
      <c r="U73" s="17"/>
      <c r="V73" s="17" t="s">
        <v>135</v>
      </c>
      <c r="W73" s="16">
        <v>20470</v>
      </c>
      <c r="X73" s="18">
        <v>43073</v>
      </c>
      <c r="Y73" s="16" t="s">
        <v>135</v>
      </c>
      <c r="Z73" s="16">
        <v>4600006560</v>
      </c>
      <c r="AA73" s="19">
        <f t="shared" si="0"/>
        <v>1</v>
      </c>
      <c r="AB73" s="17" t="s">
        <v>267</v>
      </c>
      <c r="AC73" s="17"/>
      <c r="AD73" s="17"/>
      <c r="AE73" s="15" t="s">
        <v>218</v>
      </c>
      <c r="AF73" s="16" t="s">
        <v>53</v>
      </c>
      <c r="AG73" s="15" t="s">
        <v>54</v>
      </c>
      <c r="AH73"/>
      <c r="AI73"/>
      <c r="AJ73"/>
      <c r="AK73"/>
      <c r="AL73"/>
      <c r="AM73"/>
      <c r="AN73"/>
      <c r="AO73"/>
    </row>
    <row r="74" spans="1:41" s="33" customFormat="1" ht="63" hidden="1" customHeight="1" x14ac:dyDescent="0.25">
      <c r="A74" s="13" t="s">
        <v>56</v>
      </c>
      <c r="B74" s="14">
        <v>80111604</v>
      </c>
      <c r="C74" s="15" t="s">
        <v>268</v>
      </c>
      <c r="D74" s="15" t="s">
        <v>3571</v>
      </c>
      <c r="E74" s="14" t="s">
        <v>3582</v>
      </c>
      <c r="F74" s="22" t="s">
        <v>3746</v>
      </c>
      <c r="G74" s="24" t="s">
        <v>3683</v>
      </c>
      <c r="H74" s="23">
        <v>17000000</v>
      </c>
      <c r="I74" s="23">
        <v>17000000</v>
      </c>
      <c r="J74" s="16" t="s">
        <v>3598</v>
      </c>
      <c r="K74" s="16" t="s">
        <v>48</v>
      </c>
      <c r="L74" s="15" t="s">
        <v>253</v>
      </c>
      <c r="M74" s="15" t="s">
        <v>58</v>
      </c>
      <c r="N74" s="15" t="s">
        <v>133</v>
      </c>
      <c r="O74" s="15" t="s">
        <v>254</v>
      </c>
      <c r="P74" s="16" t="s">
        <v>63</v>
      </c>
      <c r="Q74" s="16"/>
      <c r="R74" s="16" t="s">
        <v>64</v>
      </c>
      <c r="S74" s="16">
        <v>140060001</v>
      </c>
      <c r="T74" s="16" t="s">
        <v>65</v>
      </c>
      <c r="U74" s="17"/>
      <c r="V74" s="17" t="s">
        <v>135</v>
      </c>
      <c r="W74" s="16">
        <v>20456</v>
      </c>
      <c r="X74" s="18">
        <v>43073</v>
      </c>
      <c r="Y74" s="16" t="s">
        <v>135</v>
      </c>
      <c r="Z74" s="16">
        <v>4600006598</v>
      </c>
      <c r="AA74" s="19">
        <f t="shared" si="0"/>
        <v>1</v>
      </c>
      <c r="AB74" s="17" t="s">
        <v>269</v>
      </c>
      <c r="AC74" s="17"/>
      <c r="AD74" s="17"/>
      <c r="AE74" s="15" t="s">
        <v>218</v>
      </c>
      <c r="AF74" s="16" t="s">
        <v>53</v>
      </c>
      <c r="AG74" s="15" t="s">
        <v>54</v>
      </c>
      <c r="AH74"/>
      <c r="AI74"/>
      <c r="AJ74"/>
      <c r="AK74"/>
      <c r="AL74"/>
      <c r="AM74"/>
      <c r="AN74"/>
      <c r="AO74"/>
    </row>
    <row r="75" spans="1:41" s="33" customFormat="1" ht="63" hidden="1" customHeight="1" x14ac:dyDescent="0.25">
      <c r="A75" s="13" t="s">
        <v>56</v>
      </c>
      <c r="B75" s="14">
        <v>80111604</v>
      </c>
      <c r="C75" s="15" t="s">
        <v>270</v>
      </c>
      <c r="D75" s="15" t="s">
        <v>3571</v>
      </c>
      <c r="E75" s="14" t="s">
        <v>3582</v>
      </c>
      <c r="F75" s="22" t="s">
        <v>3746</v>
      </c>
      <c r="G75" s="24" t="s">
        <v>3683</v>
      </c>
      <c r="H75" s="23">
        <v>20824997.024999999</v>
      </c>
      <c r="I75" s="23">
        <v>20824997.024999999</v>
      </c>
      <c r="J75" s="16" t="s">
        <v>3598</v>
      </c>
      <c r="K75" s="16" t="s">
        <v>48</v>
      </c>
      <c r="L75" s="15" t="s">
        <v>265</v>
      </c>
      <c r="M75" s="15" t="s">
        <v>58</v>
      </c>
      <c r="N75" s="15" t="s">
        <v>133</v>
      </c>
      <c r="O75" s="15" t="s">
        <v>266</v>
      </c>
      <c r="P75" s="16" t="s">
        <v>63</v>
      </c>
      <c r="Q75" s="16"/>
      <c r="R75" s="16" t="s">
        <v>64</v>
      </c>
      <c r="S75" s="16">
        <v>140060001</v>
      </c>
      <c r="T75" s="16" t="s">
        <v>65</v>
      </c>
      <c r="U75" s="17"/>
      <c r="V75" s="17" t="s">
        <v>135</v>
      </c>
      <c r="W75" s="16">
        <v>20471</v>
      </c>
      <c r="X75" s="18">
        <v>43073</v>
      </c>
      <c r="Y75" s="16" t="s">
        <v>135</v>
      </c>
      <c r="Z75" s="16">
        <v>4600006569</v>
      </c>
      <c r="AA75" s="19">
        <f t="shared" si="0"/>
        <v>1</v>
      </c>
      <c r="AB75" s="17" t="s">
        <v>271</v>
      </c>
      <c r="AC75" s="17"/>
      <c r="AD75" s="17"/>
      <c r="AE75" s="15" t="s">
        <v>272</v>
      </c>
      <c r="AF75" s="16" t="s">
        <v>53</v>
      </c>
      <c r="AG75" s="15" t="s">
        <v>54</v>
      </c>
      <c r="AH75"/>
      <c r="AI75"/>
      <c r="AJ75"/>
      <c r="AK75"/>
      <c r="AL75"/>
      <c r="AM75"/>
      <c r="AN75"/>
      <c r="AO75"/>
    </row>
    <row r="76" spans="1:41" s="33" customFormat="1" ht="63" hidden="1" customHeight="1" x14ac:dyDescent="0.25">
      <c r="A76" s="13" t="s">
        <v>56</v>
      </c>
      <c r="B76" s="14">
        <v>80111604</v>
      </c>
      <c r="C76" s="15" t="s">
        <v>273</v>
      </c>
      <c r="D76" s="15" t="s">
        <v>3571</v>
      </c>
      <c r="E76" s="14" t="s">
        <v>3582</v>
      </c>
      <c r="F76" s="22" t="s">
        <v>3746</v>
      </c>
      <c r="G76" s="24" t="s">
        <v>3683</v>
      </c>
      <c r="H76" s="23">
        <v>20824256.25</v>
      </c>
      <c r="I76" s="23">
        <v>20824256.25</v>
      </c>
      <c r="J76" s="16" t="s">
        <v>3598</v>
      </c>
      <c r="K76" s="16" t="s">
        <v>48</v>
      </c>
      <c r="L76" s="15" t="s">
        <v>257</v>
      </c>
      <c r="M76" s="15" t="s">
        <v>58</v>
      </c>
      <c r="N76" s="15" t="s">
        <v>133</v>
      </c>
      <c r="O76" s="15" t="s">
        <v>258</v>
      </c>
      <c r="P76" s="16" t="s">
        <v>63</v>
      </c>
      <c r="Q76" s="16"/>
      <c r="R76" s="16" t="s">
        <v>64</v>
      </c>
      <c r="S76" s="16">
        <v>140060001</v>
      </c>
      <c r="T76" s="16" t="s">
        <v>65</v>
      </c>
      <c r="U76" s="17"/>
      <c r="V76" s="17" t="s">
        <v>135</v>
      </c>
      <c r="W76" s="16">
        <v>20443</v>
      </c>
      <c r="X76" s="18">
        <v>43073</v>
      </c>
      <c r="Y76" s="16" t="s">
        <v>135</v>
      </c>
      <c r="Z76" s="16">
        <v>4600006561</v>
      </c>
      <c r="AA76" s="19">
        <f t="shared" ref="AA76:AA134" si="1">+IF(AND(W76="",X76="",Y76="",Z76=""),"",IF(AND(W76&lt;&gt;"",X76="",Y76="",Z76=""),0%,IF(AND(W76&lt;&gt;"",X76&lt;&gt;"",Y76="",Z76=""),33%,IF(AND(W76&lt;&gt;"",X76&lt;&gt;"",Y76&lt;&gt;"",Z76=""),66%,IF(AND(W76&lt;&gt;"",X76&lt;&gt;"",Y76&lt;&gt;"",Z76&lt;&gt;""),100%,"Información incompleta")))))</f>
        <v>1</v>
      </c>
      <c r="AB76" s="17" t="s">
        <v>274</v>
      </c>
      <c r="AC76" s="17"/>
      <c r="AD76" s="17"/>
      <c r="AE76" s="15" t="s">
        <v>272</v>
      </c>
      <c r="AF76" s="16" t="s">
        <v>53</v>
      </c>
      <c r="AG76" s="15" t="s">
        <v>54</v>
      </c>
      <c r="AH76"/>
      <c r="AI76"/>
      <c r="AJ76"/>
      <c r="AK76"/>
      <c r="AL76"/>
      <c r="AM76"/>
      <c r="AN76"/>
      <c r="AO76"/>
    </row>
    <row r="77" spans="1:41" s="33" customFormat="1" ht="63" hidden="1" customHeight="1" x14ac:dyDescent="0.25">
      <c r="A77" s="13" t="s">
        <v>56</v>
      </c>
      <c r="B77" s="14">
        <v>80111604</v>
      </c>
      <c r="C77" s="15" t="s">
        <v>275</v>
      </c>
      <c r="D77" s="15" t="s">
        <v>3571</v>
      </c>
      <c r="E77" s="14" t="s">
        <v>3582</v>
      </c>
      <c r="F77" s="22" t="s">
        <v>3746</v>
      </c>
      <c r="G77" s="24" t="s">
        <v>3683</v>
      </c>
      <c r="H77" s="23">
        <v>20824150</v>
      </c>
      <c r="I77" s="23">
        <v>20824150</v>
      </c>
      <c r="J77" s="16" t="s">
        <v>3598</v>
      </c>
      <c r="K77" s="16" t="s">
        <v>48</v>
      </c>
      <c r="L77" s="15" t="s">
        <v>253</v>
      </c>
      <c r="M77" s="15" t="s">
        <v>58</v>
      </c>
      <c r="N77" s="15" t="s">
        <v>133</v>
      </c>
      <c r="O77" s="15" t="s">
        <v>254</v>
      </c>
      <c r="P77" s="16" t="s">
        <v>63</v>
      </c>
      <c r="Q77" s="16"/>
      <c r="R77" s="16" t="s">
        <v>64</v>
      </c>
      <c r="S77" s="16">
        <v>140060001</v>
      </c>
      <c r="T77" s="16" t="s">
        <v>65</v>
      </c>
      <c r="U77" s="17"/>
      <c r="V77" s="17" t="s">
        <v>135</v>
      </c>
      <c r="W77" s="16">
        <v>20460</v>
      </c>
      <c r="X77" s="18">
        <v>43073</v>
      </c>
      <c r="Y77" s="16" t="s">
        <v>135</v>
      </c>
      <c r="Z77" s="16">
        <v>4600006557</v>
      </c>
      <c r="AA77" s="19">
        <f t="shared" si="1"/>
        <v>1</v>
      </c>
      <c r="AB77" s="17" t="s">
        <v>276</v>
      </c>
      <c r="AC77" s="17"/>
      <c r="AD77" s="17"/>
      <c r="AE77" s="15" t="s">
        <v>272</v>
      </c>
      <c r="AF77" s="16" t="s">
        <v>53</v>
      </c>
      <c r="AG77" s="15" t="s">
        <v>54</v>
      </c>
      <c r="AH77"/>
      <c r="AI77"/>
      <c r="AJ77"/>
      <c r="AK77"/>
      <c r="AL77"/>
      <c r="AM77"/>
      <c r="AN77"/>
      <c r="AO77"/>
    </row>
    <row r="78" spans="1:41" s="33" customFormat="1" ht="63" hidden="1" customHeight="1" x14ac:dyDescent="0.25">
      <c r="A78" s="13" t="s">
        <v>56</v>
      </c>
      <c r="B78" s="14">
        <v>80111604</v>
      </c>
      <c r="C78" s="15" t="s">
        <v>277</v>
      </c>
      <c r="D78" s="15" t="s">
        <v>3571</v>
      </c>
      <c r="E78" s="14" t="s">
        <v>3582</v>
      </c>
      <c r="F78" s="22" t="s">
        <v>3746</v>
      </c>
      <c r="G78" s="24" t="s">
        <v>3683</v>
      </c>
      <c r="H78" s="23">
        <v>20824766.25</v>
      </c>
      <c r="I78" s="23">
        <v>20824766.25</v>
      </c>
      <c r="J78" s="16" t="s">
        <v>3598</v>
      </c>
      <c r="K78" s="16" t="s">
        <v>48</v>
      </c>
      <c r="L78" s="15" t="s">
        <v>253</v>
      </c>
      <c r="M78" s="15" t="s">
        <v>58</v>
      </c>
      <c r="N78" s="15" t="s">
        <v>133</v>
      </c>
      <c r="O78" s="15" t="s">
        <v>254</v>
      </c>
      <c r="P78" s="16" t="s">
        <v>63</v>
      </c>
      <c r="Q78" s="16"/>
      <c r="R78" s="16" t="s">
        <v>64</v>
      </c>
      <c r="S78" s="16">
        <v>140060001</v>
      </c>
      <c r="T78" s="16" t="s">
        <v>65</v>
      </c>
      <c r="U78" s="17"/>
      <c r="V78" s="17" t="s">
        <v>135</v>
      </c>
      <c r="W78" s="16">
        <v>20466</v>
      </c>
      <c r="X78" s="18">
        <v>43073</v>
      </c>
      <c r="Y78" s="16" t="s">
        <v>135</v>
      </c>
      <c r="Z78" s="16">
        <v>4600006565</v>
      </c>
      <c r="AA78" s="19">
        <f t="shared" si="1"/>
        <v>1</v>
      </c>
      <c r="AB78" s="17" t="s">
        <v>278</v>
      </c>
      <c r="AC78" s="17"/>
      <c r="AD78" s="17"/>
      <c r="AE78" s="15" t="s">
        <v>228</v>
      </c>
      <c r="AF78" s="16" t="s">
        <v>53</v>
      </c>
      <c r="AG78" s="15" t="s">
        <v>54</v>
      </c>
      <c r="AH78"/>
      <c r="AI78"/>
      <c r="AJ78"/>
      <c r="AK78"/>
      <c r="AL78"/>
      <c r="AM78"/>
      <c r="AN78"/>
      <c r="AO78"/>
    </row>
    <row r="79" spans="1:41" s="33" customFormat="1" ht="63" hidden="1" customHeight="1" x14ac:dyDescent="0.25">
      <c r="A79" s="13" t="s">
        <v>56</v>
      </c>
      <c r="B79" s="14">
        <v>80111604</v>
      </c>
      <c r="C79" s="15" t="s">
        <v>279</v>
      </c>
      <c r="D79" s="15" t="s">
        <v>3571</v>
      </c>
      <c r="E79" s="14" t="s">
        <v>3582</v>
      </c>
      <c r="F79" s="22" t="s">
        <v>3746</v>
      </c>
      <c r="G79" s="24" t="s">
        <v>3683</v>
      </c>
      <c r="H79" s="23">
        <v>20824978.75</v>
      </c>
      <c r="I79" s="23">
        <v>20824978.75</v>
      </c>
      <c r="J79" s="16" t="s">
        <v>3598</v>
      </c>
      <c r="K79" s="16" t="s">
        <v>48</v>
      </c>
      <c r="L79" s="15" t="s">
        <v>257</v>
      </c>
      <c r="M79" s="15" t="s">
        <v>58</v>
      </c>
      <c r="N79" s="15" t="s">
        <v>133</v>
      </c>
      <c r="O79" s="15" t="s">
        <v>258</v>
      </c>
      <c r="P79" s="16" t="s">
        <v>63</v>
      </c>
      <c r="Q79" s="16"/>
      <c r="R79" s="16" t="s">
        <v>64</v>
      </c>
      <c r="S79" s="16">
        <v>140060001</v>
      </c>
      <c r="T79" s="16" t="s">
        <v>65</v>
      </c>
      <c r="U79" s="17"/>
      <c r="V79" s="17" t="s">
        <v>135</v>
      </c>
      <c r="W79" s="16">
        <v>20444</v>
      </c>
      <c r="X79" s="18">
        <v>43073</v>
      </c>
      <c r="Y79" s="16" t="s">
        <v>135</v>
      </c>
      <c r="Z79" s="16">
        <v>4600006575</v>
      </c>
      <c r="AA79" s="19">
        <f t="shared" si="1"/>
        <v>1</v>
      </c>
      <c r="AB79" s="17" t="s">
        <v>280</v>
      </c>
      <c r="AC79" s="17"/>
      <c r="AD79" s="17"/>
      <c r="AE79" s="15" t="s">
        <v>228</v>
      </c>
      <c r="AF79" s="16" t="s">
        <v>53</v>
      </c>
      <c r="AG79" s="15" t="s">
        <v>54</v>
      </c>
      <c r="AH79"/>
      <c r="AI79"/>
      <c r="AJ79"/>
      <c r="AK79"/>
      <c r="AL79"/>
      <c r="AM79"/>
      <c r="AN79"/>
      <c r="AO79"/>
    </row>
    <row r="80" spans="1:41" s="33" customFormat="1" ht="63" hidden="1" customHeight="1" x14ac:dyDescent="0.25">
      <c r="A80" s="13" t="s">
        <v>56</v>
      </c>
      <c r="B80" s="14">
        <v>80111604</v>
      </c>
      <c r="C80" s="15" t="s">
        <v>281</v>
      </c>
      <c r="D80" s="15" t="s">
        <v>3571</v>
      </c>
      <c r="E80" s="14" t="s">
        <v>3582</v>
      </c>
      <c r="F80" s="22" t="s">
        <v>3746</v>
      </c>
      <c r="G80" s="24" t="s">
        <v>3683</v>
      </c>
      <c r="H80" s="23">
        <v>20825000</v>
      </c>
      <c r="I80" s="23">
        <v>20825000</v>
      </c>
      <c r="J80" s="16" t="s">
        <v>3598</v>
      </c>
      <c r="K80" s="16" t="s">
        <v>48</v>
      </c>
      <c r="L80" s="15" t="s">
        <v>253</v>
      </c>
      <c r="M80" s="15" t="s">
        <v>58</v>
      </c>
      <c r="N80" s="15" t="s">
        <v>133</v>
      </c>
      <c r="O80" s="15" t="s">
        <v>254</v>
      </c>
      <c r="P80" s="16" t="s">
        <v>63</v>
      </c>
      <c r="Q80" s="16"/>
      <c r="R80" s="16" t="s">
        <v>64</v>
      </c>
      <c r="S80" s="16">
        <v>140060001</v>
      </c>
      <c r="T80" s="16" t="s">
        <v>65</v>
      </c>
      <c r="U80" s="17"/>
      <c r="V80" s="17" t="s">
        <v>135</v>
      </c>
      <c r="W80" s="16">
        <v>20467</v>
      </c>
      <c r="X80" s="18">
        <v>43073</v>
      </c>
      <c r="Y80" s="16" t="s">
        <v>135</v>
      </c>
      <c r="Z80" s="16">
        <v>4600006568</v>
      </c>
      <c r="AA80" s="19">
        <f t="shared" si="1"/>
        <v>1</v>
      </c>
      <c r="AB80" s="17" t="s">
        <v>282</v>
      </c>
      <c r="AC80" s="17"/>
      <c r="AD80" s="17"/>
      <c r="AE80" s="15" t="s">
        <v>236</v>
      </c>
      <c r="AF80" s="16" t="s">
        <v>53</v>
      </c>
      <c r="AG80" s="15" t="s">
        <v>54</v>
      </c>
      <c r="AH80"/>
      <c r="AI80"/>
      <c r="AJ80"/>
      <c r="AK80"/>
      <c r="AL80"/>
      <c r="AM80"/>
      <c r="AN80"/>
      <c r="AO80"/>
    </row>
    <row r="81" spans="1:41" s="33" customFormat="1" ht="63" hidden="1" customHeight="1" x14ac:dyDescent="0.25">
      <c r="A81" s="13" t="s">
        <v>56</v>
      </c>
      <c r="B81" s="14">
        <v>80111604</v>
      </c>
      <c r="C81" s="15" t="s">
        <v>283</v>
      </c>
      <c r="D81" s="15" t="s">
        <v>3571</v>
      </c>
      <c r="E81" s="14" t="s">
        <v>3582</v>
      </c>
      <c r="F81" s="22" t="s">
        <v>3746</v>
      </c>
      <c r="G81" s="24" t="s">
        <v>3683</v>
      </c>
      <c r="H81" s="23">
        <v>20825000</v>
      </c>
      <c r="I81" s="23">
        <v>20825000</v>
      </c>
      <c r="J81" s="16" t="s">
        <v>3598</v>
      </c>
      <c r="K81" s="16" t="s">
        <v>48</v>
      </c>
      <c r="L81" s="15" t="s">
        <v>68</v>
      </c>
      <c r="M81" s="15" t="s">
        <v>58</v>
      </c>
      <c r="N81" s="15" t="s">
        <v>133</v>
      </c>
      <c r="O81" s="15" t="s">
        <v>284</v>
      </c>
      <c r="P81" s="16" t="s">
        <v>63</v>
      </c>
      <c r="Q81" s="16"/>
      <c r="R81" s="16" t="s">
        <v>64</v>
      </c>
      <c r="S81" s="16">
        <v>140060001</v>
      </c>
      <c r="T81" s="16" t="s">
        <v>65</v>
      </c>
      <c r="U81" s="17"/>
      <c r="V81" s="17" t="s">
        <v>135</v>
      </c>
      <c r="W81" s="16">
        <v>20485</v>
      </c>
      <c r="X81" s="18">
        <v>43073</v>
      </c>
      <c r="Y81" s="16" t="s">
        <v>135</v>
      </c>
      <c r="Z81" s="16">
        <v>4600006614</v>
      </c>
      <c r="AA81" s="19">
        <f t="shared" si="1"/>
        <v>1</v>
      </c>
      <c r="AB81" s="17" t="s">
        <v>285</v>
      </c>
      <c r="AC81" s="17"/>
      <c r="AD81" s="17"/>
      <c r="AE81" s="15" t="s">
        <v>239</v>
      </c>
      <c r="AF81" s="16" t="s">
        <v>53</v>
      </c>
      <c r="AG81" s="15" t="s">
        <v>54</v>
      </c>
      <c r="AH81"/>
      <c r="AI81"/>
      <c r="AJ81"/>
      <c r="AK81"/>
      <c r="AL81"/>
      <c r="AM81"/>
      <c r="AN81"/>
      <c r="AO81"/>
    </row>
    <row r="82" spans="1:41" s="33" customFormat="1" ht="63" hidden="1" customHeight="1" x14ac:dyDescent="0.25">
      <c r="A82" s="13" t="s">
        <v>56</v>
      </c>
      <c r="B82" s="14">
        <v>80111604</v>
      </c>
      <c r="C82" s="15" t="s">
        <v>286</v>
      </c>
      <c r="D82" s="15" t="s">
        <v>3571</v>
      </c>
      <c r="E82" s="14" t="s">
        <v>3582</v>
      </c>
      <c r="F82" s="22" t="s">
        <v>3746</v>
      </c>
      <c r="G82" s="24" t="s">
        <v>3683</v>
      </c>
      <c r="H82" s="23">
        <v>20824997.875</v>
      </c>
      <c r="I82" s="23">
        <v>20824997.875</v>
      </c>
      <c r="J82" s="16" t="s">
        <v>3598</v>
      </c>
      <c r="K82" s="16" t="s">
        <v>48</v>
      </c>
      <c r="L82" s="15" t="s">
        <v>68</v>
      </c>
      <c r="M82" s="15" t="s">
        <v>58</v>
      </c>
      <c r="N82" s="15" t="s">
        <v>133</v>
      </c>
      <c r="O82" s="15" t="s">
        <v>284</v>
      </c>
      <c r="P82" s="16" t="s">
        <v>63</v>
      </c>
      <c r="Q82" s="16"/>
      <c r="R82" s="16" t="s">
        <v>64</v>
      </c>
      <c r="S82" s="16">
        <v>140060001</v>
      </c>
      <c r="T82" s="16" t="s">
        <v>65</v>
      </c>
      <c r="U82" s="17"/>
      <c r="V82" s="17" t="s">
        <v>135</v>
      </c>
      <c r="W82" s="16">
        <v>20486</v>
      </c>
      <c r="X82" s="18">
        <v>43073</v>
      </c>
      <c r="Y82" s="16" t="s">
        <v>135</v>
      </c>
      <c r="Z82" s="16">
        <v>4600006613</v>
      </c>
      <c r="AA82" s="19">
        <f t="shared" si="1"/>
        <v>1</v>
      </c>
      <c r="AB82" s="17" t="s">
        <v>287</v>
      </c>
      <c r="AC82" s="17"/>
      <c r="AD82" s="17"/>
      <c r="AE82" s="15" t="s">
        <v>239</v>
      </c>
      <c r="AF82" s="16" t="s">
        <v>53</v>
      </c>
      <c r="AG82" s="15" t="s">
        <v>54</v>
      </c>
      <c r="AH82"/>
      <c r="AI82"/>
      <c r="AJ82"/>
      <c r="AK82"/>
      <c r="AL82"/>
      <c r="AM82"/>
      <c r="AN82"/>
      <c r="AO82"/>
    </row>
    <row r="83" spans="1:41" s="33" customFormat="1" ht="63" hidden="1" customHeight="1" x14ac:dyDescent="0.25">
      <c r="A83" s="13" t="s">
        <v>56</v>
      </c>
      <c r="B83" s="14">
        <v>80111604</v>
      </c>
      <c r="C83" s="15" t="s">
        <v>288</v>
      </c>
      <c r="D83" s="15" t="s">
        <v>3571</v>
      </c>
      <c r="E83" s="14" t="s">
        <v>3582</v>
      </c>
      <c r="F83" s="22" t="s">
        <v>3746</v>
      </c>
      <c r="G83" s="24" t="s">
        <v>3683</v>
      </c>
      <c r="H83" s="23">
        <v>20580000</v>
      </c>
      <c r="I83" s="23">
        <v>20580000</v>
      </c>
      <c r="J83" s="16" t="s">
        <v>3598</v>
      </c>
      <c r="K83" s="16" t="s">
        <v>48</v>
      </c>
      <c r="L83" s="15" t="s">
        <v>68</v>
      </c>
      <c r="M83" s="15" t="s">
        <v>58</v>
      </c>
      <c r="N83" s="15" t="s">
        <v>133</v>
      </c>
      <c r="O83" s="15" t="s">
        <v>284</v>
      </c>
      <c r="P83" s="16" t="s">
        <v>63</v>
      </c>
      <c r="Q83" s="16"/>
      <c r="R83" s="16" t="s">
        <v>64</v>
      </c>
      <c r="S83" s="16">
        <v>140060001</v>
      </c>
      <c r="T83" s="16" t="s">
        <v>65</v>
      </c>
      <c r="U83" s="17"/>
      <c r="V83" s="17" t="s">
        <v>135</v>
      </c>
      <c r="W83" s="16">
        <v>20487</v>
      </c>
      <c r="X83" s="18">
        <v>43073</v>
      </c>
      <c r="Y83" s="16" t="s">
        <v>135</v>
      </c>
      <c r="Z83" s="16">
        <v>4600006623</v>
      </c>
      <c r="AA83" s="19">
        <f t="shared" si="1"/>
        <v>1</v>
      </c>
      <c r="AB83" s="17" t="s">
        <v>289</v>
      </c>
      <c r="AC83" s="17"/>
      <c r="AD83" s="17"/>
      <c r="AE83" s="15" t="s">
        <v>239</v>
      </c>
      <c r="AF83" s="16" t="s">
        <v>53</v>
      </c>
      <c r="AG83" s="15" t="s">
        <v>54</v>
      </c>
      <c r="AH83"/>
      <c r="AI83"/>
      <c r="AJ83"/>
      <c r="AK83"/>
      <c r="AL83"/>
      <c r="AM83"/>
      <c r="AN83"/>
      <c r="AO83"/>
    </row>
    <row r="84" spans="1:41" s="33" customFormat="1" ht="63" hidden="1" customHeight="1" x14ac:dyDescent="0.25">
      <c r="A84" s="13" t="s">
        <v>56</v>
      </c>
      <c r="B84" s="14">
        <v>80111604</v>
      </c>
      <c r="C84" s="15" t="s">
        <v>288</v>
      </c>
      <c r="D84" s="15" t="s">
        <v>3571</v>
      </c>
      <c r="E84" s="14" t="s">
        <v>3582</v>
      </c>
      <c r="F84" s="22" t="s">
        <v>3746</v>
      </c>
      <c r="G84" s="24" t="s">
        <v>3683</v>
      </c>
      <c r="H84" s="23">
        <v>20824997.024999999</v>
      </c>
      <c r="I84" s="23">
        <v>20824997.024999999</v>
      </c>
      <c r="J84" s="16" t="s">
        <v>3598</v>
      </c>
      <c r="K84" s="16" t="s">
        <v>48</v>
      </c>
      <c r="L84" s="15" t="s">
        <v>68</v>
      </c>
      <c r="M84" s="15" t="s">
        <v>58</v>
      </c>
      <c r="N84" s="15" t="s">
        <v>133</v>
      </c>
      <c r="O84" s="15" t="s">
        <v>284</v>
      </c>
      <c r="P84" s="16" t="s">
        <v>63</v>
      </c>
      <c r="Q84" s="16"/>
      <c r="R84" s="16" t="s">
        <v>64</v>
      </c>
      <c r="S84" s="16">
        <v>140060001</v>
      </c>
      <c r="T84" s="16" t="s">
        <v>65</v>
      </c>
      <c r="U84" s="17"/>
      <c r="V84" s="17" t="s">
        <v>135</v>
      </c>
      <c r="W84" s="16">
        <v>20488</v>
      </c>
      <c r="X84" s="18">
        <v>43073</v>
      </c>
      <c r="Y84" s="16" t="s">
        <v>135</v>
      </c>
      <c r="Z84" s="16">
        <v>4600006621</v>
      </c>
      <c r="AA84" s="19">
        <f t="shared" si="1"/>
        <v>1</v>
      </c>
      <c r="AB84" s="17" t="s">
        <v>290</v>
      </c>
      <c r="AC84" s="17"/>
      <c r="AD84" s="17"/>
      <c r="AE84" s="15" t="s">
        <v>247</v>
      </c>
      <c r="AF84" s="16" t="s">
        <v>53</v>
      </c>
      <c r="AG84" s="15" t="s">
        <v>54</v>
      </c>
      <c r="AH84"/>
      <c r="AI84"/>
      <c r="AJ84"/>
      <c r="AK84"/>
      <c r="AL84"/>
      <c r="AM84"/>
      <c r="AN84"/>
      <c r="AO84"/>
    </row>
    <row r="85" spans="1:41" s="33" customFormat="1" ht="63" hidden="1" customHeight="1" x14ac:dyDescent="0.25">
      <c r="A85" s="13" t="s">
        <v>56</v>
      </c>
      <c r="B85" s="14">
        <v>80111604</v>
      </c>
      <c r="C85" s="15" t="s">
        <v>291</v>
      </c>
      <c r="D85" s="15" t="s">
        <v>3571</v>
      </c>
      <c r="E85" s="14" t="s">
        <v>3582</v>
      </c>
      <c r="F85" s="22" t="s">
        <v>3746</v>
      </c>
      <c r="G85" s="24" t="s">
        <v>3683</v>
      </c>
      <c r="H85" s="23">
        <v>20824999.149999999</v>
      </c>
      <c r="I85" s="23">
        <v>20824999.149999999</v>
      </c>
      <c r="J85" s="16" t="s">
        <v>3598</v>
      </c>
      <c r="K85" s="16" t="s">
        <v>48</v>
      </c>
      <c r="L85" s="15" t="s">
        <v>68</v>
      </c>
      <c r="M85" s="15" t="s">
        <v>58</v>
      </c>
      <c r="N85" s="15" t="s">
        <v>133</v>
      </c>
      <c r="O85" s="15" t="s">
        <v>284</v>
      </c>
      <c r="P85" s="16" t="s">
        <v>63</v>
      </c>
      <c r="Q85" s="16"/>
      <c r="R85" s="16" t="s">
        <v>64</v>
      </c>
      <c r="S85" s="16">
        <v>140060001</v>
      </c>
      <c r="T85" s="16" t="s">
        <v>65</v>
      </c>
      <c r="U85" s="17"/>
      <c r="V85" s="17" t="s">
        <v>135</v>
      </c>
      <c r="W85" s="16">
        <v>20489</v>
      </c>
      <c r="X85" s="18">
        <v>43073</v>
      </c>
      <c r="Y85" s="16" t="s">
        <v>135</v>
      </c>
      <c r="Z85" s="16">
        <v>4600006620</v>
      </c>
      <c r="AA85" s="19">
        <f t="shared" si="1"/>
        <v>1</v>
      </c>
      <c r="AB85" s="17" t="s">
        <v>292</v>
      </c>
      <c r="AC85" s="17"/>
      <c r="AD85" s="17"/>
      <c r="AE85" s="15" t="s">
        <v>247</v>
      </c>
      <c r="AF85" s="16" t="s">
        <v>53</v>
      </c>
      <c r="AG85" s="15" t="s">
        <v>54</v>
      </c>
      <c r="AH85"/>
      <c r="AI85"/>
      <c r="AJ85"/>
      <c r="AK85"/>
      <c r="AL85"/>
      <c r="AM85"/>
      <c r="AN85"/>
      <c r="AO85"/>
    </row>
    <row r="86" spans="1:41" s="33" customFormat="1" ht="63" hidden="1" customHeight="1" x14ac:dyDescent="0.25">
      <c r="A86" s="13" t="s">
        <v>56</v>
      </c>
      <c r="B86" s="14">
        <v>80111604</v>
      </c>
      <c r="C86" s="15" t="s">
        <v>293</v>
      </c>
      <c r="D86" s="15" t="s">
        <v>3571</v>
      </c>
      <c r="E86" s="14" t="s">
        <v>3582</v>
      </c>
      <c r="F86" s="22" t="s">
        <v>3746</v>
      </c>
      <c r="G86" s="24" t="s">
        <v>3683</v>
      </c>
      <c r="H86" s="23">
        <v>20824998.300000001</v>
      </c>
      <c r="I86" s="23">
        <v>20824998.300000001</v>
      </c>
      <c r="J86" s="16" t="s">
        <v>3598</v>
      </c>
      <c r="K86" s="16" t="s">
        <v>48</v>
      </c>
      <c r="L86" s="15" t="s">
        <v>68</v>
      </c>
      <c r="M86" s="15" t="s">
        <v>58</v>
      </c>
      <c r="N86" s="15" t="s">
        <v>133</v>
      </c>
      <c r="O86" s="15" t="s">
        <v>284</v>
      </c>
      <c r="P86" s="16" t="s">
        <v>63</v>
      </c>
      <c r="Q86" s="16"/>
      <c r="R86" s="16" t="s">
        <v>64</v>
      </c>
      <c r="S86" s="16">
        <v>140060001</v>
      </c>
      <c r="T86" s="16" t="s">
        <v>65</v>
      </c>
      <c r="U86" s="17"/>
      <c r="V86" s="17" t="s">
        <v>135</v>
      </c>
      <c r="W86" s="16">
        <v>20490</v>
      </c>
      <c r="X86" s="18">
        <v>43073</v>
      </c>
      <c r="Y86" s="16" t="s">
        <v>135</v>
      </c>
      <c r="Z86" s="16">
        <v>4600006618</v>
      </c>
      <c r="AA86" s="19">
        <f t="shared" si="1"/>
        <v>1</v>
      </c>
      <c r="AB86" s="17" t="s">
        <v>294</v>
      </c>
      <c r="AC86" s="17"/>
      <c r="AD86" s="17"/>
      <c r="AE86" s="15" t="s">
        <v>253</v>
      </c>
      <c r="AF86" s="16" t="s">
        <v>53</v>
      </c>
      <c r="AG86" s="15" t="s">
        <v>54</v>
      </c>
      <c r="AH86"/>
      <c r="AI86"/>
      <c r="AJ86"/>
      <c r="AK86"/>
      <c r="AL86"/>
      <c r="AM86"/>
      <c r="AN86"/>
      <c r="AO86"/>
    </row>
    <row r="87" spans="1:41" s="33" customFormat="1" ht="63" hidden="1" customHeight="1" x14ac:dyDescent="0.25">
      <c r="A87" s="13" t="s">
        <v>56</v>
      </c>
      <c r="B87" s="14">
        <v>80111604</v>
      </c>
      <c r="C87" s="15" t="s">
        <v>295</v>
      </c>
      <c r="D87" s="15" t="s">
        <v>3571</v>
      </c>
      <c r="E87" s="14" t="s">
        <v>3582</v>
      </c>
      <c r="F87" s="22" t="s">
        <v>3746</v>
      </c>
      <c r="G87" s="24" t="s">
        <v>3683</v>
      </c>
      <c r="H87" s="23">
        <v>20824999.574999999</v>
      </c>
      <c r="I87" s="23">
        <v>20824999.574999999</v>
      </c>
      <c r="J87" s="16" t="s">
        <v>3598</v>
      </c>
      <c r="K87" s="16" t="s">
        <v>48</v>
      </c>
      <c r="L87" s="15" t="s">
        <v>296</v>
      </c>
      <c r="M87" s="15" t="s">
        <v>58</v>
      </c>
      <c r="N87" s="15" t="s">
        <v>133</v>
      </c>
      <c r="O87" s="15" t="s">
        <v>297</v>
      </c>
      <c r="P87" s="16" t="s">
        <v>63</v>
      </c>
      <c r="Q87" s="16"/>
      <c r="R87" s="16" t="s">
        <v>64</v>
      </c>
      <c r="S87" s="16">
        <v>140060001</v>
      </c>
      <c r="T87" s="16" t="s">
        <v>65</v>
      </c>
      <c r="U87" s="17"/>
      <c r="V87" s="17" t="s">
        <v>135</v>
      </c>
      <c r="W87" s="16">
        <v>20491</v>
      </c>
      <c r="X87" s="18">
        <v>43073</v>
      </c>
      <c r="Y87" s="16" t="s">
        <v>135</v>
      </c>
      <c r="Z87" s="16">
        <v>4600006580</v>
      </c>
      <c r="AA87" s="19">
        <f t="shared" si="1"/>
        <v>1</v>
      </c>
      <c r="AB87" s="17" t="s">
        <v>298</v>
      </c>
      <c r="AC87" s="17"/>
      <c r="AD87" s="17"/>
      <c r="AE87" s="15" t="s">
        <v>257</v>
      </c>
      <c r="AF87" s="16" t="s">
        <v>53</v>
      </c>
      <c r="AG87" s="15" t="s">
        <v>54</v>
      </c>
      <c r="AH87"/>
      <c r="AI87"/>
      <c r="AJ87"/>
      <c r="AK87"/>
      <c r="AL87"/>
      <c r="AM87"/>
      <c r="AN87"/>
      <c r="AO87"/>
    </row>
    <row r="88" spans="1:41" s="33" customFormat="1" ht="63" hidden="1" customHeight="1" x14ac:dyDescent="0.25">
      <c r="A88" s="13" t="s">
        <v>56</v>
      </c>
      <c r="B88" s="14">
        <v>80111604</v>
      </c>
      <c r="C88" s="15" t="s">
        <v>299</v>
      </c>
      <c r="D88" s="15" t="s">
        <v>3571</v>
      </c>
      <c r="E88" s="14" t="s">
        <v>3582</v>
      </c>
      <c r="F88" s="22" t="s">
        <v>3746</v>
      </c>
      <c r="G88" s="24" t="s">
        <v>3683</v>
      </c>
      <c r="H88" s="23">
        <v>20824995.75</v>
      </c>
      <c r="I88" s="23">
        <v>20824995.75</v>
      </c>
      <c r="J88" s="16" t="s">
        <v>3598</v>
      </c>
      <c r="K88" s="16" t="s">
        <v>48</v>
      </c>
      <c r="L88" s="15" t="s">
        <v>296</v>
      </c>
      <c r="M88" s="15" t="s">
        <v>58</v>
      </c>
      <c r="N88" s="15" t="s">
        <v>133</v>
      </c>
      <c r="O88" s="15" t="s">
        <v>297</v>
      </c>
      <c r="P88" s="16" t="s">
        <v>63</v>
      </c>
      <c r="Q88" s="16"/>
      <c r="R88" s="16" t="s">
        <v>64</v>
      </c>
      <c r="S88" s="16">
        <v>140060001</v>
      </c>
      <c r="T88" s="16" t="s">
        <v>65</v>
      </c>
      <c r="U88" s="17"/>
      <c r="V88" s="17" t="s">
        <v>135</v>
      </c>
      <c r="W88" s="16">
        <v>20492</v>
      </c>
      <c r="X88" s="18">
        <v>43073</v>
      </c>
      <c r="Y88" s="16" t="s">
        <v>135</v>
      </c>
      <c r="Z88" s="16">
        <v>4600006644</v>
      </c>
      <c r="AA88" s="19">
        <f t="shared" si="1"/>
        <v>1</v>
      </c>
      <c r="AB88" s="17" t="s">
        <v>300</v>
      </c>
      <c r="AC88" s="17"/>
      <c r="AD88" s="17"/>
      <c r="AE88" s="15" t="s">
        <v>253</v>
      </c>
      <c r="AF88" s="16" t="s">
        <v>53</v>
      </c>
      <c r="AG88" s="15" t="s">
        <v>54</v>
      </c>
      <c r="AH88"/>
      <c r="AI88"/>
      <c r="AJ88"/>
      <c r="AK88"/>
      <c r="AL88"/>
      <c r="AM88"/>
      <c r="AN88"/>
      <c r="AO88"/>
    </row>
    <row r="89" spans="1:41" s="33" customFormat="1" ht="63" hidden="1" customHeight="1" x14ac:dyDescent="0.25">
      <c r="A89" s="13" t="s">
        <v>56</v>
      </c>
      <c r="B89" s="14">
        <v>80111604</v>
      </c>
      <c r="C89" s="15" t="s">
        <v>301</v>
      </c>
      <c r="D89" s="15" t="s">
        <v>3571</v>
      </c>
      <c r="E89" s="14" t="s">
        <v>3582</v>
      </c>
      <c r="F89" s="22" t="s">
        <v>3746</v>
      </c>
      <c r="G89" s="24" t="s">
        <v>3683</v>
      </c>
      <c r="H89" s="23">
        <v>20750999.574999999</v>
      </c>
      <c r="I89" s="23">
        <v>20750999.574999999</v>
      </c>
      <c r="J89" s="16" t="s">
        <v>3598</v>
      </c>
      <c r="K89" s="16" t="s">
        <v>48</v>
      </c>
      <c r="L89" s="15" t="s">
        <v>296</v>
      </c>
      <c r="M89" s="15" t="s">
        <v>58</v>
      </c>
      <c r="N89" s="15" t="s">
        <v>133</v>
      </c>
      <c r="O89" s="15" t="s">
        <v>297</v>
      </c>
      <c r="P89" s="16" t="s">
        <v>63</v>
      </c>
      <c r="Q89" s="16"/>
      <c r="R89" s="16" t="s">
        <v>64</v>
      </c>
      <c r="S89" s="16">
        <v>140060001</v>
      </c>
      <c r="T89" s="16" t="s">
        <v>65</v>
      </c>
      <c r="U89" s="17"/>
      <c r="V89" s="17" t="s">
        <v>135</v>
      </c>
      <c r="W89" s="16">
        <v>20494</v>
      </c>
      <c r="X89" s="18">
        <v>43073</v>
      </c>
      <c r="Y89" s="16" t="s">
        <v>135</v>
      </c>
      <c r="Z89" s="16">
        <v>4600006583</v>
      </c>
      <c r="AA89" s="19">
        <f t="shared" si="1"/>
        <v>1</v>
      </c>
      <c r="AB89" s="17" t="s">
        <v>302</v>
      </c>
      <c r="AC89" s="17"/>
      <c r="AD89" s="17"/>
      <c r="AE89" s="15" t="s">
        <v>257</v>
      </c>
      <c r="AF89" s="16" t="s">
        <v>53</v>
      </c>
      <c r="AG89" s="15" t="s">
        <v>54</v>
      </c>
      <c r="AH89"/>
      <c r="AI89"/>
      <c r="AJ89"/>
      <c r="AK89"/>
      <c r="AL89"/>
      <c r="AM89"/>
      <c r="AN89"/>
      <c r="AO89"/>
    </row>
    <row r="90" spans="1:41" s="33" customFormat="1" ht="63" hidden="1" customHeight="1" x14ac:dyDescent="0.25">
      <c r="A90" s="13" t="s">
        <v>56</v>
      </c>
      <c r="B90" s="14">
        <v>80111604</v>
      </c>
      <c r="C90" s="15" t="s">
        <v>303</v>
      </c>
      <c r="D90" s="15" t="s">
        <v>3571</v>
      </c>
      <c r="E90" s="14" t="s">
        <v>3582</v>
      </c>
      <c r="F90" s="22" t="s">
        <v>3746</v>
      </c>
      <c r="G90" s="24" t="s">
        <v>3683</v>
      </c>
      <c r="H90" s="23">
        <v>19270964.399999999</v>
      </c>
      <c r="I90" s="23">
        <v>19270964.399999999</v>
      </c>
      <c r="J90" s="16" t="s">
        <v>3598</v>
      </c>
      <c r="K90" s="16" t="s">
        <v>48</v>
      </c>
      <c r="L90" s="15" t="s">
        <v>296</v>
      </c>
      <c r="M90" s="15" t="s">
        <v>58</v>
      </c>
      <c r="N90" s="15" t="s">
        <v>133</v>
      </c>
      <c r="O90" s="15" t="s">
        <v>297</v>
      </c>
      <c r="P90" s="16" t="s">
        <v>63</v>
      </c>
      <c r="Q90" s="16"/>
      <c r="R90" s="16" t="s">
        <v>64</v>
      </c>
      <c r="S90" s="16">
        <v>140060001</v>
      </c>
      <c r="T90" s="16" t="s">
        <v>65</v>
      </c>
      <c r="U90" s="17"/>
      <c r="V90" s="17" t="s">
        <v>135</v>
      </c>
      <c r="W90" s="16">
        <v>20495</v>
      </c>
      <c r="X90" s="18">
        <v>43073</v>
      </c>
      <c r="Y90" s="16" t="s">
        <v>135</v>
      </c>
      <c r="Z90" s="16">
        <v>4600006578</v>
      </c>
      <c r="AA90" s="19">
        <f t="shared" si="1"/>
        <v>1</v>
      </c>
      <c r="AB90" s="17" t="s">
        <v>304</v>
      </c>
      <c r="AC90" s="17"/>
      <c r="AD90" s="17"/>
      <c r="AE90" s="15" t="s">
        <v>265</v>
      </c>
      <c r="AF90" s="16" t="s">
        <v>53</v>
      </c>
      <c r="AG90" s="15" t="s">
        <v>54</v>
      </c>
      <c r="AH90"/>
      <c r="AI90"/>
      <c r="AJ90"/>
      <c r="AK90"/>
      <c r="AL90"/>
      <c r="AM90"/>
      <c r="AN90"/>
      <c r="AO90"/>
    </row>
    <row r="91" spans="1:41" s="33" customFormat="1" ht="114.75" hidden="1" x14ac:dyDescent="0.25">
      <c r="A91" s="13" t="s">
        <v>56</v>
      </c>
      <c r="B91" s="14">
        <v>80111604</v>
      </c>
      <c r="C91" s="15" t="s">
        <v>305</v>
      </c>
      <c r="D91" s="15" t="s">
        <v>3571</v>
      </c>
      <c r="E91" s="14" t="s">
        <v>3582</v>
      </c>
      <c r="F91" s="22" t="s">
        <v>3746</v>
      </c>
      <c r="G91" s="24" t="s">
        <v>3683</v>
      </c>
      <c r="H91" s="23">
        <v>20751999.574999999</v>
      </c>
      <c r="I91" s="23">
        <v>20751999.574999999</v>
      </c>
      <c r="J91" s="16" t="s">
        <v>3598</v>
      </c>
      <c r="K91" s="16" t="s">
        <v>48</v>
      </c>
      <c r="L91" s="15" t="s">
        <v>296</v>
      </c>
      <c r="M91" s="15" t="s">
        <v>58</v>
      </c>
      <c r="N91" s="15" t="s">
        <v>133</v>
      </c>
      <c r="O91" s="15" t="s">
        <v>297</v>
      </c>
      <c r="P91" s="16" t="s">
        <v>63</v>
      </c>
      <c r="Q91" s="16"/>
      <c r="R91" s="16" t="s">
        <v>64</v>
      </c>
      <c r="S91" s="16">
        <v>140060001</v>
      </c>
      <c r="T91" s="16" t="s">
        <v>65</v>
      </c>
      <c r="U91" s="17"/>
      <c r="V91" s="17" t="s">
        <v>135</v>
      </c>
      <c r="W91" s="16">
        <v>20497</v>
      </c>
      <c r="X91" s="18">
        <v>43073</v>
      </c>
      <c r="Y91" s="16" t="s">
        <v>135</v>
      </c>
      <c r="Z91" s="16">
        <v>4600006584</v>
      </c>
      <c r="AA91" s="19">
        <f t="shared" si="1"/>
        <v>1</v>
      </c>
      <c r="AB91" s="17" t="s">
        <v>306</v>
      </c>
      <c r="AC91" s="17"/>
      <c r="AD91" s="17"/>
      <c r="AE91" s="15" t="s">
        <v>253</v>
      </c>
      <c r="AF91" s="16" t="s">
        <v>53</v>
      </c>
      <c r="AG91" s="15" t="s">
        <v>54</v>
      </c>
      <c r="AH91"/>
      <c r="AI91"/>
      <c r="AJ91"/>
      <c r="AK91"/>
      <c r="AL91"/>
      <c r="AM91"/>
      <c r="AN91"/>
      <c r="AO91"/>
    </row>
    <row r="92" spans="1:41" s="33" customFormat="1" ht="114.75" hidden="1" x14ac:dyDescent="0.25">
      <c r="A92" s="13" t="s">
        <v>56</v>
      </c>
      <c r="B92" s="14">
        <v>80111604</v>
      </c>
      <c r="C92" s="15" t="s">
        <v>307</v>
      </c>
      <c r="D92" s="15" t="s">
        <v>3571</v>
      </c>
      <c r="E92" s="14" t="s">
        <v>3582</v>
      </c>
      <c r="F92" s="22" t="s">
        <v>3746</v>
      </c>
      <c r="G92" s="24" t="s">
        <v>3683</v>
      </c>
      <c r="H92" s="23">
        <v>20304999.574999999</v>
      </c>
      <c r="I92" s="23">
        <v>20304999.574999999</v>
      </c>
      <c r="J92" s="16" t="s">
        <v>3598</v>
      </c>
      <c r="K92" s="16" t="s">
        <v>48</v>
      </c>
      <c r="L92" s="15" t="s">
        <v>296</v>
      </c>
      <c r="M92" s="15" t="s">
        <v>58</v>
      </c>
      <c r="N92" s="15" t="s">
        <v>133</v>
      </c>
      <c r="O92" s="15" t="s">
        <v>297</v>
      </c>
      <c r="P92" s="16" t="s">
        <v>63</v>
      </c>
      <c r="Q92" s="16"/>
      <c r="R92" s="16" t="s">
        <v>64</v>
      </c>
      <c r="S92" s="16">
        <v>140060001</v>
      </c>
      <c r="T92" s="16" t="s">
        <v>65</v>
      </c>
      <c r="U92" s="17"/>
      <c r="V92" s="17" t="s">
        <v>135</v>
      </c>
      <c r="W92" s="16">
        <v>20500</v>
      </c>
      <c r="X92" s="18">
        <v>43073</v>
      </c>
      <c r="Y92" s="16" t="s">
        <v>135</v>
      </c>
      <c r="Z92" s="16">
        <v>4600006577</v>
      </c>
      <c r="AA92" s="19">
        <f t="shared" si="1"/>
        <v>1</v>
      </c>
      <c r="AB92" s="17" t="s">
        <v>308</v>
      </c>
      <c r="AC92" s="17"/>
      <c r="AD92" s="17"/>
      <c r="AE92" s="15" t="s">
        <v>265</v>
      </c>
      <c r="AF92" s="16" t="s">
        <v>53</v>
      </c>
      <c r="AG92" s="15" t="s">
        <v>54</v>
      </c>
      <c r="AH92"/>
      <c r="AI92"/>
      <c r="AJ92"/>
      <c r="AK92"/>
      <c r="AL92"/>
      <c r="AM92"/>
      <c r="AN92"/>
      <c r="AO92"/>
    </row>
    <row r="93" spans="1:41" s="33" customFormat="1" ht="102" hidden="1" x14ac:dyDescent="0.25">
      <c r="A93" s="13" t="s">
        <v>56</v>
      </c>
      <c r="B93" s="14">
        <v>80111604</v>
      </c>
      <c r="C93" s="15" t="s">
        <v>309</v>
      </c>
      <c r="D93" s="15" t="s">
        <v>3571</v>
      </c>
      <c r="E93" s="14" t="s">
        <v>3582</v>
      </c>
      <c r="F93" s="22" t="s">
        <v>3746</v>
      </c>
      <c r="G93" s="24" t="s">
        <v>3683</v>
      </c>
      <c r="H93" s="23">
        <v>20824999.574999999</v>
      </c>
      <c r="I93" s="23">
        <v>20824999.574999999</v>
      </c>
      <c r="J93" s="16" t="s">
        <v>3598</v>
      </c>
      <c r="K93" s="16" t="s">
        <v>48</v>
      </c>
      <c r="L93" s="15" t="s">
        <v>296</v>
      </c>
      <c r="M93" s="15" t="s">
        <v>58</v>
      </c>
      <c r="N93" s="15" t="s">
        <v>133</v>
      </c>
      <c r="O93" s="15" t="s">
        <v>297</v>
      </c>
      <c r="P93" s="16" t="s">
        <v>63</v>
      </c>
      <c r="Q93" s="16"/>
      <c r="R93" s="16" t="s">
        <v>64</v>
      </c>
      <c r="S93" s="16">
        <v>140060001</v>
      </c>
      <c r="T93" s="16" t="s">
        <v>65</v>
      </c>
      <c r="U93" s="17"/>
      <c r="V93" s="17" t="s">
        <v>135</v>
      </c>
      <c r="W93" s="16">
        <v>20502</v>
      </c>
      <c r="X93" s="18">
        <v>43073</v>
      </c>
      <c r="Y93" s="16" t="s">
        <v>135</v>
      </c>
      <c r="Z93" s="16">
        <v>4600006579</v>
      </c>
      <c r="AA93" s="19">
        <f t="shared" si="1"/>
        <v>1</v>
      </c>
      <c r="AB93" s="17" t="s">
        <v>310</v>
      </c>
      <c r="AC93" s="17"/>
      <c r="AD93" s="17"/>
      <c r="AE93" s="15" t="s">
        <v>257</v>
      </c>
      <c r="AF93" s="16" t="s">
        <v>53</v>
      </c>
      <c r="AG93" s="15" t="s">
        <v>54</v>
      </c>
      <c r="AH93"/>
      <c r="AI93"/>
      <c r="AJ93"/>
      <c r="AK93"/>
      <c r="AL93"/>
      <c r="AM93"/>
      <c r="AN93"/>
      <c r="AO93"/>
    </row>
    <row r="94" spans="1:41" s="33" customFormat="1" ht="114.75" hidden="1" x14ac:dyDescent="0.25">
      <c r="A94" s="13" t="s">
        <v>56</v>
      </c>
      <c r="B94" s="14">
        <v>80111604</v>
      </c>
      <c r="C94" s="15" t="s">
        <v>311</v>
      </c>
      <c r="D94" s="15" t="s">
        <v>3571</v>
      </c>
      <c r="E94" s="14" t="s">
        <v>3582</v>
      </c>
      <c r="F94" s="22" t="s">
        <v>3746</v>
      </c>
      <c r="G94" s="24" t="s">
        <v>3683</v>
      </c>
      <c r="H94" s="23">
        <v>20824993.199999999</v>
      </c>
      <c r="I94" s="23">
        <v>20824993.199999999</v>
      </c>
      <c r="J94" s="16" t="s">
        <v>3598</v>
      </c>
      <c r="K94" s="16" t="s">
        <v>48</v>
      </c>
      <c r="L94" s="15" t="s">
        <v>312</v>
      </c>
      <c r="M94" s="15" t="s">
        <v>58</v>
      </c>
      <c r="N94" s="15" t="s">
        <v>133</v>
      </c>
      <c r="O94" s="15" t="s">
        <v>313</v>
      </c>
      <c r="P94" s="16" t="s">
        <v>63</v>
      </c>
      <c r="Q94" s="16"/>
      <c r="R94" s="16" t="s">
        <v>64</v>
      </c>
      <c r="S94" s="16">
        <v>140060001</v>
      </c>
      <c r="T94" s="16" t="s">
        <v>65</v>
      </c>
      <c r="U94" s="17"/>
      <c r="V94" s="17" t="s">
        <v>135</v>
      </c>
      <c r="W94" s="16">
        <v>20504</v>
      </c>
      <c r="X94" s="18">
        <v>43073</v>
      </c>
      <c r="Y94" s="16" t="s">
        <v>135</v>
      </c>
      <c r="Z94" s="16">
        <v>4600006608</v>
      </c>
      <c r="AA94" s="19">
        <f t="shared" si="1"/>
        <v>1</v>
      </c>
      <c r="AB94" s="17" t="s">
        <v>314</v>
      </c>
      <c r="AC94" s="17"/>
      <c r="AD94" s="17"/>
      <c r="AE94" s="15" t="s">
        <v>253</v>
      </c>
      <c r="AF94" s="16" t="s">
        <v>53</v>
      </c>
      <c r="AG94" s="15" t="s">
        <v>54</v>
      </c>
      <c r="AH94"/>
      <c r="AI94"/>
      <c r="AJ94"/>
      <c r="AK94"/>
      <c r="AL94"/>
      <c r="AM94"/>
      <c r="AN94"/>
      <c r="AO94"/>
    </row>
    <row r="95" spans="1:41" s="33" customFormat="1" ht="114.75" hidden="1" x14ac:dyDescent="0.25">
      <c r="A95" s="13" t="s">
        <v>56</v>
      </c>
      <c r="B95" s="14">
        <v>80111604</v>
      </c>
      <c r="C95" s="15" t="s">
        <v>315</v>
      </c>
      <c r="D95" s="15" t="s">
        <v>3571</v>
      </c>
      <c r="E95" s="14" t="s">
        <v>3582</v>
      </c>
      <c r="F95" s="22" t="s">
        <v>3746</v>
      </c>
      <c r="G95" s="24" t="s">
        <v>3683</v>
      </c>
      <c r="H95" s="23">
        <v>20825000</v>
      </c>
      <c r="I95" s="23">
        <v>20825000</v>
      </c>
      <c r="J95" s="16" t="s">
        <v>3598</v>
      </c>
      <c r="K95" s="16" t="s">
        <v>48</v>
      </c>
      <c r="L95" s="15" t="s">
        <v>312</v>
      </c>
      <c r="M95" s="15" t="s">
        <v>58</v>
      </c>
      <c r="N95" s="15" t="s">
        <v>133</v>
      </c>
      <c r="O95" s="15" t="s">
        <v>313</v>
      </c>
      <c r="P95" s="16" t="s">
        <v>63</v>
      </c>
      <c r="Q95" s="16"/>
      <c r="R95" s="16" t="s">
        <v>64</v>
      </c>
      <c r="S95" s="16">
        <v>140060001</v>
      </c>
      <c r="T95" s="16" t="s">
        <v>65</v>
      </c>
      <c r="U95" s="17"/>
      <c r="V95" s="17" t="s">
        <v>135</v>
      </c>
      <c r="W95" s="16">
        <v>20516</v>
      </c>
      <c r="X95" s="18">
        <v>43073</v>
      </c>
      <c r="Y95" s="16" t="s">
        <v>135</v>
      </c>
      <c r="Z95" s="16">
        <v>4600006615</v>
      </c>
      <c r="AA95" s="19">
        <f t="shared" si="1"/>
        <v>1</v>
      </c>
      <c r="AB95" s="17" t="s">
        <v>316</v>
      </c>
      <c r="AC95" s="17"/>
      <c r="AD95" s="17"/>
      <c r="AE95" s="15" t="s">
        <v>253</v>
      </c>
      <c r="AF95" s="16" t="s">
        <v>53</v>
      </c>
      <c r="AG95" s="15" t="s">
        <v>54</v>
      </c>
      <c r="AH95"/>
      <c r="AI95"/>
      <c r="AJ95"/>
      <c r="AK95"/>
      <c r="AL95"/>
      <c r="AM95"/>
      <c r="AN95"/>
      <c r="AO95"/>
    </row>
    <row r="96" spans="1:41" s="33" customFormat="1" ht="114.75" hidden="1" x14ac:dyDescent="0.25">
      <c r="A96" s="13" t="s">
        <v>56</v>
      </c>
      <c r="B96" s="14">
        <v>80111604</v>
      </c>
      <c r="C96" s="15" t="s">
        <v>317</v>
      </c>
      <c r="D96" s="15" t="s">
        <v>3571</v>
      </c>
      <c r="E96" s="14" t="s">
        <v>3582</v>
      </c>
      <c r="F96" s="22" t="s">
        <v>3746</v>
      </c>
      <c r="G96" s="24" t="s">
        <v>3683</v>
      </c>
      <c r="H96" s="23">
        <v>20825000</v>
      </c>
      <c r="I96" s="23">
        <v>20825000</v>
      </c>
      <c r="J96" s="16" t="s">
        <v>3598</v>
      </c>
      <c r="K96" s="16" t="s">
        <v>48</v>
      </c>
      <c r="L96" s="15" t="s">
        <v>312</v>
      </c>
      <c r="M96" s="15" t="s">
        <v>58</v>
      </c>
      <c r="N96" s="15" t="s">
        <v>133</v>
      </c>
      <c r="O96" s="15" t="s">
        <v>313</v>
      </c>
      <c r="P96" s="16" t="s">
        <v>63</v>
      </c>
      <c r="Q96" s="16"/>
      <c r="R96" s="16" t="s">
        <v>64</v>
      </c>
      <c r="S96" s="16">
        <v>140060001</v>
      </c>
      <c r="T96" s="16" t="s">
        <v>65</v>
      </c>
      <c r="U96" s="17"/>
      <c r="V96" s="17" t="s">
        <v>135</v>
      </c>
      <c r="W96" s="16">
        <v>20517</v>
      </c>
      <c r="X96" s="18">
        <v>43073</v>
      </c>
      <c r="Y96" s="16" t="s">
        <v>135</v>
      </c>
      <c r="Z96" s="16">
        <v>4600006616</v>
      </c>
      <c r="AA96" s="19">
        <f t="shared" si="1"/>
        <v>1</v>
      </c>
      <c r="AB96" s="17" t="s">
        <v>318</v>
      </c>
      <c r="AC96" s="17"/>
      <c r="AD96" s="17"/>
      <c r="AE96" s="15" t="s">
        <v>257</v>
      </c>
      <c r="AF96" s="16" t="s">
        <v>53</v>
      </c>
      <c r="AG96" s="15" t="s">
        <v>54</v>
      </c>
      <c r="AH96"/>
      <c r="AI96"/>
      <c r="AJ96"/>
      <c r="AK96"/>
      <c r="AL96"/>
      <c r="AM96"/>
      <c r="AN96"/>
      <c r="AO96"/>
    </row>
    <row r="97" spans="1:41" s="33" customFormat="1" ht="114.75" hidden="1" x14ac:dyDescent="0.25">
      <c r="A97" s="13" t="s">
        <v>56</v>
      </c>
      <c r="B97" s="14">
        <v>80111604</v>
      </c>
      <c r="C97" s="15" t="s">
        <v>319</v>
      </c>
      <c r="D97" s="15" t="s">
        <v>3571</v>
      </c>
      <c r="E97" s="14" t="s">
        <v>3577</v>
      </c>
      <c r="F97" s="22" t="s">
        <v>3746</v>
      </c>
      <c r="G97" s="24" t="s">
        <v>3683</v>
      </c>
      <c r="H97" s="23">
        <v>20825000</v>
      </c>
      <c r="I97" s="23">
        <v>20825000</v>
      </c>
      <c r="J97" s="16" t="s">
        <v>3598</v>
      </c>
      <c r="K97" s="16" t="s">
        <v>48</v>
      </c>
      <c r="L97" s="15" t="s">
        <v>312</v>
      </c>
      <c r="M97" s="15" t="s">
        <v>58</v>
      </c>
      <c r="N97" s="15" t="s">
        <v>133</v>
      </c>
      <c r="O97" s="15" t="s">
        <v>313</v>
      </c>
      <c r="P97" s="16" t="s">
        <v>63</v>
      </c>
      <c r="Q97" s="16"/>
      <c r="R97" s="16" t="s">
        <v>64</v>
      </c>
      <c r="S97" s="16">
        <v>140060001</v>
      </c>
      <c r="T97" s="16" t="s">
        <v>65</v>
      </c>
      <c r="U97" s="17"/>
      <c r="V97" s="17" t="s">
        <v>135</v>
      </c>
      <c r="W97" s="16">
        <v>20519</v>
      </c>
      <c r="X97" s="18">
        <v>43073</v>
      </c>
      <c r="Y97" s="16" t="s">
        <v>135</v>
      </c>
      <c r="Z97" s="16">
        <v>4600006619</v>
      </c>
      <c r="AA97" s="19">
        <f t="shared" si="1"/>
        <v>1</v>
      </c>
      <c r="AB97" s="17" t="s">
        <v>320</v>
      </c>
      <c r="AC97" s="17"/>
      <c r="AD97" s="17"/>
      <c r="AE97" s="15" t="s">
        <v>253</v>
      </c>
      <c r="AF97" s="16" t="s">
        <v>53</v>
      </c>
      <c r="AG97" s="15" t="s">
        <v>54</v>
      </c>
      <c r="AH97"/>
      <c r="AI97"/>
      <c r="AJ97"/>
      <c r="AK97"/>
      <c r="AL97"/>
      <c r="AM97"/>
      <c r="AN97"/>
      <c r="AO97"/>
    </row>
    <row r="98" spans="1:41" s="33" customFormat="1" ht="38.25" hidden="1" x14ac:dyDescent="0.25">
      <c r="A98" s="13" t="s">
        <v>56</v>
      </c>
      <c r="B98" s="14">
        <v>70141804</v>
      </c>
      <c r="C98" s="15" t="s">
        <v>3777</v>
      </c>
      <c r="D98" s="15" t="s">
        <v>3573</v>
      </c>
      <c r="E98" s="14" t="s">
        <v>3577</v>
      </c>
      <c r="F98" s="22" t="s">
        <v>3680</v>
      </c>
      <c r="G98" s="24" t="s">
        <v>3683</v>
      </c>
      <c r="H98" s="23">
        <v>3956976374</v>
      </c>
      <c r="I98" s="23">
        <v>3956976374</v>
      </c>
      <c r="J98" s="16" t="s">
        <v>3598</v>
      </c>
      <c r="K98" s="16" t="s">
        <v>48</v>
      </c>
      <c r="L98" s="15" t="s">
        <v>66</v>
      </c>
      <c r="M98" s="15" t="s">
        <v>58</v>
      </c>
      <c r="N98" s="15" t="s">
        <v>3783</v>
      </c>
      <c r="O98" s="15" t="s">
        <v>67</v>
      </c>
      <c r="P98" s="16" t="s">
        <v>63</v>
      </c>
      <c r="Q98" s="16"/>
      <c r="R98" s="16" t="s">
        <v>64</v>
      </c>
      <c r="S98" s="16"/>
      <c r="T98" s="16" t="s">
        <v>65</v>
      </c>
      <c r="U98" s="17"/>
      <c r="V98" s="17"/>
      <c r="W98" s="16"/>
      <c r="X98" s="18"/>
      <c r="Y98" s="16"/>
      <c r="Z98" s="16"/>
      <c r="AA98" s="19" t="str">
        <f t="shared" si="1"/>
        <v/>
      </c>
      <c r="AB98" s="17"/>
      <c r="AC98" s="17"/>
      <c r="AD98" s="17"/>
      <c r="AE98" s="15" t="s">
        <v>68</v>
      </c>
      <c r="AF98" s="16" t="s">
        <v>53</v>
      </c>
      <c r="AG98" s="15" t="s">
        <v>54</v>
      </c>
      <c r="AH98"/>
      <c r="AI98"/>
      <c r="AJ98"/>
      <c r="AK98"/>
      <c r="AL98"/>
      <c r="AM98"/>
      <c r="AN98"/>
      <c r="AO98"/>
    </row>
    <row r="99" spans="1:41" s="33" customFormat="1" ht="51" hidden="1" x14ac:dyDescent="0.25">
      <c r="A99" s="13" t="s">
        <v>56</v>
      </c>
      <c r="B99" s="14">
        <v>82101800</v>
      </c>
      <c r="C99" s="15" t="s">
        <v>3784</v>
      </c>
      <c r="D99" s="15" t="s">
        <v>3573</v>
      </c>
      <c r="E99" s="14" t="s">
        <v>3577</v>
      </c>
      <c r="F99" s="22" t="s">
        <v>3680</v>
      </c>
      <c r="G99" s="24" t="s">
        <v>3683</v>
      </c>
      <c r="H99" s="23">
        <v>1385067229</v>
      </c>
      <c r="I99" s="23">
        <v>1385067229</v>
      </c>
      <c r="J99" s="16" t="s">
        <v>3598</v>
      </c>
      <c r="K99" s="16" t="s">
        <v>48</v>
      </c>
      <c r="L99" s="15" t="s">
        <v>3785</v>
      </c>
      <c r="M99" s="15" t="s">
        <v>58</v>
      </c>
      <c r="N99" s="15" t="s">
        <v>3786</v>
      </c>
      <c r="O99" s="15" t="s">
        <v>3787</v>
      </c>
      <c r="P99" s="16"/>
      <c r="Q99" s="16"/>
      <c r="R99" s="16"/>
      <c r="S99" s="16"/>
      <c r="T99" s="16"/>
      <c r="U99" s="17"/>
      <c r="V99" s="17"/>
      <c r="W99" s="16"/>
      <c r="X99" s="18"/>
      <c r="Y99" s="16"/>
      <c r="Z99" s="16"/>
      <c r="AA99" s="19" t="str">
        <f t="shared" si="1"/>
        <v/>
      </c>
      <c r="AB99" s="17"/>
      <c r="AC99" s="17"/>
      <c r="AD99" s="17"/>
      <c r="AE99" s="15" t="s">
        <v>68</v>
      </c>
      <c r="AF99" s="16" t="s">
        <v>53</v>
      </c>
      <c r="AG99" s="15" t="s">
        <v>54</v>
      </c>
      <c r="AH99"/>
      <c r="AI99"/>
      <c r="AJ99"/>
      <c r="AK99"/>
      <c r="AL99"/>
      <c r="AM99"/>
      <c r="AN99"/>
      <c r="AO99"/>
    </row>
    <row r="100" spans="1:41" s="33" customFormat="1" ht="89.25" hidden="1" customHeight="1" x14ac:dyDescent="0.25">
      <c r="A100" s="13" t="s">
        <v>56</v>
      </c>
      <c r="B100" s="14">
        <v>70141700</v>
      </c>
      <c r="C100" s="15" t="s">
        <v>69</v>
      </c>
      <c r="D100" s="15" t="s">
        <v>3573</v>
      </c>
      <c r="E100" s="14" t="s">
        <v>3577</v>
      </c>
      <c r="F100" s="22" t="s">
        <v>3680</v>
      </c>
      <c r="G100" s="24" t="s">
        <v>3683</v>
      </c>
      <c r="H100" s="23">
        <v>10000000000</v>
      </c>
      <c r="I100" s="23">
        <v>10000000000</v>
      </c>
      <c r="J100" s="16" t="s">
        <v>3598</v>
      </c>
      <c r="K100" s="16" t="s">
        <v>48</v>
      </c>
      <c r="L100" s="15" t="s">
        <v>70</v>
      </c>
      <c r="M100" s="15" t="s">
        <v>71</v>
      </c>
      <c r="N100" s="15" t="s">
        <v>59</v>
      </c>
      <c r="O100" s="15" t="s">
        <v>72</v>
      </c>
      <c r="P100" s="16"/>
      <c r="Q100" s="16"/>
      <c r="R100" s="16"/>
      <c r="S100" s="16"/>
      <c r="T100" s="16"/>
      <c r="U100" s="17"/>
      <c r="V100" s="17"/>
      <c r="W100" s="16"/>
      <c r="X100" s="18"/>
      <c r="Y100" s="16"/>
      <c r="Z100" s="16"/>
      <c r="AA100" s="19" t="str">
        <f t="shared" si="1"/>
        <v/>
      </c>
      <c r="AB100" s="17"/>
      <c r="AC100" s="17"/>
      <c r="AD100" s="17"/>
      <c r="AE100" s="15" t="s">
        <v>68</v>
      </c>
      <c r="AF100" s="16" t="s">
        <v>53</v>
      </c>
      <c r="AG100" s="15" t="s">
        <v>54</v>
      </c>
      <c r="AH100"/>
      <c r="AI100"/>
      <c r="AJ100"/>
      <c r="AK100"/>
      <c r="AL100"/>
      <c r="AM100"/>
      <c r="AN100"/>
      <c r="AO100"/>
    </row>
    <row r="101" spans="1:41" s="33" customFormat="1" ht="63" hidden="1" customHeight="1" x14ac:dyDescent="0.25">
      <c r="A101" s="13" t="s">
        <v>56</v>
      </c>
      <c r="B101" s="14">
        <v>70141804</v>
      </c>
      <c r="C101" s="15" t="s">
        <v>321</v>
      </c>
      <c r="D101" s="15" t="s">
        <v>3572</v>
      </c>
      <c r="E101" s="14" t="s">
        <v>3580</v>
      </c>
      <c r="F101" s="22" t="s">
        <v>3680</v>
      </c>
      <c r="G101" s="24" t="s">
        <v>3683</v>
      </c>
      <c r="H101" s="23">
        <v>1000000000</v>
      </c>
      <c r="I101" s="23">
        <v>1000000000</v>
      </c>
      <c r="J101" s="16" t="s">
        <v>3598</v>
      </c>
      <c r="K101" s="16" t="s">
        <v>48</v>
      </c>
      <c r="L101" s="15" t="s">
        <v>66</v>
      </c>
      <c r="M101" s="15" t="s">
        <v>58</v>
      </c>
      <c r="N101" s="15" t="s">
        <v>322</v>
      </c>
      <c r="O101" s="15" t="s">
        <v>67</v>
      </c>
      <c r="P101" s="16" t="s">
        <v>63</v>
      </c>
      <c r="Q101" s="16"/>
      <c r="R101" s="16" t="s">
        <v>64</v>
      </c>
      <c r="S101" s="16"/>
      <c r="T101" s="16" t="s">
        <v>65</v>
      </c>
      <c r="U101" s="17"/>
      <c r="V101" s="17" t="s">
        <v>323</v>
      </c>
      <c r="W101" s="16">
        <v>20790</v>
      </c>
      <c r="X101" s="18"/>
      <c r="Y101" s="16" t="s">
        <v>135</v>
      </c>
      <c r="Z101" s="16">
        <v>4600007016</v>
      </c>
      <c r="AA101" s="19" t="str">
        <f t="shared" si="1"/>
        <v>Información incompleta</v>
      </c>
      <c r="AB101" s="17" t="s">
        <v>324</v>
      </c>
      <c r="AC101" s="17" t="s">
        <v>325</v>
      </c>
      <c r="AD101" s="17"/>
      <c r="AE101" s="15" t="s">
        <v>66</v>
      </c>
      <c r="AF101" s="16" t="s">
        <v>53</v>
      </c>
      <c r="AG101" s="15" t="s">
        <v>54</v>
      </c>
      <c r="AH101"/>
      <c r="AI101"/>
      <c r="AJ101"/>
      <c r="AK101"/>
      <c r="AL101"/>
      <c r="AM101"/>
      <c r="AN101"/>
      <c r="AO101"/>
    </row>
    <row r="102" spans="1:41" s="33" customFormat="1" ht="63" hidden="1" customHeight="1" x14ac:dyDescent="0.25">
      <c r="A102" s="13" t="s">
        <v>73</v>
      </c>
      <c r="B102" s="14">
        <v>72141400</v>
      </c>
      <c r="C102" s="15" t="s">
        <v>74</v>
      </c>
      <c r="D102" s="15" t="s">
        <v>3788</v>
      </c>
      <c r="E102" s="14" t="s">
        <v>3583</v>
      </c>
      <c r="F102" s="22" t="s">
        <v>3746</v>
      </c>
      <c r="G102" s="24" t="s">
        <v>3683</v>
      </c>
      <c r="H102" s="23">
        <v>280000000</v>
      </c>
      <c r="I102" s="23">
        <v>280000000</v>
      </c>
      <c r="J102" s="16" t="s">
        <v>3598</v>
      </c>
      <c r="K102" s="16" t="s">
        <v>48</v>
      </c>
      <c r="L102" s="15" t="s">
        <v>75</v>
      </c>
      <c r="M102" s="15" t="s">
        <v>76</v>
      </c>
      <c r="N102" s="15" t="s">
        <v>77</v>
      </c>
      <c r="O102" s="15" t="s">
        <v>78</v>
      </c>
      <c r="P102" s="16" t="s">
        <v>79</v>
      </c>
      <c r="Q102" s="16" t="s">
        <v>80</v>
      </c>
      <c r="R102" s="16" t="s">
        <v>81</v>
      </c>
      <c r="S102" s="16" t="s">
        <v>82</v>
      </c>
      <c r="T102" s="16" t="s">
        <v>83</v>
      </c>
      <c r="U102" s="17" t="s">
        <v>84</v>
      </c>
      <c r="V102" s="17"/>
      <c r="W102" s="16"/>
      <c r="X102" s="18"/>
      <c r="Y102" s="16"/>
      <c r="Z102" s="16"/>
      <c r="AA102" s="19" t="str">
        <f t="shared" si="1"/>
        <v/>
      </c>
      <c r="AB102" s="17"/>
      <c r="AC102" s="17"/>
      <c r="AD102" s="17"/>
      <c r="AE102" s="15" t="s">
        <v>85</v>
      </c>
      <c r="AF102" s="16" t="s">
        <v>53</v>
      </c>
      <c r="AG102" s="15" t="s">
        <v>54</v>
      </c>
      <c r="AH102"/>
      <c r="AI102"/>
      <c r="AJ102"/>
      <c r="AK102"/>
      <c r="AL102"/>
      <c r="AM102"/>
      <c r="AN102"/>
      <c r="AO102"/>
    </row>
    <row r="103" spans="1:41" s="33" customFormat="1" ht="63" hidden="1" customHeight="1" x14ac:dyDescent="0.25">
      <c r="A103" s="13" t="s">
        <v>73</v>
      </c>
      <c r="B103" s="14">
        <v>72141400</v>
      </c>
      <c r="C103" s="15" t="s">
        <v>3789</v>
      </c>
      <c r="D103" s="15" t="s">
        <v>3571</v>
      </c>
      <c r="E103" s="14" t="s">
        <v>3580</v>
      </c>
      <c r="F103" s="22" t="s">
        <v>3746</v>
      </c>
      <c r="G103" s="24" t="s">
        <v>3683</v>
      </c>
      <c r="H103" s="23">
        <f>1600000000-425498832</f>
        <v>1174501168</v>
      </c>
      <c r="I103" s="23">
        <f>1600000000-425498832</f>
        <v>1174501168</v>
      </c>
      <c r="J103" s="16" t="s">
        <v>3599</v>
      </c>
      <c r="K103" s="16" t="s">
        <v>3600</v>
      </c>
      <c r="L103" s="15" t="s">
        <v>75</v>
      </c>
      <c r="M103" s="15" t="s">
        <v>76</v>
      </c>
      <c r="N103" s="15" t="s">
        <v>77</v>
      </c>
      <c r="O103" s="15" t="s">
        <v>78</v>
      </c>
      <c r="P103" s="16" t="s">
        <v>79</v>
      </c>
      <c r="Q103" s="16" t="s">
        <v>80</v>
      </c>
      <c r="R103" s="16" t="s">
        <v>81</v>
      </c>
      <c r="S103" s="16" t="s">
        <v>82</v>
      </c>
      <c r="T103" s="16" t="s">
        <v>83</v>
      </c>
      <c r="U103" s="17" t="s">
        <v>84</v>
      </c>
      <c r="V103" s="17"/>
      <c r="W103" s="16"/>
      <c r="X103" s="18"/>
      <c r="Y103" s="16"/>
      <c r="Z103" s="16"/>
      <c r="AA103" s="19" t="str">
        <f t="shared" si="1"/>
        <v/>
      </c>
      <c r="AB103" s="17"/>
      <c r="AC103" s="17"/>
      <c r="AD103" s="17"/>
      <c r="AE103" s="15" t="s">
        <v>86</v>
      </c>
      <c r="AF103" s="16" t="s">
        <v>53</v>
      </c>
      <c r="AG103" s="15" t="s">
        <v>54</v>
      </c>
      <c r="AH103"/>
      <c r="AI103"/>
      <c r="AJ103"/>
      <c r="AK103"/>
      <c r="AL103"/>
      <c r="AM103"/>
      <c r="AN103"/>
      <c r="AO103"/>
    </row>
    <row r="104" spans="1:41" s="33" customFormat="1" ht="63" hidden="1" customHeight="1" x14ac:dyDescent="0.25">
      <c r="A104" s="13" t="s">
        <v>73</v>
      </c>
      <c r="B104" s="14">
        <v>72141400</v>
      </c>
      <c r="C104" s="15" t="s">
        <v>87</v>
      </c>
      <c r="D104" s="15" t="s">
        <v>3571</v>
      </c>
      <c r="E104" s="14" t="s">
        <v>3583</v>
      </c>
      <c r="F104" s="22" t="s">
        <v>3746</v>
      </c>
      <c r="G104" s="24" t="s">
        <v>3683</v>
      </c>
      <c r="H104" s="23">
        <v>945095653</v>
      </c>
      <c r="I104" s="23">
        <v>799148881</v>
      </c>
      <c r="J104" s="16" t="s">
        <v>3599</v>
      </c>
      <c r="K104" s="16" t="s">
        <v>3600</v>
      </c>
      <c r="L104" s="15" t="s">
        <v>3790</v>
      </c>
      <c r="M104" s="15" t="s">
        <v>326</v>
      </c>
      <c r="N104" s="15" t="s">
        <v>77</v>
      </c>
      <c r="O104" s="15" t="s">
        <v>3791</v>
      </c>
      <c r="P104" s="16" t="s">
        <v>79</v>
      </c>
      <c r="Q104" s="16" t="s">
        <v>80</v>
      </c>
      <c r="R104" s="16" t="s">
        <v>81</v>
      </c>
      <c r="S104" s="16" t="s">
        <v>82</v>
      </c>
      <c r="T104" s="16" t="s">
        <v>83</v>
      </c>
      <c r="U104" s="17" t="s">
        <v>84</v>
      </c>
      <c r="V104">
        <v>7747</v>
      </c>
      <c r="W104" s="16"/>
      <c r="X104" s="18">
        <v>43098</v>
      </c>
      <c r="Y104" s="16"/>
      <c r="Z104" s="16"/>
      <c r="AA104" s="19" t="str">
        <f t="shared" si="1"/>
        <v>Información incompleta</v>
      </c>
      <c r="AB104" s="17"/>
      <c r="AC104" s="17" t="s">
        <v>325</v>
      </c>
      <c r="AD104" s="17"/>
      <c r="AE104" s="15" t="s">
        <v>86</v>
      </c>
      <c r="AF104" s="16" t="s">
        <v>53</v>
      </c>
      <c r="AG104" s="15" t="s">
        <v>54</v>
      </c>
      <c r="AH104"/>
      <c r="AI104"/>
      <c r="AJ104"/>
      <c r="AK104"/>
      <c r="AL104"/>
      <c r="AM104"/>
      <c r="AN104"/>
      <c r="AO104"/>
    </row>
    <row r="105" spans="1:41" s="33" customFormat="1" ht="63" hidden="1" customHeight="1" x14ac:dyDescent="0.25">
      <c r="A105" s="13" t="s">
        <v>73</v>
      </c>
      <c r="B105" s="14">
        <v>72141400</v>
      </c>
      <c r="C105" s="15" t="s">
        <v>88</v>
      </c>
      <c r="D105" s="15" t="s">
        <v>3571</v>
      </c>
      <c r="E105" s="14" t="s">
        <v>3580</v>
      </c>
      <c r="F105" s="22" t="s">
        <v>3746</v>
      </c>
      <c r="G105" s="24" t="s">
        <v>3683</v>
      </c>
      <c r="H105" s="23">
        <v>591652000</v>
      </c>
      <c r="I105" s="23">
        <v>241260800</v>
      </c>
      <c r="J105" s="16" t="s">
        <v>3599</v>
      </c>
      <c r="K105" s="16" t="s">
        <v>3600</v>
      </c>
      <c r="L105" s="15" t="s">
        <v>75</v>
      </c>
      <c r="M105" s="15" t="s">
        <v>76</v>
      </c>
      <c r="N105" s="15" t="s">
        <v>77</v>
      </c>
      <c r="O105" s="15" t="s">
        <v>78</v>
      </c>
      <c r="P105" s="16" t="s">
        <v>89</v>
      </c>
      <c r="Q105" s="16" t="s">
        <v>90</v>
      </c>
      <c r="R105" s="16" t="s">
        <v>91</v>
      </c>
      <c r="S105" s="16">
        <v>230003001</v>
      </c>
      <c r="T105" s="16" t="s">
        <v>90</v>
      </c>
      <c r="U105" s="17" t="s">
        <v>92</v>
      </c>
      <c r="V105" s="17"/>
      <c r="W105" s="16"/>
      <c r="X105" s="18"/>
      <c r="Y105" s="16"/>
      <c r="Z105" s="16"/>
      <c r="AA105" s="19" t="str">
        <f t="shared" si="1"/>
        <v/>
      </c>
      <c r="AB105" s="17"/>
      <c r="AC105" s="17"/>
      <c r="AD105" s="17"/>
      <c r="AE105" s="15" t="s">
        <v>86</v>
      </c>
      <c r="AF105" s="16" t="s">
        <v>53</v>
      </c>
      <c r="AG105" s="15" t="s">
        <v>54</v>
      </c>
      <c r="AH105"/>
      <c r="AI105"/>
      <c r="AJ105"/>
      <c r="AK105"/>
      <c r="AL105"/>
      <c r="AM105"/>
      <c r="AN105"/>
      <c r="AO105"/>
    </row>
    <row r="106" spans="1:41" s="33" customFormat="1" ht="63" hidden="1" customHeight="1" x14ac:dyDescent="0.25">
      <c r="A106" s="13" t="s">
        <v>73</v>
      </c>
      <c r="B106" s="14">
        <v>72141400</v>
      </c>
      <c r="C106" s="15" t="s">
        <v>3792</v>
      </c>
      <c r="D106" s="15" t="s">
        <v>3788</v>
      </c>
      <c r="E106" s="14" t="s">
        <v>3580</v>
      </c>
      <c r="F106" s="22" t="s">
        <v>3746</v>
      </c>
      <c r="G106" s="24" t="s">
        <v>3683</v>
      </c>
      <c r="H106" s="23">
        <v>360000000</v>
      </c>
      <c r="I106" s="23">
        <v>360000000</v>
      </c>
      <c r="J106" s="16" t="s">
        <v>3598</v>
      </c>
      <c r="K106" s="16" t="s">
        <v>48</v>
      </c>
      <c r="L106" s="15" t="s">
        <v>75</v>
      </c>
      <c r="M106" s="15" t="s">
        <v>76</v>
      </c>
      <c r="N106" s="15" t="s">
        <v>77</v>
      </c>
      <c r="O106" s="15" t="s">
        <v>78</v>
      </c>
      <c r="P106" s="16" t="s">
        <v>89</v>
      </c>
      <c r="Q106" s="16" t="s">
        <v>90</v>
      </c>
      <c r="R106" s="16" t="s">
        <v>91</v>
      </c>
      <c r="S106" s="16">
        <v>230003001</v>
      </c>
      <c r="T106" s="16" t="s">
        <v>90</v>
      </c>
      <c r="U106" s="17" t="s">
        <v>92</v>
      </c>
      <c r="V106" s="17"/>
      <c r="W106" s="16"/>
      <c r="X106" s="18"/>
      <c r="Y106" s="16"/>
      <c r="Z106" s="16"/>
      <c r="AA106" s="19" t="str">
        <f t="shared" si="1"/>
        <v/>
      </c>
      <c r="AB106" s="17"/>
      <c r="AC106" s="17"/>
      <c r="AD106" s="17"/>
      <c r="AE106" s="15" t="s">
        <v>3793</v>
      </c>
      <c r="AF106" s="16" t="s">
        <v>53</v>
      </c>
      <c r="AG106" s="15" t="s">
        <v>54</v>
      </c>
      <c r="AH106"/>
      <c r="AI106"/>
      <c r="AJ106"/>
      <c r="AK106"/>
      <c r="AL106"/>
      <c r="AM106"/>
      <c r="AN106"/>
      <c r="AO106"/>
    </row>
    <row r="107" spans="1:41" s="33" customFormat="1" ht="63" hidden="1" customHeight="1" x14ac:dyDescent="0.25">
      <c r="A107" s="13" t="s">
        <v>73</v>
      </c>
      <c r="B107" s="14">
        <v>72141400</v>
      </c>
      <c r="C107" s="15" t="s">
        <v>3794</v>
      </c>
      <c r="D107" s="15" t="s">
        <v>3788</v>
      </c>
      <c r="E107" s="14" t="s">
        <v>3580</v>
      </c>
      <c r="F107" s="22" t="s">
        <v>3746</v>
      </c>
      <c r="G107" s="24" t="s">
        <v>3683</v>
      </c>
      <c r="H107" s="23">
        <v>100000000</v>
      </c>
      <c r="I107" s="23">
        <v>100000000</v>
      </c>
      <c r="J107" s="16" t="s">
        <v>3598</v>
      </c>
      <c r="K107" s="16" t="s">
        <v>48</v>
      </c>
      <c r="L107" s="15" t="s">
        <v>75</v>
      </c>
      <c r="M107" s="15" t="s">
        <v>76</v>
      </c>
      <c r="N107" s="15" t="s">
        <v>77</v>
      </c>
      <c r="O107" s="15" t="s">
        <v>78</v>
      </c>
      <c r="P107" s="16" t="s">
        <v>89</v>
      </c>
      <c r="Q107" s="16" t="s">
        <v>90</v>
      </c>
      <c r="R107" s="16" t="s">
        <v>91</v>
      </c>
      <c r="S107" s="16">
        <v>230003001</v>
      </c>
      <c r="T107" s="16" t="s">
        <v>90</v>
      </c>
      <c r="U107" s="17" t="s">
        <v>92</v>
      </c>
      <c r="V107" s="17"/>
      <c r="W107" s="16"/>
      <c r="X107" s="18"/>
      <c r="Y107" s="16"/>
      <c r="Z107" s="16"/>
      <c r="AA107" s="19" t="str">
        <f t="shared" si="1"/>
        <v/>
      </c>
      <c r="AB107" s="17"/>
      <c r="AC107" s="17"/>
      <c r="AD107" s="17"/>
      <c r="AE107" s="15" t="s">
        <v>3793</v>
      </c>
      <c r="AF107" s="16" t="s">
        <v>53</v>
      </c>
      <c r="AG107" s="15" t="s">
        <v>54</v>
      </c>
      <c r="AH107"/>
      <c r="AI107"/>
      <c r="AJ107"/>
      <c r="AK107"/>
      <c r="AL107"/>
      <c r="AM107"/>
      <c r="AN107"/>
      <c r="AO107"/>
    </row>
    <row r="108" spans="1:41" s="33" customFormat="1" ht="63" hidden="1" customHeight="1" x14ac:dyDescent="0.25">
      <c r="A108" s="13" t="s">
        <v>73</v>
      </c>
      <c r="B108" s="14">
        <v>72141400</v>
      </c>
      <c r="C108" s="15" t="s">
        <v>3795</v>
      </c>
      <c r="D108" s="15" t="s">
        <v>3788</v>
      </c>
      <c r="E108" s="14" t="s">
        <v>3580</v>
      </c>
      <c r="F108" s="22" t="s">
        <v>3746</v>
      </c>
      <c r="G108" s="24" t="s">
        <v>3683</v>
      </c>
      <c r="H108" s="23">
        <v>150000000</v>
      </c>
      <c r="I108" s="23">
        <v>150000000</v>
      </c>
      <c r="J108" s="16" t="s">
        <v>3598</v>
      </c>
      <c r="K108" s="16" t="s">
        <v>48</v>
      </c>
      <c r="L108" s="15" t="s">
        <v>75</v>
      </c>
      <c r="M108" s="15" t="s">
        <v>76</v>
      </c>
      <c r="N108" s="15" t="s">
        <v>77</v>
      </c>
      <c r="O108" s="15" t="s">
        <v>78</v>
      </c>
      <c r="P108" s="16" t="s">
        <v>89</v>
      </c>
      <c r="Q108" s="16" t="s">
        <v>90</v>
      </c>
      <c r="R108" s="16" t="s">
        <v>91</v>
      </c>
      <c r="S108" s="16">
        <v>230003001</v>
      </c>
      <c r="T108" s="16" t="s">
        <v>90</v>
      </c>
      <c r="U108" s="17" t="s">
        <v>92</v>
      </c>
      <c r="V108" s="17"/>
      <c r="W108" s="16"/>
      <c r="X108" s="18"/>
      <c r="Y108" s="16"/>
      <c r="Z108" s="16"/>
      <c r="AA108" s="19" t="str">
        <f t="shared" si="1"/>
        <v/>
      </c>
      <c r="AB108" s="17"/>
      <c r="AC108" s="17"/>
      <c r="AD108" s="17"/>
      <c r="AE108" s="15" t="s">
        <v>3793</v>
      </c>
      <c r="AF108" s="16" t="s">
        <v>53</v>
      </c>
      <c r="AG108" s="15" t="s">
        <v>54</v>
      </c>
      <c r="AH108"/>
      <c r="AI108"/>
      <c r="AJ108"/>
      <c r="AK108"/>
      <c r="AL108"/>
      <c r="AM108"/>
      <c r="AN108"/>
      <c r="AO108"/>
    </row>
    <row r="109" spans="1:41" s="33" customFormat="1" ht="63" hidden="1" customHeight="1" x14ac:dyDescent="0.25">
      <c r="A109" s="13" t="s">
        <v>73</v>
      </c>
      <c r="B109" s="14">
        <v>72141400</v>
      </c>
      <c r="C109" s="15" t="s">
        <v>3796</v>
      </c>
      <c r="D109" s="15" t="s">
        <v>3788</v>
      </c>
      <c r="E109" s="14" t="s">
        <v>3580</v>
      </c>
      <c r="F109" s="22" t="s">
        <v>3746</v>
      </c>
      <c r="G109" s="24" t="s">
        <v>3683</v>
      </c>
      <c r="H109" s="23">
        <v>150000000</v>
      </c>
      <c r="I109" s="23">
        <v>250000000</v>
      </c>
      <c r="J109" s="16" t="s">
        <v>3598</v>
      </c>
      <c r="K109" s="16" t="s">
        <v>48</v>
      </c>
      <c r="L109" s="15" t="s">
        <v>75</v>
      </c>
      <c r="M109" s="15" t="s">
        <v>76</v>
      </c>
      <c r="N109" s="15" t="s">
        <v>77</v>
      </c>
      <c r="O109" s="15" t="s">
        <v>78</v>
      </c>
      <c r="P109" s="16" t="s">
        <v>89</v>
      </c>
      <c r="Q109" s="16" t="s">
        <v>90</v>
      </c>
      <c r="R109" s="16" t="s">
        <v>91</v>
      </c>
      <c r="S109" s="16">
        <v>230003001</v>
      </c>
      <c r="T109" s="16" t="s">
        <v>90</v>
      </c>
      <c r="U109" s="17" t="s">
        <v>92</v>
      </c>
      <c r="V109" s="17"/>
      <c r="W109" s="16"/>
      <c r="X109" s="18"/>
      <c r="Y109" s="16"/>
      <c r="Z109" s="16"/>
      <c r="AA109" s="19" t="str">
        <f t="shared" si="1"/>
        <v/>
      </c>
      <c r="AB109" s="17"/>
      <c r="AC109" s="17"/>
      <c r="AD109" s="17"/>
      <c r="AE109" s="15" t="s">
        <v>3793</v>
      </c>
      <c r="AF109" s="16" t="s">
        <v>53</v>
      </c>
      <c r="AG109" s="15" t="s">
        <v>54</v>
      </c>
      <c r="AH109"/>
      <c r="AI109"/>
      <c r="AJ109"/>
      <c r="AK109"/>
      <c r="AL109"/>
      <c r="AM109"/>
      <c r="AN109"/>
      <c r="AO109"/>
    </row>
    <row r="110" spans="1:41" s="33" customFormat="1" ht="63" hidden="1" customHeight="1" x14ac:dyDescent="0.25">
      <c r="A110" s="13" t="s">
        <v>73</v>
      </c>
      <c r="B110" s="14">
        <v>72141400</v>
      </c>
      <c r="C110" s="15" t="s">
        <v>3797</v>
      </c>
      <c r="D110" s="15" t="s">
        <v>3788</v>
      </c>
      <c r="E110" s="14" t="s">
        <v>3580</v>
      </c>
      <c r="F110" s="22" t="s">
        <v>3746</v>
      </c>
      <c r="G110" s="24" t="s">
        <v>3683</v>
      </c>
      <c r="H110" s="23">
        <v>100000000</v>
      </c>
      <c r="I110" s="23">
        <v>100000000</v>
      </c>
      <c r="J110" s="16" t="s">
        <v>3598</v>
      </c>
      <c r="K110" s="16" t="s">
        <v>48</v>
      </c>
      <c r="L110" s="15" t="s">
        <v>75</v>
      </c>
      <c r="M110" s="15" t="s">
        <v>76</v>
      </c>
      <c r="N110" s="15" t="s">
        <v>77</v>
      </c>
      <c r="O110" s="15" t="s">
        <v>78</v>
      </c>
      <c r="P110" s="16" t="s">
        <v>89</v>
      </c>
      <c r="Q110" s="16" t="s">
        <v>90</v>
      </c>
      <c r="R110" s="16" t="s">
        <v>91</v>
      </c>
      <c r="S110" s="16">
        <v>230003001</v>
      </c>
      <c r="T110" s="16" t="s">
        <v>90</v>
      </c>
      <c r="U110" s="17" t="s">
        <v>92</v>
      </c>
      <c r="V110" s="17"/>
      <c r="W110" s="16"/>
      <c r="X110" s="18"/>
      <c r="Y110" s="16"/>
      <c r="Z110" s="16"/>
      <c r="AA110" s="19" t="str">
        <f t="shared" si="1"/>
        <v/>
      </c>
      <c r="AB110" s="17"/>
      <c r="AC110" s="17"/>
      <c r="AD110" s="17"/>
      <c r="AE110" s="15" t="s">
        <v>3793</v>
      </c>
      <c r="AF110" s="16" t="s">
        <v>53</v>
      </c>
      <c r="AG110" s="15" t="s">
        <v>54</v>
      </c>
      <c r="AH110"/>
      <c r="AI110"/>
      <c r="AJ110"/>
      <c r="AK110"/>
      <c r="AL110"/>
      <c r="AM110"/>
      <c r="AN110"/>
      <c r="AO110"/>
    </row>
    <row r="111" spans="1:41" s="33" customFormat="1" ht="63" hidden="1" customHeight="1" x14ac:dyDescent="0.25">
      <c r="A111" s="13" t="s">
        <v>73</v>
      </c>
      <c r="B111" s="14">
        <v>72141400</v>
      </c>
      <c r="C111" s="15" t="s">
        <v>3798</v>
      </c>
      <c r="D111" s="15" t="s">
        <v>3788</v>
      </c>
      <c r="E111" s="14" t="s">
        <v>3580</v>
      </c>
      <c r="F111" s="22" t="s">
        <v>3746</v>
      </c>
      <c r="G111" s="24" t="s">
        <v>3683</v>
      </c>
      <c r="H111" s="23">
        <v>250000000</v>
      </c>
      <c r="I111" s="23">
        <v>300000000</v>
      </c>
      <c r="J111" s="16" t="s">
        <v>3598</v>
      </c>
      <c r="K111" s="16" t="s">
        <v>48</v>
      </c>
      <c r="L111" s="15" t="s">
        <v>75</v>
      </c>
      <c r="M111" s="15" t="s">
        <v>76</v>
      </c>
      <c r="N111" s="15" t="s">
        <v>77</v>
      </c>
      <c r="O111" s="15" t="s">
        <v>78</v>
      </c>
      <c r="P111" s="16" t="s">
        <v>89</v>
      </c>
      <c r="Q111" s="16" t="s">
        <v>90</v>
      </c>
      <c r="R111" s="16" t="s">
        <v>91</v>
      </c>
      <c r="S111" s="16">
        <v>230003001</v>
      </c>
      <c r="T111" s="16" t="s">
        <v>90</v>
      </c>
      <c r="U111" s="17" t="s">
        <v>92</v>
      </c>
      <c r="V111" s="17"/>
      <c r="W111" s="16"/>
      <c r="X111" s="18"/>
      <c r="Y111" s="16"/>
      <c r="Z111" s="16"/>
      <c r="AA111" s="19" t="str">
        <f t="shared" si="1"/>
        <v/>
      </c>
      <c r="AB111" s="17"/>
      <c r="AC111" s="17"/>
      <c r="AD111" s="17"/>
      <c r="AE111" s="15" t="s">
        <v>3793</v>
      </c>
      <c r="AF111" s="16" t="s">
        <v>53</v>
      </c>
      <c r="AG111" s="15" t="s">
        <v>54</v>
      </c>
      <c r="AH111"/>
      <c r="AI111"/>
      <c r="AJ111"/>
      <c r="AK111"/>
      <c r="AL111"/>
      <c r="AM111"/>
      <c r="AN111"/>
      <c r="AO111"/>
    </row>
    <row r="112" spans="1:41" s="33" customFormat="1" ht="63" hidden="1" customHeight="1" x14ac:dyDescent="0.25">
      <c r="A112" s="13" t="s">
        <v>73</v>
      </c>
      <c r="B112" s="14">
        <v>72141400</v>
      </c>
      <c r="C112" s="15" t="s">
        <v>3799</v>
      </c>
      <c r="D112" s="15" t="s">
        <v>3788</v>
      </c>
      <c r="E112" s="14" t="s">
        <v>3580</v>
      </c>
      <c r="F112" s="22" t="s">
        <v>3746</v>
      </c>
      <c r="G112" s="24" t="s">
        <v>3683</v>
      </c>
      <c r="H112" s="23">
        <v>250000000</v>
      </c>
      <c r="I112" s="23">
        <v>300000000</v>
      </c>
      <c r="J112" s="16" t="s">
        <v>3598</v>
      </c>
      <c r="K112" s="16" t="s">
        <v>48</v>
      </c>
      <c r="L112" s="15" t="s">
        <v>75</v>
      </c>
      <c r="M112" s="15" t="s">
        <v>76</v>
      </c>
      <c r="N112" s="15" t="s">
        <v>77</v>
      </c>
      <c r="O112" s="15" t="s">
        <v>78</v>
      </c>
      <c r="P112" s="16" t="s">
        <v>89</v>
      </c>
      <c r="Q112" s="16" t="s">
        <v>90</v>
      </c>
      <c r="R112" s="16" t="s">
        <v>91</v>
      </c>
      <c r="S112" s="16">
        <v>230003001</v>
      </c>
      <c r="T112" s="16" t="s">
        <v>90</v>
      </c>
      <c r="U112" s="17" t="s">
        <v>92</v>
      </c>
      <c r="V112" s="17"/>
      <c r="W112" s="16"/>
      <c r="X112" s="18"/>
      <c r="Y112" s="16"/>
      <c r="Z112" s="16"/>
      <c r="AA112" s="19" t="str">
        <f t="shared" si="1"/>
        <v/>
      </c>
      <c r="AB112" s="17"/>
      <c r="AC112" s="17"/>
      <c r="AD112" s="17"/>
      <c r="AE112" s="15" t="s">
        <v>3793</v>
      </c>
      <c r="AF112" s="16" t="s">
        <v>53</v>
      </c>
      <c r="AG112" s="15" t="s">
        <v>54</v>
      </c>
      <c r="AH112"/>
      <c r="AI112"/>
      <c r="AJ112"/>
      <c r="AK112"/>
      <c r="AL112"/>
      <c r="AM112"/>
      <c r="AN112"/>
      <c r="AO112"/>
    </row>
    <row r="113" spans="1:41" s="33" customFormat="1" ht="63" hidden="1" customHeight="1" x14ac:dyDescent="0.25">
      <c r="A113" s="13" t="s">
        <v>73</v>
      </c>
      <c r="B113" s="14">
        <v>93131802</v>
      </c>
      <c r="C113" s="15" t="s">
        <v>93</v>
      </c>
      <c r="D113" s="15" t="s">
        <v>3572</v>
      </c>
      <c r="E113" s="14" t="s">
        <v>3582</v>
      </c>
      <c r="F113" s="14" t="s">
        <v>3615</v>
      </c>
      <c r="G113" s="24" t="s">
        <v>3683</v>
      </c>
      <c r="H113" s="23">
        <v>700000000</v>
      </c>
      <c r="I113" s="23">
        <v>800000000</v>
      </c>
      <c r="J113" s="16" t="s">
        <v>3598</v>
      </c>
      <c r="K113" s="16" t="s">
        <v>48</v>
      </c>
      <c r="L113" s="15" t="s">
        <v>75</v>
      </c>
      <c r="M113" s="15" t="s">
        <v>76</v>
      </c>
      <c r="N113" s="15" t="s">
        <v>94</v>
      </c>
      <c r="O113" s="15" t="s">
        <v>78</v>
      </c>
      <c r="P113" s="16" t="s">
        <v>95</v>
      </c>
      <c r="Q113" s="16" t="s">
        <v>96</v>
      </c>
      <c r="R113" s="16" t="s">
        <v>97</v>
      </c>
      <c r="S113" s="16">
        <v>220145001</v>
      </c>
      <c r="T113" s="16" t="s">
        <v>97</v>
      </c>
      <c r="U113" s="17" t="s">
        <v>97</v>
      </c>
      <c r="V113" s="17"/>
      <c r="W113" s="16"/>
      <c r="X113" s="18"/>
      <c r="Y113" s="16"/>
      <c r="Z113" s="16"/>
      <c r="AA113" s="19" t="str">
        <f t="shared" si="1"/>
        <v/>
      </c>
      <c r="AB113" s="17"/>
      <c r="AC113" s="17"/>
      <c r="AD113" s="17"/>
      <c r="AE113" s="15" t="s">
        <v>98</v>
      </c>
      <c r="AF113" s="16" t="s">
        <v>53</v>
      </c>
      <c r="AG113" s="15" t="s">
        <v>54</v>
      </c>
      <c r="AH113"/>
      <c r="AI113"/>
      <c r="AJ113"/>
      <c r="AK113"/>
      <c r="AL113"/>
      <c r="AM113"/>
      <c r="AN113"/>
      <c r="AO113"/>
    </row>
    <row r="114" spans="1:41" s="33" customFormat="1" ht="63" hidden="1" customHeight="1" x14ac:dyDescent="0.25">
      <c r="A114" s="13" t="s">
        <v>73</v>
      </c>
      <c r="B114" s="14">
        <v>93131801</v>
      </c>
      <c r="C114" s="15" t="s">
        <v>99</v>
      </c>
      <c r="D114" s="15" t="s">
        <v>3788</v>
      </c>
      <c r="E114" s="14" t="s">
        <v>3581</v>
      </c>
      <c r="F114" s="22" t="s">
        <v>3746</v>
      </c>
      <c r="G114" s="24" t="s">
        <v>3683</v>
      </c>
      <c r="H114" s="23">
        <v>300000000</v>
      </c>
      <c r="I114" s="23">
        <v>300000000</v>
      </c>
      <c r="J114" s="16" t="s">
        <v>3598</v>
      </c>
      <c r="K114" s="16" t="s">
        <v>48</v>
      </c>
      <c r="L114" s="15" t="s">
        <v>75</v>
      </c>
      <c r="M114" s="15" t="s">
        <v>76</v>
      </c>
      <c r="N114" s="15" t="s">
        <v>94</v>
      </c>
      <c r="O114" s="15" t="s">
        <v>78</v>
      </c>
      <c r="P114" s="16" t="s">
        <v>95</v>
      </c>
      <c r="Q114" s="16" t="s">
        <v>100</v>
      </c>
      <c r="R114" s="16" t="s">
        <v>97</v>
      </c>
      <c r="S114" s="16">
        <v>220145001</v>
      </c>
      <c r="T114" s="16" t="s">
        <v>97</v>
      </c>
      <c r="U114" s="17" t="s">
        <v>97</v>
      </c>
      <c r="V114" s="17"/>
      <c r="W114" s="16"/>
      <c r="X114" s="18"/>
      <c r="Y114" s="16"/>
      <c r="Z114" s="16"/>
      <c r="AA114" s="19" t="str">
        <f t="shared" si="1"/>
        <v/>
      </c>
      <c r="AB114" s="17"/>
      <c r="AC114" s="17"/>
      <c r="AD114" s="17"/>
      <c r="AE114" s="15" t="s">
        <v>98</v>
      </c>
      <c r="AF114" s="16" t="s">
        <v>53</v>
      </c>
      <c r="AG114" s="15" t="s">
        <v>54</v>
      </c>
      <c r="AH114"/>
      <c r="AI114"/>
      <c r="AJ114"/>
      <c r="AK114"/>
      <c r="AL114"/>
      <c r="AM114"/>
      <c r="AN114"/>
      <c r="AO114"/>
    </row>
    <row r="115" spans="1:41" s="33" customFormat="1" ht="63" hidden="1" customHeight="1" x14ac:dyDescent="0.25">
      <c r="A115" s="13" t="s">
        <v>73</v>
      </c>
      <c r="B115" s="14">
        <v>93131802</v>
      </c>
      <c r="C115" s="15" t="s">
        <v>101</v>
      </c>
      <c r="D115" s="15" t="s">
        <v>3575</v>
      </c>
      <c r="E115" s="14" t="s">
        <v>3582</v>
      </c>
      <c r="F115" s="14" t="s">
        <v>3615</v>
      </c>
      <c r="G115" s="24" t="s">
        <v>3683</v>
      </c>
      <c r="H115" s="23">
        <v>1000000000</v>
      </c>
      <c r="I115" s="23">
        <v>1000000000</v>
      </c>
      <c r="J115" s="16" t="s">
        <v>3599</v>
      </c>
      <c r="K115" s="16" t="s">
        <v>3600</v>
      </c>
      <c r="L115" s="15" t="s">
        <v>75</v>
      </c>
      <c r="M115" s="15" t="s">
        <v>76</v>
      </c>
      <c r="N115" s="15" t="s">
        <v>3800</v>
      </c>
      <c r="O115" s="15" t="s">
        <v>78</v>
      </c>
      <c r="P115" s="16" t="s">
        <v>95</v>
      </c>
      <c r="Q115" s="16" t="s">
        <v>102</v>
      </c>
      <c r="R115" s="16" t="s">
        <v>97</v>
      </c>
      <c r="S115" s="16">
        <v>220145001</v>
      </c>
      <c r="T115" s="16" t="s">
        <v>102</v>
      </c>
      <c r="U115" s="17" t="s">
        <v>102</v>
      </c>
      <c r="V115" s="17"/>
      <c r="W115" s="16"/>
      <c r="X115" s="18"/>
      <c r="Y115" s="16"/>
      <c r="Z115" s="16"/>
      <c r="AA115" s="19" t="str">
        <f t="shared" si="1"/>
        <v/>
      </c>
      <c r="AB115" s="17"/>
      <c r="AC115" s="17"/>
      <c r="AD115" s="17"/>
      <c r="AE115" s="15" t="s">
        <v>3801</v>
      </c>
      <c r="AF115" s="16" t="s">
        <v>53</v>
      </c>
      <c r="AG115" s="15" t="s">
        <v>54</v>
      </c>
      <c r="AH115"/>
      <c r="AI115"/>
      <c r="AJ115"/>
      <c r="AK115"/>
      <c r="AL115"/>
      <c r="AM115"/>
      <c r="AN115"/>
      <c r="AO115"/>
    </row>
    <row r="116" spans="1:41" s="33" customFormat="1" ht="63" hidden="1" customHeight="1" x14ac:dyDescent="0.25">
      <c r="A116" s="13" t="s">
        <v>73</v>
      </c>
      <c r="B116" s="14">
        <v>93131802</v>
      </c>
      <c r="C116" s="15" t="s">
        <v>103</v>
      </c>
      <c r="D116" s="15" t="s">
        <v>3788</v>
      </c>
      <c r="E116" s="14" t="s">
        <v>3582</v>
      </c>
      <c r="F116" s="22" t="s">
        <v>3746</v>
      </c>
      <c r="G116" s="24" t="s">
        <v>3683</v>
      </c>
      <c r="H116" s="23">
        <v>250000000</v>
      </c>
      <c r="I116" s="23">
        <v>300000000</v>
      </c>
      <c r="J116" s="16" t="s">
        <v>3598</v>
      </c>
      <c r="K116" s="16" t="s">
        <v>48</v>
      </c>
      <c r="L116" s="15" t="s">
        <v>75</v>
      </c>
      <c r="M116" s="15" t="s">
        <v>76</v>
      </c>
      <c r="N116" s="15" t="s">
        <v>104</v>
      </c>
      <c r="O116" s="15" t="s">
        <v>78</v>
      </c>
      <c r="P116" s="16" t="s">
        <v>95</v>
      </c>
      <c r="Q116" s="16" t="s">
        <v>105</v>
      </c>
      <c r="R116" s="16" t="s">
        <v>97</v>
      </c>
      <c r="S116" s="16">
        <v>220145001</v>
      </c>
      <c r="T116" s="16" t="s">
        <v>97</v>
      </c>
      <c r="U116" s="17" t="s">
        <v>97</v>
      </c>
      <c r="V116" s="17"/>
      <c r="W116" s="16"/>
      <c r="X116" s="18"/>
      <c r="Y116" s="16"/>
      <c r="Z116" s="16"/>
      <c r="AA116" s="19" t="str">
        <f t="shared" si="1"/>
        <v/>
      </c>
      <c r="AB116" s="17"/>
      <c r="AC116" s="17"/>
      <c r="AD116" s="17"/>
      <c r="AE116" s="15" t="s">
        <v>106</v>
      </c>
      <c r="AF116" s="16" t="s">
        <v>53</v>
      </c>
      <c r="AG116" s="15" t="s">
        <v>54</v>
      </c>
      <c r="AH116"/>
      <c r="AI116"/>
      <c r="AJ116"/>
      <c r="AK116"/>
      <c r="AL116"/>
      <c r="AM116"/>
      <c r="AN116"/>
      <c r="AO116"/>
    </row>
    <row r="117" spans="1:41" s="33" customFormat="1" ht="63" hidden="1" customHeight="1" x14ac:dyDescent="0.25">
      <c r="A117" s="13" t="s">
        <v>73</v>
      </c>
      <c r="B117" s="14">
        <v>43231511</v>
      </c>
      <c r="C117" s="15" t="s">
        <v>107</v>
      </c>
      <c r="D117" s="15" t="s">
        <v>3788</v>
      </c>
      <c r="E117" s="14" t="s">
        <v>3582</v>
      </c>
      <c r="F117" s="22" t="s">
        <v>3746</v>
      </c>
      <c r="G117" s="24" t="s">
        <v>3683</v>
      </c>
      <c r="H117" s="23">
        <v>90000000</v>
      </c>
      <c r="I117" s="23">
        <v>100000000</v>
      </c>
      <c r="J117" s="16" t="s">
        <v>3598</v>
      </c>
      <c r="K117" s="16" t="s">
        <v>48</v>
      </c>
      <c r="L117" s="15" t="s">
        <v>75</v>
      </c>
      <c r="M117" s="15" t="s">
        <v>76</v>
      </c>
      <c r="N117" s="15" t="s">
        <v>108</v>
      </c>
      <c r="O117" s="15" t="s">
        <v>78</v>
      </c>
      <c r="P117" s="16" t="s">
        <v>109</v>
      </c>
      <c r="Q117" s="16" t="s">
        <v>110</v>
      </c>
      <c r="R117" s="16" t="s">
        <v>111</v>
      </c>
      <c r="S117" s="16">
        <v>230000001</v>
      </c>
      <c r="T117" s="16" t="s">
        <v>112</v>
      </c>
      <c r="U117" s="17" t="s">
        <v>113</v>
      </c>
      <c r="V117" s="17"/>
      <c r="W117" s="16"/>
      <c r="X117" s="18"/>
      <c r="Y117" s="16"/>
      <c r="Z117" s="16"/>
      <c r="AA117" s="19" t="str">
        <f t="shared" si="1"/>
        <v/>
      </c>
      <c r="AB117" s="17"/>
      <c r="AC117" s="17"/>
      <c r="AD117" s="17"/>
      <c r="AE117" s="15" t="s">
        <v>114</v>
      </c>
      <c r="AF117" s="16" t="s">
        <v>53</v>
      </c>
      <c r="AG117" s="15" t="s">
        <v>54</v>
      </c>
      <c r="AH117"/>
      <c r="AI117"/>
      <c r="AJ117"/>
      <c r="AK117"/>
      <c r="AL117"/>
      <c r="AM117"/>
      <c r="AN117"/>
      <c r="AO117"/>
    </row>
    <row r="118" spans="1:41" s="33" customFormat="1" ht="63" hidden="1" customHeight="1" x14ac:dyDescent="0.25">
      <c r="A118" s="13" t="s">
        <v>73</v>
      </c>
      <c r="B118" s="14">
        <v>93131801</v>
      </c>
      <c r="C118" s="15" t="s">
        <v>115</v>
      </c>
      <c r="D118" s="15" t="s">
        <v>3788</v>
      </c>
      <c r="E118" s="14" t="s">
        <v>3579</v>
      </c>
      <c r="F118" s="22" t="s">
        <v>3746</v>
      </c>
      <c r="G118" s="24" t="s">
        <v>3683</v>
      </c>
      <c r="H118" s="23">
        <v>450000000</v>
      </c>
      <c r="I118" s="23">
        <v>500000000</v>
      </c>
      <c r="J118" s="16" t="s">
        <v>3598</v>
      </c>
      <c r="K118" s="16" t="s">
        <v>48</v>
      </c>
      <c r="L118" s="15" t="s">
        <v>75</v>
      </c>
      <c r="M118" s="15" t="s">
        <v>76</v>
      </c>
      <c r="N118" s="15" t="s">
        <v>77</v>
      </c>
      <c r="O118" s="15" t="s">
        <v>78</v>
      </c>
      <c r="P118" s="16" t="s">
        <v>116</v>
      </c>
      <c r="Q118" s="16" t="s">
        <v>117</v>
      </c>
      <c r="R118" s="16" t="s">
        <v>118</v>
      </c>
      <c r="S118" s="16">
        <v>220070001</v>
      </c>
      <c r="T118" s="16" t="s">
        <v>118</v>
      </c>
      <c r="U118" s="17" t="s">
        <v>118</v>
      </c>
      <c r="V118" s="17"/>
      <c r="W118" s="16"/>
      <c r="X118" s="18"/>
      <c r="Y118" s="16"/>
      <c r="Z118" s="16"/>
      <c r="AA118" s="19" t="str">
        <f t="shared" si="1"/>
        <v/>
      </c>
      <c r="AB118" s="17"/>
      <c r="AC118" s="17"/>
      <c r="AD118" s="17"/>
      <c r="AE118" s="15" t="s">
        <v>119</v>
      </c>
      <c r="AF118" s="16" t="s">
        <v>53</v>
      </c>
      <c r="AG118" s="15" t="s">
        <v>54</v>
      </c>
      <c r="AH118"/>
      <c r="AI118"/>
      <c r="AJ118"/>
      <c r="AK118"/>
      <c r="AL118"/>
      <c r="AM118"/>
      <c r="AN118"/>
      <c r="AO118"/>
    </row>
    <row r="119" spans="1:41" s="33" customFormat="1" ht="63" hidden="1" customHeight="1" x14ac:dyDescent="0.25">
      <c r="A119" s="13" t="s">
        <v>73</v>
      </c>
      <c r="B119" s="14">
        <v>78111502</v>
      </c>
      <c r="C119" s="15" t="s">
        <v>3802</v>
      </c>
      <c r="D119" s="15" t="s">
        <v>3571</v>
      </c>
      <c r="E119" s="14" t="s">
        <v>3579</v>
      </c>
      <c r="F119" s="14" t="s">
        <v>3615</v>
      </c>
      <c r="G119" s="24" t="s">
        <v>3683</v>
      </c>
      <c r="H119" s="23">
        <v>150000000</v>
      </c>
      <c r="I119" s="23">
        <v>200000000</v>
      </c>
      <c r="J119" s="16" t="s">
        <v>3598</v>
      </c>
      <c r="K119" s="16" t="s">
        <v>48</v>
      </c>
      <c r="L119" s="15" t="s">
        <v>75</v>
      </c>
      <c r="M119" s="15" t="s">
        <v>76</v>
      </c>
      <c r="N119" s="15" t="s">
        <v>77</v>
      </c>
      <c r="O119" s="15" t="s">
        <v>78</v>
      </c>
      <c r="P119" s="16"/>
      <c r="Q119" s="16"/>
      <c r="R119" s="16"/>
      <c r="S119" s="16"/>
      <c r="T119" s="16"/>
      <c r="U119" s="17"/>
      <c r="V119" s="17"/>
      <c r="W119" s="16"/>
      <c r="X119" s="18"/>
      <c r="Y119" s="16"/>
      <c r="Z119" s="16"/>
      <c r="AA119" s="19" t="str">
        <f t="shared" si="1"/>
        <v/>
      </c>
      <c r="AB119" s="17"/>
      <c r="AC119" s="17"/>
      <c r="AD119" s="17"/>
      <c r="AE119" s="15" t="s">
        <v>327</v>
      </c>
      <c r="AF119" s="16" t="s">
        <v>53</v>
      </c>
      <c r="AG119" s="15" t="s">
        <v>54</v>
      </c>
      <c r="AH119"/>
      <c r="AI119"/>
      <c r="AJ119"/>
      <c r="AK119"/>
      <c r="AL119"/>
      <c r="AM119"/>
      <c r="AN119"/>
      <c r="AO119"/>
    </row>
    <row r="120" spans="1:41" s="33" customFormat="1" ht="63" hidden="1" customHeight="1" x14ac:dyDescent="0.25">
      <c r="A120" s="13" t="s">
        <v>73</v>
      </c>
      <c r="B120" s="14" t="s">
        <v>758</v>
      </c>
      <c r="C120" s="15" t="s">
        <v>328</v>
      </c>
      <c r="D120" s="15" t="s">
        <v>3571</v>
      </c>
      <c r="E120" s="14" t="s">
        <v>3583</v>
      </c>
      <c r="F120" s="22" t="s">
        <v>3746</v>
      </c>
      <c r="G120" s="24" t="s">
        <v>3683</v>
      </c>
      <c r="H120" s="23">
        <v>1609000000</v>
      </c>
      <c r="I120" s="23">
        <v>1609000000</v>
      </c>
      <c r="J120" s="16" t="s">
        <v>3598</v>
      </c>
      <c r="K120" s="16" t="s">
        <v>48</v>
      </c>
      <c r="L120" s="15" t="s">
        <v>75</v>
      </c>
      <c r="M120" s="15" t="s">
        <v>76</v>
      </c>
      <c r="N120" s="15" t="s">
        <v>77</v>
      </c>
      <c r="O120" s="15" t="s">
        <v>78</v>
      </c>
      <c r="P120" s="16"/>
      <c r="Q120" s="16"/>
      <c r="R120" s="16"/>
      <c r="S120" s="16"/>
      <c r="T120" s="16"/>
      <c r="U120" s="17"/>
      <c r="V120" s="17"/>
      <c r="W120" s="16"/>
      <c r="X120" s="18"/>
      <c r="Y120" s="16"/>
      <c r="Z120" s="16"/>
      <c r="AA120" s="19" t="str">
        <f t="shared" si="1"/>
        <v/>
      </c>
      <c r="AB120" s="17"/>
      <c r="AC120" s="17"/>
      <c r="AD120" s="17"/>
      <c r="AE120" s="15" t="s">
        <v>329</v>
      </c>
      <c r="AF120" s="16" t="s">
        <v>53</v>
      </c>
      <c r="AG120" s="15" t="s">
        <v>54</v>
      </c>
      <c r="AH120"/>
      <c r="AI120"/>
      <c r="AJ120"/>
      <c r="AK120"/>
      <c r="AL120"/>
      <c r="AM120"/>
      <c r="AN120"/>
      <c r="AO120"/>
    </row>
    <row r="121" spans="1:41" s="33" customFormat="1" ht="63" hidden="1" customHeight="1" x14ac:dyDescent="0.25">
      <c r="A121" s="13" t="s">
        <v>330</v>
      </c>
      <c r="B121" s="14">
        <v>86101810</v>
      </c>
      <c r="C121" s="15" t="s">
        <v>331</v>
      </c>
      <c r="D121" s="15" t="s">
        <v>3572</v>
      </c>
      <c r="E121" s="14" t="s">
        <v>3584</v>
      </c>
      <c r="F121" s="22" t="s">
        <v>3680</v>
      </c>
      <c r="G121" s="24" t="s">
        <v>3683</v>
      </c>
      <c r="H121" s="23">
        <v>500000000</v>
      </c>
      <c r="I121" s="23">
        <v>500000000</v>
      </c>
      <c r="J121" s="16" t="s">
        <v>3598</v>
      </c>
      <c r="K121" s="16" t="s">
        <v>48</v>
      </c>
      <c r="L121" s="15" t="s">
        <v>332</v>
      </c>
      <c r="M121" s="15" t="s">
        <v>50</v>
      </c>
      <c r="N121" s="15" t="s">
        <v>333</v>
      </c>
      <c r="O121" s="15" t="s">
        <v>334</v>
      </c>
      <c r="P121" s="16" t="s">
        <v>335</v>
      </c>
      <c r="Q121" s="16" t="s">
        <v>336</v>
      </c>
      <c r="R121" s="16" t="s">
        <v>337</v>
      </c>
      <c r="S121" s="16" t="s">
        <v>338</v>
      </c>
      <c r="T121" s="16" t="s">
        <v>339</v>
      </c>
      <c r="U121" s="17" t="s">
        <v>340</v>
      </c>
      <c r="V121" s="17"/>
      <c r="W121" s="16"/>
      <c r="X121" s="18"/>
      <c r="Y121" s="16"/>
      <c r="Z121" s="16"/>
      <c r="AA121" s="19" t="str">
        <f t="shared" si="1"/>
        <v/>
      </c>
      <c r="AB121" s="17"/>
      <c r="AC121" s="17"/>
      <c r="AD121" s="17"/>
      <c r="AE121" s="15" t="s">
        <v>341</v>
      </c>
      <c r="AF121" s="16" t="s">
        <v>53</v>
      </c>
      <c r="AG121" s="15" t="s">
        <v>342</v>
      </c>
      <c r="AH121"/>
      <c r="AI121"/>
      <c r="AJ121"/>
      <c r="AK121"/>
      <c r="AL121"/>
      <c r="AM121"/>
      <c r="AN121"/>
      <c r="AO121"/>
    </row>
    <row r="122" spans="1:41" s="33" customFormat="1" ht="63" hidden="1" customHeight="1" x14ac:dyDescent="0.25">
      <c r="A122" s="13" t="s">
        <v>330</v>
      </c>
      <c r="B122" s="14">
        <v>80141626</v>
      </c>
      <c r="C122" s="15" t="s">
        <v>343</v>
      </c>
      <c r="D122" s="15" t="s">
        <v>3571</v>
      </c>
      <c r="E122" s="14" t="s">
        <v>3578</v>
      </c>
      <c r="F122" s="22" t="s">
        <v>3680</v>
      </c>
      <c r="G122" s="24" t="s">
        <v>3683</v>
      </c>
      <c r="H122" s="23">
        <v>250000000</v>
      </c>
      <c r="I122" s="23">
        <v>250000000</v>
      </c>
      <c r="J122" s="16" t="s">
        <v>3598</v>
      </c>
      <c r="K122" s="16" t="s">
        <v>48</v>
      </c>
      <c r="L122" s="15" t="s">
        <v>332</v>
      </c>
      <c r="M122" s="15" t="s">
        <v>50</v>
      </c>
      <c r="N122" s="15" t="s">
        <v>344</v>
      </c>
      <c r="O122" s="15" t="s">
        <v>334</v>
      </c>
      <c r="P122" s="16" t="s">
        <v>335</v>
      </c>
      <c r="Q122" s="16" t="s">
        <v>345</v>
      </c>
      <c r="R122" s="16" t="s">
        <v>337</v>
      </c>
      <c r="S122" s="16" t="s">
        <v>338</v>
      </c>
      <c r="T122" s="16" t="s">
        <v>346</v>
      </c>
      <c r="U122" s="17" t="s">
        <v>340</v>
      </c>
      <c r="V122" s="17"/>
      <c r="W122" s="16"/>
      <c r="X122" s="18"/>
      <c r="Y122" s="16"/>
      <c r="Z122" s="16"/>
      <c r="AA122" s="19" t="str">
        <f t="shared" si="1"/>
        <v/>
      </c>
      <c r="AB122" s="17"/>
      <c r="AC122" s="17"/>
      <c r="AD122" s="17"/>
      <c r="AE122" s="15" t="s">
        <v>341</v>
      </c>
      <c r="AF122" s="16" t="s">
        <v>53</v>
      </c>
      <c r="AG122" s="15" t="s">
        <v>342</v>
      </c>
      <c r="AH122"/>
      <c r="AI122"/>
      <c r="AJ122"/>
      <c r="AK122"/>
      <c r="AL122"/>
      <c r="AM122"/>
      <c r="AN122"/>
      <c r="AO122"/>
    </row>
    <row r="123" spans="1:41" s="33" customFormat="1" ht="63" hidden="1" customHeight="1" x14ac:dyDescent="0.25">
      <c r="A123" s="13" t="s">
        <v>330</v>
      </c>
      <c r="B123" s="14">
        <v>931315503</v>
      </c>
      <c r="C123" s="15" t="s">
        <v>347</v>
      </c>
      <c r="D123" s="15" t="s">
        <v>3572</v>
      </c>
      <c r="E123" s="14" t="s">
        <v>3578</v>
      </c>
      <c r="F123" s="14" t="s">
        <v>3672</v>
      </c>
      <c r="G123" s="24" t="s">
        <v>3683</v>
      </c>
      <c r="H123" s="23">
        <v>150000000</v>
      </c>
      <c r="I123" s="23">
        <v>150000000</v>
      </c>
      <c r="J123" s="16" t="s">
        <v>3598</v>
      </c>
      <c r="K123" s="16" t="s">
        <v>48</v>
      </c>
      <c r="L123" s="15" t="s">
        <v>332</v>
      </c>
      <c r="M123" s="15" t="s">
        <v>50</v>
      </c>
      <c r="N123" s="15" t="s">
        <v>333</v>
      </c>
      <c r="O123" s="15" t="s">
        <v>334</v>
      </c>
      <c r="P123" s="16" t="s">
        <v>335</v>
      </c>
      <c r="Q123" s="16" t="s">
        <v>348</v>
      </c>
      <c r="R123" s="16" t="s">
        <v>337</v>
      </c>
      <c r="S123" s="16" t="s">
        <v>338</v>
      </c>
      <c r="T123" s="16" t="s">
        <v>349</v>
      </c>
      <c r="U123" s="17" t="s">
        <v>340</v>
      </c>
      <c r="V123" s="17"/>
      <c r="W123" s="16"/>
      <c r="X123" s="18"/>
      <c r="Y123" s="16"/>
      <c r="Z123" s="16"/>
      <c r="AA123" s="19" t="str">
        <f t="shared" si="1"/>
        <v/>
      </c>
      <c r="AB123" s="17"/>
      <c r="AC123" s="17"/>
      <c r="AD123" s="17"/>
      <c r="AE123" s="15" t="s">
        <v>341</v>
      </c>
      <c r="AF123" s="16" t="s">
        <v>53</v>
      </c>
      <c r="AG123" s="15" t="s">
        <v>342</v>
      </c>
      <c r="AH123"/>
      <c r="AI123"/>
      <c r="AJ123"/>
      <c r="AK123"/>
      <c r="AL123"/>
      <c r="AM123"/>
      <c r="AN123"/>
      <c r="AO123"/>
    </row>
    <row r="124" spans="1:41" s="33" customFormat="1" ht="63" hidden="1" customHeight="1" x14ac:dyDescent="0.25">
      <c r="A124" s="13" t="s">
        <v>330</v>
      </c>
      <c r="B124" s="14">
        <v>92111502</v>
      </c>
      <c r="C124" s="15" t="s">
        <v>3803</v>
      </c>
      <c r="D124" s="15" t="s">
        <v>3571</v>
      </c>
      <c r="E124" s="14" t="s">
        <v>3580</v>
      </c>
      <c r="F124" s="14" t="s">
        <v>3672</v>
      </c>
      <c r="G124" s="24" t="s">
        <v>3683</v>
      </c>
      <c r="H124" s="23">
        <v>150000000</v>
      </c>
      <c r="I124" s="23">
        <v>150000000</v>
      </c>
      <c r="J124" s="16" t="s">
        <v>3598</v>
      </c>
      <c r="K124" s="16" t="s">
        <v>48</v>
      </c>
      <c r="L124" s="15" t="s">
        <v>332</v>
      </c>
      <c r="M124" s="15" t="s">
        <v>50</v>
      </c>
      <c r="N124" s="15" t="s">
        <v>333</v>
      </c>
      <c r="O124" s="15" t="s">
        <v>334</v>
      </c>
      <c r="P124" s="16" t="s">
        <v>335</v>
      </c>
      <c r="Q124" s="16" t="s">
        <v>3804</v>
      </c>
      <c r="R124" s="16" t="s">
        <v>3805</v>
      </c>
      <c r="S124" s="16" t="s">
        <v>3806</v>
      </c>
      <c r="T124" s="16" t="s">
        <v>3807</v>
      </c>
      <c r="U124" s="17"/>
      <c r="V124" s="17"/>
      <c r="W124" s="16"/>
      <c r="X124" s="18"/>
      <c r="Y124" s="16"/>
      <c r="Z124" s="16"/>
      <c r="AA124" s="19" t="str">
        <f t="shared" si="1"/>
        <v/>
      </c>
      <c r="AB124" s="17"/>
      <c r="AC124" s="17"/>
      <c r="AD124" s="17"/>
      <c r="AE124" s="15" t="s">
        <v>341</v>
      </c>
      <c r="AF124" s="16" t="s">
        <v>53</v>
      </c>
      <c r="AG124" s="15" t="s">
        <v>342</v>
      </c>
      <c r="AH124"/>
      <c r="AI124"/>
      <c r="AJ124"/>
      <c r="AK124"/>
      <c r="AL124"/>
      <c r="AM124"/>
      <c r="AN124"/>
      <c r="AO124"/>
    </row>
    <row r="125" spans="1:41" s="33" customFormat="1" ht="63" hidden="1" customHeight="1" x14ac:dyDescent="0.25">
      <c r="A125" s="13" t="s">
        <v>330</v>
      </c>
      <c r="B125" s="14">
        <v>92111502</v>
      </c>
      <c r="C125" s="15" t="s">
        <v>3808</v>
      </c>
      <c r="D125" s="15" t="s">
        <v>3749</v>
      </c>
      <c r="E125" s="14" t="s">
        <v>3582</v>
      </c>
      <c r="F125" s="14" t="s">
        <v>3672</v>
      </c>
      <c r="G125" s="24" t="s">
        <v>3683</v>
      </c>
      <c r="H125" s="23">
        <v>100000000</v>
      </c>
      <c r="I125" s="23">
        <v>100000000</v>
      </c>
      <c r="J125" s="16" t="s">
        <v>3598</v>
      </c>
      <c r="K125" s="16" t="s">
        <v>48</v>
      </c>
      <c r="L125" s="15" t="s">
        <v>332</v>
      </c>
      <c r="M125" s="15" t="s">
        <v>50</v>
      </c>
      <c r="N125" s="15" t="s">
        <v>333</v>
      </c>
      <c r="O125" s="15" t="s">
        <v>334</v>
      </c>
      <c r="P125" s="16" t="s">
        <v>335</v>
      </c>
      <c r="Q125" s="16" t="s">
        <v>3809</v>
      </c>
      <c r="R125" s="16" t="s">
        <v>3805</v>
      </c>
      <c r="S125" s="16" t="s">
        <v>3806</v>
      </c>
      <c r="T125" s="16" t="s">
        <v>3810</v>
      </c>
      <c r="U125" s="17"/>
      <c r="V125" s="17"/>
      <c r="W125" s="16"/>
      <c r="X125" s="18"/>
      <c r="Y125" s="16"/>
      <c r="Z125" s="16"/>
      <c r="AA125" s="19" t="str">
        <f t="shared" si="1"/>
        <v/>
      </c>
      <c r="AB125" s="17"/>
      <c r="AC125" s="17"/>
      <c r="AD125" s="17"/>
      <c r="AE125" s="15" t="s">
        <v>341</v>
      </c>
      <c r="AF125" s="16" t="s">
        <v>53</v>
      </c>
      <c r="AG125" s="15" t="s">
        <v>342</v>
      </c>
      <c r="AH125"/>
      <c r="AI125"/>
      <c r="AJ125"/>
      <c r="AK125"/>
      <c r="AL125"/>
      <c r="AM125"/>
      <c r="AN125"/>
      <c r="AO125"/>
    </row>
    <row r="126" spans="1:41" s="33" customFormat="1" ht="63" hidden="1" customHeight="1" x14ac:dyDescent="0.25">
      <c r="A126" s="13" t="s">
        <v>330</v>
      </c>
      <c r="B126" s="14">
        <v>92111502</v>
      </c>
      <c r="C126" s="15" t="s">
        <v>350</v>
      </c>
      <c r="D126" s="15" t="s">
        <v>3571</v>
      </c>
      <c r="E126" s="14" t="s">
        <v>3582</v>
      </c>
      <c r="F126" s="22" t="s">
        <v>3680</v>
      </c>
      <c r="G126" s="24" t="s">
        <v>3683</v>
      </c>
      <c r="H126" s="23">
        <v>1057721083</v>
      </c>
      <c r="I126" s="23">
        <v>1057721083</v>
      </c>
      <c r="J126" s="16" t="s">
        <v>3598</v>
      </c>
      <c r="K126" s="16" t="s">
        <v>48</v>
      </c>
      <c r="L126" s="15" t="s">
        <v>351</v>
      </c>
      <c r="M126" s="15" t="s">
        <v>50</v>
      </c>
      <c r="N126" s="15" t="s">
        <v>352</v>
      </c>
      <c r="O126" s="15" t="s">
        <v>353</v>
      </c>
      <c r="P126" s="16" t="s">
        <v>354</v>
      </c>
      <c r="Q126" s="16" t="s">
        <v>355</v>
      </c>
      <c r="R126" s="16" t="s">
        <v>356</v>
      </c>
      <c r="S126" s="16" t="s">
        <v>357</v>
      </c>
      <c r="T126" s="16" t="s">
        <v>358</v>
      </c>
      <c r="U126" s="17" t="s">
        <v>359</v>
      </c>
      <c r="V126">
        <v>7243</v>
      </c>
      <c r="W126" s="16">
        <v>17896</v>
      </c>
      <c r="X126" s="18">
        <v>42916</v>
      </c>
      <c r="Y126" s="16">
        <v>90011</v>
      </c>
      <c r="Z126" s="16">
        <v>4600006996</v>
      </c>
      <c r="AA126" s="19">
        <f t="shared" si="1"/>
        <v>1</v>
      </c>
      <c r="AB126" s="17" t="s">
        <v>360</v>
      </c>
      <c r="AC126" s="17" t="s">
        <v>361</v>
      </c>
      <c r="AD126" s="17"/>
      <c r="AE126" s="15" t="s">
        <v>3811</v>
      </c>
      <c r="AF126" s="16" t="s">
        <v>53</v>
      </c>
      <c r="AG126" s="15" t="s">
        <v>342</v>
      </c>
      <c r="AH126"/>
      <c r="AI126"/>
      <c r="AJ126"/>
      <c r="AK126"/>
      <c r="AL126"/>
      <c r="AM126"/>
      <c r="AN126"/>
      <c r="AO126"/>
    </row>
    <row r="127" spans="1:41" s="33" customFormat="1" ht="63" hidden="1" customHeight="1" x14ac:dyDescent="0.25">
      <c r="A127" s="13" t="s">
        <v>330</v>
      </c>
      <c r="B127" s="14">
        <v>92111502</v>
      </c>
      <c r="C127" s="15" t="s">
        <v>3812</v>
      </c>
      <c r="D127" s="15" t="s">
        <v>3571</v>
      </c>
      <c r="E127" s="14" t="s">
        <v>3580</v>
      </c>
      <c r="F127" s="22" t="s">
        <v>3680</v>
      </c>
      <c r="G127" s="24" t="s">
        <v>3683</v>
      </c>
      <c r="H127" s="23">
        <v>252299214</v>
      </c>
      <c r="I127" s="23">
        <v>252299214</v>
      </c>
      <c r="J127" s="16" t="s">
        <v>3598</v>
      </c>
      <c r="K127" s="16" t="s">
        <v>48</v>
      </c>
      <c r="L127" s="15" t="s">
        <v>351</v>
      </c>
      <c r="M127" s="15" t="s">
        <v>50</v>
      </c>
      <c r="N127" s="15" t="s">
        <v>352</v>
      </c>
      <c r="O127" s="15" t="s">
        <v>353</v>
      </c>
      <c r="P127" s="16" t="s">
        <v>354</v>
      </c>
      <c r="Q127" s="16" t="s">
        <v>355</v>
      </c>
      <c r="R127" s="16" t="s">
        <v>356</v>
      </c>
      <c r="S127" s="16" t="s">
        <v>357</v>
      </c>
      <c r="T127" s="16" t="s">
        <v>358</v>
      </c>
      <c r="U127" s="17" t="s">
        <v>3813</v>
      </c>
      <c r="V127" s="17">
        <v>7243</v>
      </c>
      <c r="W127" s="16">
        <v>17919</v>
      </c>
      <c r="X127" s="18">
        <v>42916</v>
      </c>
      <c r="Y127" s="16">
        <v>90011</v>
      </c>
      <c r="Z127" s="16">
        <v>4600006996</v>
      </c>
      <c r="AA127" s="19">
        <f t="shared" si="1"/>
        <v>1</v>
      </c>
      <c r="AB127" s="17" t="s">
        <v>3814</v>
      </c>
      <c r="AC127" s="17" t="s">
        <v>361</v>
      </c>
      <c r="AD127" s="17"/>
      <c r="AE127" s="15" t="s">
        <v>362</v>
      </c>
      <c r="AF127" s="16" t="s">
        <v>53</v>
      </c>
      <c r="AG127" s="15" t="s">
        <v>342</v>
      </c>
      <c r="AH127"/>
      <c r="AI127"/>
      <c r="AJ127"/>
      <c r="AK127"/>
      <c r="AL127"/>
      <c r="AM127"/>
      <c r="AN127"/>
      <c r="AO127"/>
    </row>
    <row r="128" spans="1:41" s="33" customFormat="1" ht="63" hidden="1" customHeight="1" x14ac:dyDescent="0.25">
      <c r="A128" s="13" t="s">
        <v>330</v>
      </c>
      <c r="B128" s="14">
        <v>92111502</v>
      </c>
      <c r="C128" s="15" t="s">
        <v>3812</v>
      </c>
      <c r="D128" s="15" t="s">
        <v>3571</v>
      </c>
      <c r="E128" s="14" t="s">
        <v>3577</v>
      </c>
      <c r="F128" s="22" t="s">
        <v>3680</v>
      </c>
      <c r="G128" s="24" t="s">
        <v>3683</v>
      </c>
      <c r="H128" s="23">
        <v>39836718</v>
      </c>
      <c r="I128" s="23">
        <v>39836718</v>
      </c>
      <c r="J128" s="16" t="s">
        <v>3598</v>
      </c>
      <c r="K128" s="16" t="s">
        <v>48</v>
      </c>
      <c r="L128" s="15" t="s">
        <v>351</v>
      </c>
      <c r="M128" s="15" t="s">
        <v>50</v>
      </c>
      <c r="N128" s="15" t="s">
        <v>352</v>
      </c>
      <c r="O128" s="15" t="s">
        <v>353</v>
      </c>
      <c r="P128" s="16" t="s">
        <v>354</v>
      </c>
      <c r="Q128" s="16" t="s">
        <v>355</v>
      </c>
      <c r="R128" s="16" t="s">
        <v>356</v>
      </c>
      <c r="S128" s="16" t="s">
        <v>357</v>
      </c>
      <c r="T128" s="16" t="s">
        <v>358</v>
      </c>
      <c r="U128" s="17" t="s">
        <v>3815</v>
      </c>
      <c r="V128" s="17">
        <v>7243</v>
      </c>
      <c r="W128" s="16">
        <v>17920</v>
      </c>
      <c r="X128" s="18"/>
      <c r="Y128" s="16"/>
      <c r="Z128" s="16"/>
      <c r="AA128" s="19">
        <f t="shared" si="1"/>
        <v>0</v>
      </c>
      <c r="AB128" s="17" t="s">
        <v>363</v>
      </c>
      <c r="AC128" s="17" t="s">
        <v>325</v>
      </c>
      <c r="AD128" s="17"/>
      <c r="AE128" s="15" t="s">
        <v>362</v>
      </c>
      <c r="AF128" s="16" t="s">
        <v>53</v>
      </c>
      <c r="AG128" s="15" t="s">
        <v>342</v>
      </c>
      <c r="AH128"/>
      <c r="AI128"/>
      <c r="AJ128"/>
      <c r="AK128"/>
      <c r="AL128"/>
      <c r="AM128"/>
      <c r="AN128"/>
      <c r="AO128"/>
    </row>
    <row r="129" spans="1:41" s="33" customFormat="1" ht="63" hidden="1" customHeight="1" x14ac:dyDescent="0.25">
      <c r="A129" s="13" t="s">
        <v>330</v>
      </c>
      <c r="B129" s="14">
        <v>80111504</v>
      </c>
      <c r="C129" s="15" t="s">
        <v>364</v>
      </c>
      <c r="D129" s="15" t="s">
        <v>3572</v>
      </c>
      <c r="E129" s="14" t="s">
        <v>3578</v>
      </c>
      <c r="F129" s="22" t="s">
        <v>3680</v>
      </c>
      <c r="G129" s="24" t="s">
        <v>3816</v>
      </c>
      <c r="H129" s="23">
        <v>0</v>
      </c>
      <c r="I129" s="23">
        <v>0</v>
      </c>
      <c r="J129" s="16" t="s">
        <v>3598</v>
      </c>
      <c r="K129" s="16" t="s">
        <v>48</v>
      </c>
      <c r="L129" s="15" t="s">
        <v>332</v>
      </c>
      <c r="M129" s="15" t="s">
        <v>50</v>
      </c>
      <c r="N129" s="15" t="s">
        <v>333</v>
      </c>
      <c r="O129" s="15" t="s">
        <v>334</v>
      </c>
      <c r="P129" s="16" t="s">
        <v>365</v>
      </c>
      <c r="Q129" s="16" t="s">
        <v>366</v>
      </c>
      <c r="R129" s="16" t="s">
        <v>367</v>
      </c>
      <c r="S129" s="16"/>
      <c r="T129" s="16" t="s">
        <v>368</v>
      </c>
      <c r="U129" s="17" t="s">
        <v>366</v>
      </c>
      <c r="V129" s="17"/>
      <c r="W129" s="16"/>
      <c r="X129" s="18"/>
      <c r="Y129" s="16"/>
      <c r="Z129" s="16"/>
      <c r="AA129" s="19" t="str">
        <f t="shared" si="1"/>
        <v/>
      </c>
      <c r="AB129" s="17"/>
      <c r="AC129" s="17"/>
      <c r="AD129" s="17"/>
      <c r="AE129" s="15" t="s">
        <v>341</v>
      </c>
      <c r="AF129" s="16" t="s">
        <v>53</v>
      </c>
      <c r="AG129" s="15" t="s">
        <v>342</v>
      </c>
      <c r="AH129"/>
      <c r="AI129"/>
      <c r="AJ129"/>
      <c r="AK129"/>
      <c r="AL129"/>
      <c r="AM129"/>
      <c r="AN129"/>
      <c r="AO129"/>
    </row>
    <row r="130" spans="1:41" s="33" customFormat="1" ht="63" hidden="1" customHeight="1" x14ac:dyDescent="0.25">
      <c r="A130" s="13" t="s">
        <v>369</v>
      </c>
      <c r="B130" s="14">
        <v>86131504</v>
      </c>
      <c r="C130" s="15" t="s">
        <v>370</v>
      </c>
      <c r="D130" s="15" t="s">
        <v>3571</v>
      </c>
      <c r="E130" s="14" t="s">
        <v>3578</v>
      </c>
      <c r="F130" s="22" t="s">
        <v>3680</v>
      </c>
      <c r="G130" s="24" t="s">
        <v>3683</v>
      </c>
      <c r="H130" s="23">
        <f>600000000+500000000</f>
        <v>1100000000</v>
      </c>
      <c r="I130" s="23">
        <f>600000000+500000000</f>
        <v>1100000000</v>
      </c>
      <c r="J130" s="16" t="s">
        <v>57</v>
      </c>
      <c r="K130" s="16" t="s">
        <v>3817</v>
      </c>
      <c r="L130" s="15" t="s">
        <v>371</v>
      </c>
      <c r="M130" s="15" t="s">
        <v>50</v>
      </c>
      <c r="N130" s="15" t="s">
        <v>372</v>
      </c>
      <c r="O130" s="15" t="s">
        <v>373</v>
      </c>
      <c r="P130" s="16" t="s">
        <v>374</v>
      </c>
      <c r="Q130" s="16" t="s">
        <v>375</v>
      </c>
      <c r="R130" s="16" t="s">
        <v>376</v>
      </c>
      <c r="S130" s="16" t="s">
        <v>377</v>
      </c>
      <c r="T130" s="16">
        <v>370107000</v>
      </c>
      <c r="U130" s="17" t="s">
        <v>378</v>
      </c>
      <c r="V130" s="17">
        <v>6359</v>
      </c>
      <c r="W130" s="16">
        <v>16181</v>
      </c>
      <c r="X130" s="18">
        <v>42767</v>
      </c>
      <c r="Y130" s="16" t="s">
        <v>379</v>
      </c>
      <c r="Z130" s="16">
        <v>4600006243</v>
      </c>
      <c r="AA130" s="19">
        <f t="shared" si="1"/>
        <v>1</v>
      </c>
      <c r="AB130" s="17" t="s">
        <v>380</v>
      </c>
      <c r="AC130" s="17" t="s">
        <v>381</v>
      </c>
      <c r="AD130" s="17" t="s">
        <v>3818</v>
      </c>
      <c r="AE130" s="15" t="s">
        <v>382</v>
      </c>
      <c r="AF130" s="16" t="s">
        <v>53</v>
      </c>
      <c r="AG130" s="15" t="s">
        <v>383</v>
      </c>
      <c r="AH130"/>
      <c r="AI130"/>
      <c r="AJ130"/>
      <c r="AK130"/>
      <c r="AL130"/>
      <c r="AM130"/>
      <c r="AN130"/>
      <c r="AO130"/>
    </row>
    <row r="131" spans="1:41" s="33" customFormat="1" ht="63" hidden="1" customHeight="1" x14ac:dyDescent="0.25">
      <c r="A131" s="13" t="s">
        <v>369</v>
      </c>
      <c r="B131" s="14">
        <v>80141607</v>
      </c>
      <c r="C131" s="15" t="s">
        <v>384</v>
      </c>
      <c r="D131" s="15" t="s">
        <v>3571</v>
      </c>
      <c r="E131" s="14" t="s">
        <v>3580</v>
      </c>
      <c r="F131" s="22" t="s">
        <v>3680</v>
      </c>
      <c r="G131" s="24" t="s">
        <v>3683</v>
      </c>
      <c r="H131" s="23">
        <f>400000000+500000000</f>
        <v>900000000</v>
      </c>
      <c r="I131" s="23">
        <f>400000000+500000000</f>
        <v>900000000</v>
      </c>
      <c r="J131" s="16" t="s">
        <v>57</v>
      </c>
      <c r="K131" s="16" t="s">
        <v>3817</v>
      </c>
      <c r="L131" s="15" t="s">
        <v>371</v>
      </c>
      <c r="M131" s="15" t="s">
        <v>50</v>
      </c>
      <c r="N131" s="15" t="s">
        <v>372</v>
      </c>
      <c r="O131" s="15" t="s">
        <v>373</v>
      </c>
      <c r="P131" s="16" t="s">
        <v>385</v>
      </c>
      <c r="Q131" s="16" t="s">
        <v>386</v>
      </c>
      <c r="R131" s="16" t="s">
        <v>387</v>
      </c>
      <c r="S131" s="16" t="s">
        <v>388</v>
      </c>
      <c r="T131" s="16">
        <v>370107000</v>
      </c>
      <c r="U131" s="17" t="s">
        <v>389</v>
      </c>
      <c r="V131" s="17">
        <v>6361</v>
      </c>
      <c r="W131" s="16">
        <v>16182</v>
      </c>
      <c r="X131" s="18">
        <v>42767</v>
      </c>
      <c r="Y131" s="16">
        <v>2017060039435</v>
      </c>
      <c r="Z131" s="16">
        <v>4600006201</v>
      </c>
      <c r="AA131" s="19">
        <f t="shared" si="1"/>
        <v>1</v>
      </c>
      <c r="AB131" s="17" t="s">
        <v>390</v>
      </c>
      <c r="AC131" s="17" t="s">
        <v>381</v>
      </c>
      <c r="AD131" s="17" t="s">
        <v>3818</v>
      </c>
      <c r="AE131" s="15" t="s">
        <v>382</v>
      </c>
      <c r="AF131" s="16" t="s">
        <v>53</v>
      </c>
      <c r="AG131" s="15" t="s">
        <v>383</v>
      </c>
      <c r="AH131"/>
      <c r="AI131"/>
      <c r="AJ131"/>
      <c r="AK131"/>
      <c r="AL131"/>
      <c r="AM131"/>
      <c r="AN131"/>
      <c r="AO131"/>
    </row>
    <row r="132" spans="1:41" s="33" customFormat="1" ht="63" hidden="1" customHeight="1" x14ac:dyDescent="0.25">
      <c r="A132" s="13" t="s">
        <v>369</v>
      </c>
      <c r="B132" s="14">
        <v>80111504</v>
      </c>
      <c r="C132" s="15" t="s">
        <v>391</v>
      </c>
      <c r="D132" s="15" t="s">
        <v>3572</v>
      </c>
      <c r="E132" s="14" t="s">
        <v>3580</v>
      </c>
      <c r="F132" s="22" t="s">
        <v>3680</v>
      </c>
      <c r="G132" s="24" t="s">
        <v>3683</v>
      </c>
      <c r="H132" s="23">
        <v>22336000</v>
      </c>
      <c r="I132" s="23">
        <v>22336000</v>
      </c>
      <c r="J132" s="16" t="s">
        <v>3598</v>
      </c>
      <c r="K132" s="16" t="s">
        <v>48</v>
      </c>
      <c r="L132" s="15" t="s">
        <v>371</v>
      </c>
      <c r="M132" s="15" t="s">
        <v>50</v>
      </c>
      <c r="N132" s="15" t="s">
        <v>372</v>
      </c>
      <c r="O132" s="15" t="s">
        <v>373</v>
      </c>
      <c r="P132" s="16" t="s">
        <v>392</v>
      </c>
      <c r="Q132" s="16" t="s">
        <v>393</v>
      </c>
      <c r="R132" s="16" t="s">
        <v>394</v>
      </c>
      <c r="S132" s="16">
        <v>20130</v>
      </c>
      <c r="T132" s="16"/>
      <c r="U132" s="17"/>
      <c r="V132" s="17"/>
      <c r="W132" s="16"/>
      <c r="X132" s="18"/>
      <c r="Y132" s="16"/>
      <c r="Z132" s="16"/>
      <c r="AA132" s="19" t="str">
        <f t="shared" si="1"/>
        <v/>
      </c>
      <c r="AB132" s="17"/>
      <c r="AC132" s="17"/>
      <c r="AD132" s="17" t="s">
        <v>395</v>
      </c>
      <c r="AE132" s="15" t="s">
        <v>3780</v>
      </c>
      <c r="AF132" s="16" t="s">
        <v>53</v>
      </c>
      <c r="AG132" s="15" t="s">
        <v>383</v>
      </c>
      <c r="AH132"/>
      <c r="AI132"/>
      <c r="AJ132"/>
      <c r="AK132"/>
      <c r="AL132"/>
      <c r="AM132"/>
      <c r="AN132"/>
      <c r="AO132"/>
    </row>
    <row r="133" spans="1:41" s="33" customFormat="1" ht="63" hidden="1" customHeight="1" x14ac:dyDescent="0.25">
      <c r="A133" s="13" t="s">
        <v>369</v>
      </c>
      <c r="B133" s="14">
        <v>56015000</v>
      </c>
      <c r="C133" s="15" t="s">
        <v>396</v>
      </c>
      <c r="D133" s="15" t="s">
        <v>3574</v>
      </c>
      <c r="E133" s="14" t="s">
        <v>3580</v>
      </c>
      <c r="F133" s="16" t="s">
        <v>3667</v>
      </c>
      <c r="G133" s="24" t="s">
        <v>3683</v>
      </c>
      <c r="H133" s="23">
        <v>159800000</v>
      </c>
      <c r="I133" s="23">
        <v>159800000</v>
      </c>
      <c r="J133" s="16" t="s">
        <v>3598</v>
      </c>
      <c r="K133" s="16" t="s">
        <v>48</v>
      </c>
      <c r="L133" s="15" t="s">
        <v>397</v>
      </c>
      <c r="M133" s="15" t="s">
        <v>398</v>
      </c>
      <c r="N133" s="15" t="s">
        <v>399</v>
      </c>
      <c r="O133" s="15" t="s">
        <v>400</v>
      </c>
      <c r="P133" s="16"/>
      <c r="Q133" s="16"/>
      <c r="R133" s="16"/>
      <c r="S133" s="16"/>
      <c r="T133" s="16"/>
      <c r="U133" s="17"/>
      <c r="V133" s="17"/>
      <c r="W133" s="16"/>
      <c r="X133" s="18"/>
      <c r="Y133" s="16"/>
      <c r="Z133" s="16"/>
      <c r="AA133" s="19" t="str">
        <f t="shared" si="1"/>
        <v/>
      </c>
      <c r="AB133" s="17"/>
      <c r="AC133" s="17"/>
      <c r="AD133" s="17" t="s">
        <v>401</v>
      </c>
      <c r="AE133" s="15" t="s">
        <v>3780</v>
      </c>
      <c r="AF133" s="16" t="s">
        <v>53</v>
      </c>
      <c r="AG133" s="15" t="s">
        <v>383</v>
      </c>
      <c r="AH133"/>
      <c r="AI133"/>
      <c r="AJ133"/>
      <c r="AK133"/>
      <c r="AL133"/>
      <c r="AM133"/>
      <c r="AN133"/>
      <c r="AO133"/>
    </row>
    <row r="134" spans="1:41" s="33" customFormat="1" ht="63" hidden="1" customHeight="1" x14ac:dyDescent="0.25">
      <c r="A134" s="13" t="s">
        <v>369</v>
      </c>
      <c r="B134" s="14">
        <v>86131504</v>
      </c>
      <c r="C134" s="15" t="s">
        <v>3819</v>
      </c>
      <c r="D134" s="15" t="s">
        <v>3571</v>
      </c>
      <c r="E134" s="14" t="s">
        <v>3580</v>
      </c>
      <c r="F134" s="22" t="s">
        <v>3680</v>
      </c>
      <c r="G134" s="24" t="s">
        <v>3683</v>
      </c>
      <c r="H134" s="23">
        <v>600000000</v>
      </c>
      <c r="I134" s="23">
        <v>600000000</v>
      </c>
      <c r="J134" s="16" t="s">
        <v>3598</v>
      </c>
      <c r="K134" s="16" t="s">
        <v>48</v>
      </c>
      <c r="L134" s="15" t="s">
        <v>3820</v>
      </c>
      <c r="M134" s="15" t="s">
        <v>50</v>
      </c>
      <c r="N134" s="15" t="s">
        <v>402</v>
      </c>
      <c r="O134" s="15" t="s">
        <v>3821</v>
      </c>
      <c r="P134" s="16" t="s">
        <v>385</v>
      </c>
      <c r="Q134" s="16" t="s">
        <v>403</v>
      </c>
      <c r="R134" s="16" t="s">
        <v>404</v>
      </c>
      <c r="S134" s="16" t="s">
        <v>405</v>
      </c>
      <c r="T134" s="16">
        <v>370107000</v>
      </c>
      <c r="U134" s="17" t="s">
        <v>406</v>
      </c>
      <c r="V134" s="17"/>
      <c r="W134" s="16"/>
      <c r="X134" s="18"/>
      <c r="Y134" s="16"/>
      <c r="Z134" s="16"/>
      <c r="AA134" s="19" t="str">
        <f t="shared" si="1"/>
        <v/>
      </c>
      <c r="AB134" s="17"/>
      <c r="AC134" s="17"/>
      <c r="AD134" s="17" t="s">
        <v>3818</v>
      </c>
      <c r="AE134" s="15" t="s">
        <v>3822</v>
      </c>
      <c r="AF134" s="16" t="s">
        <v>53</v>
      </c>
      <c r="AG134" s="15" t="s">
        <v>383</v>
      </c>
      <c r="AH134"/>
      <c r="AI134"/>
      <c r="AJ134"/>
      <c r="AK134"/>
      <c r="AL134"/>
      <c r="AM134"/>
      <c r="AN134"/>
      <c r="AO134"/>
    </row>
    <row r="135" spans="1:41" s="33" customFormat="1" ht="63" hidden="1" customHeight="1" x14ac:dyDescent="0.25">
      <c r="A135" s="49" t="s">
        <v>4592</v>
      </c>
      <c r="B135" s="32">
        <v>781818002</v>
      </c>
      <c r="C135" s="32" t="s">
        <v>3823</v>
      </c>
      <c r="D135" s="29">
        <v>43102</v>
      </c>
      <c r="E135" s="30" t="s">
        <v>3580</v>
      </c>
      <c r="F135" s="30" t="s">
        <v>4593</v>
      </c>
      <c r="G135" s="30" t="s">
        <v>3688</v>
      </c>
      <c r="H135" s="50">
        <v>267003243</v>
      </c>
      <c r="I135" s="50">
        <v>267003243</v>
      </c>
      <c r="J135" s="30" t="s">
        <v>57</v>
      </c>
      <c r="K135" s="30" t="s">
        <v>3600</v>
      </c>
      <c r="L135" s="32" t="s">
        <v>3824</v>
      </c>
      <c r="M135" s="32" t="s">
        <v>50</v>
      </c>
      <c r="N135" s="32" t="s">
        <v>3825</v>
      </c>
      <c r="O135" s="51" t="s">
        <v>3826</v>
      </c>
      <c r="P135" s="52"/>
      <c r="Q135" s="31"/>
      <c r="R135" s="53"/>
      <c r="S135" s="54"/>
      <c r="T135" s="53"/>
      <c r="U135" s="55"/>
      <c r="V135" s="55" t="s">
        <v>3827</v>
      </c>
      <c r="W135" s="53">
        <v>19965</v>
      </c>
      <c r="X135" s="56">
        <v>43089</v>
      </c>
      <c r="Y135" s="55" t="s">
        <v>48</v>
      </c>
      <c r="Z135" s="53">
        <v>4600007039</v>
      </c>
      <c r="AA135" s="57">
        <v>1</v>
      </c>
      <c r="AB135" s="58"/>
      <c r="AC135" s="32" t="s">
        <v>3828</v>
      </c>
      <c r="AD135" s="59" t="s">
        <v>53</v>
      </c>
      <c r="AE135" s="59" t="s">
        <v>407</v>
      </c>
      <c r="AF135" s="16" t="s">
        <v>53</v>
      </c>
      <c r="AG135" s="15" t="s">
        <v>407</v>
      </c>
      <c r="AH135"/>
      <c r="AI135"/>
      <c r="AJ135"/>
      <c r="AK135"/>
      <c r="AL135"/>
      <c r="AM135"/>
      <c r="AN135"/>
      <c r="AO135"/>
    </row>
    <row r="136" spans="1:41" s="33" customFormat="1" ht="63" hidden="1" customHeight="1" x14ac:dyDescent="0.25">
      <c r="A136" s="49" t="s">
        <v>4592</v>
      </c>
      <c r="B136" s="32">
        <v>78111501</v>
      </c>
      <c r="C136" s="32" t="s">
        <v>3829</v>
      </c>
      <c r="D136" s="29">
        <v>43132</v>
      </c>
      <c r="E136" s="30" t="s">
        <v>3585</v>
      </c>
      <c r="F136" s="30" t="s">
        <v>3734</v>
      </c>
      <c r="G136" s="30" t="s">
        <v>3688</v>
      </c>
      <c r="H136" s="50">
        <v>78935719</v>
      </c>
      <c r="I136" s="50">
        <v>78935719</v>
      </c>
      <c r="J136" s="30" t="s">
        <v>3603</v>
      </c>
      <c r="K136" s="30" t="s">
        <v>48</v>
      </c>
      <c r="L136" s="32" t="s">
        <v>3824</v>
      </c>
      <c r="M136" s="32" t="s">
        <v>50</v>
      </c>
      <c r="N136" s="32" t="s">
        <v>3825</v>
      </c>
      <c r="O136" s="51" t="s">
        <v>3826</v>
      </c>
      <c r="P136" s="52"/>
      <c r="Q136" s="31"/>
      <c r="R136" s="53"/>
      <c r="S136" s="54"/>
      <c r="T136" s="53"/>
      <c r="U136" s="55"/>
      <c r="V136" s="60"/>
      <c r="W136" s="53"/>
      <c r="X136" s="56"/>
      <c r="Y136" s="53"/>
      <c r="Z136" s="53"/>
      <c r="AA136" s="57"/>
      <c r="AB136" s="58"/>
      <c r="AC136" s="32" t="s">
        <v>3828</v>
      </c>
      <c r="AD136" s="59" t="s">
        <v>53</v>
      </c>
      <c r="AE136" s="59" t="s">
        <v>407</v>
      </c>
      <c r="AF136" s="16" t="s">
        <v>53</v>
      </c>
      <c r="AG136" s="15" t="s">
        <v>407</v>
      </c>
      <c r="AH136"/>
      <c r="AI136"/>
      <c r="AJ136"/>
      <c r="AK136"/>
      <c r="AL136"/>
      <c r="AM136"/>
      <c r="AN136"/>
      <c r="AO136"/>
    </row>
    <row r="137" spans="1:41" s="33" customFormat="1" ht="89.25" hidden="1" customHeight="1" x14ac:dyDescent="0.25">
      <c r="A137" s="49" t="s">
        <v>4592</v>
      </c>
      <c r="B137" s="32" t="s">
        <v>4594</v>
      </c>
      <c r="C137" s="32" t="s">
        <v>4595</v>
      </c>
      <c r="D137" s="29">
        <v>43102</v>
      </c>
      <c r="E137" s="30" t="s">
        <v>3689</v>
      </c>
      <c r="F137" s="30" t="s">
        <v>3690</v>
      </c>
      <c r="G137" s="30" t="s">
        <v>3688</v>
      </c>
      <c r="H137" s="50">
        <v>13660972</v>
      </c>
      <c r="I137" s="50">
        <v>13660972</v>
      </c>
      <c r="J137" s="30" t="s">
        <v>3603</v>
      </c>
      <c r="K137" s="30" t="s">
        <v>48</v>
      </c>
      <c r="L137" s="32" t="s">
        <v>3824</v>
      </c>
      <c r="M137" s="32" t="s">
        <v>50</v>
      </c>
      <c r="N137" s="32" t="s">
        <v>3830</v>
      </c>
      <c r="O137" s="51" t="s">
        <v>3826</v>
      </c>
      <c r="P137" s="52"/>
      <c r="Q137" s="31"/>
      <c r="R137" s="53"/>
      <c r="S137" s="54"/>
      <c r="T137" s="53"/>
      <c r="U137" s="55"/>
      <c r="V137" s="55">
        <v>4600008046</v>
      </c>
      <c r="W137" s="53">
        <v>20019</v>
      </c>
      <c r="X137" s="56">
        <v>43126</v>
      </c>
      <c r="Y137" s="61" t="s">
        <v>135</v>
      </c>
      <c r="Z137" s="55">
        <v>4600008046</v>
      </c>
      <c r="AA137" s="57">
        <v>1</v>
      </c>
      <c r="AB137" s="58" t="s">
        <v>4596</v>
      </c>
      <c r="AC137" s="62" t="s">
        <v>4597</v>
      </c>
      <c r="AD137" s="59" t="s">
        <v>53</v>
      </c>
      <c r="AE137" s="59" t="s">
        <v>407</v>
      </c>
      <c r="AF137" s="16" t="s">
        <v>53</v>
      </c>
      <c r="AG137" s="15" t="s">
        <v>407</v>
      </c>
      <c r="AH137"/>
      <c r="AI137"/>
      <c r="AJ137"/>
      <c r="AK137"/>
      <c r="AL137"/>
      <c r="AM137"/>
      <c r="AN137"/>
      <c r="AO137"/>
    </row>
    <row r="138" spans="1:41" s="33" customFormat="1" ht="73.5" hidden="1" customHeight="1" x14ac:dyDescent="0.25">
      <c r="A138" s="63" t="s">
        <v>4592</v>
      </c>
      <c r="B138" s="64">
        <v>15101504</v>
      </c>
      <c r="C138" s="62" t="s">
        <v>4598</v>
      </c>
      <c r="D138" s="65">
        <v>43126</v>
      </c>
      <c r="E138" s="66" t="s">
        <v>4599</v>
      </c>
      <c r="F138" s="66" t="s">
        <v>3690</v>
      </c>
      <c r="G138" s="66" t="s">
        <v>3688</v>
      </c>
      <c r="H138" s="67">
        <v>260458062</v>
      </c>
      <c r="I138" s="67">
        <v>260458062</v>
      </c>
      <c r="J138" s="68" t="s">
        <v>3603</v>
      </c>
      <c r="K138" s="68" t="s">
        <v>48</v>
      </c>
      <c r="L138" s="62" t="s">
        <v>4600</v>
      </c>
      <c r="M138" s="62" t="s">
        <v>50</v>
      </c>
      <c r="N138" s="62" t="s">
        <v>4601</v>
      </c>
      <c r="O138" s="51" t="s">
        <v>3826</v>
      </c>
      <c r="P138" s="69"/>
      <c r="Q138" s="70"/>
      <c r="R138" s="71"/>
      <c r="S138" s="72"/>
      <c r="T138" s="71"/>
      <c r="U138" s="73"/>
      <c r="V138" s="61">
        <v>4600007993</v>
      </c>
      <c r="W138" s="61">
        <v>19937</v>
      </c>
      <c r="X138" s="56">
        <v>43126</v>
      </c>
      <c r="Y138" s="61" t="s">
        <v>135</v>
      </c>
      <c r="Z138" s="61">
        <v>4600007993</v>
      </c>
      <c r="AA138" s="74">
        <v>1</v>
      </c>
      <c r="AB138" s="58" t="s">
        <v>4596</v>
      </c>
      <c r="AC138" s="62" t="s">
        <v>4597</v>
      </c>
      <c r="AD138" s="75" t="s">
        <v>53</v>
      </c>
      <c r="AE138" s="75" t="s">
        <v>407</v>
      </c>
      <c r="AF138" s="16" t="s">
        <v>53</v>
      </c>
      <c r="AG138" s="15" t="s">
        <v>407</v>
      </c>
      <c r="AH138"/>
      <c r="AI138"/>
      <c r="AJ138"/>
      <c r="AK138"/>
      <c r="AL138"/>
      <c r="AM138"/>
      <c r="AN138"/>
      <c r="AO138"/>
    </row>
    <row r="139" spans="1:41" s="33" customFormat="1" ht="112.5" hidden="1" customHeight="1" x14ac:dyDescent="0.25">
      <c r="A139" s="63" t="s">
        <v>4592</v>
      </c>
      <c r="B139" s="68">
        <v>90121502</v>
      </c>
      <c r="C139" s="66" t="s">
        <v>4602</v>
      </c>
      <c r="D139" s="65">
        <v>42978</v>
      </c>
      <c r="E139" s="68" t="s">
        <v>3584</v>
      </c>
      <c r="F139" s="66" t="s">
        <v>3690</v>
      </c>
      <c r="G139" s="66" t="s">
        <v>3688</v>
      </c>
      <c r="H139" s="67">
        <v>158625000</v>
      </c>
      <c r="I139" s="67">
        <v>158625000</v>
      </c>
      <c r="J139" s="68" t="s">
        <v>57</v>
      </c>
      <c r="K139" s="68" t="s">
        <v>4603</v>
      </c>
      <c r="L139" s="62" t="s">
        <v>4600</v>
      </c>
      <c r="M139" s="62" t="s">
        <v>50</v>
      </c>
      <c r="N139" s="62" t="s">
        <v>4604</v>
      </c>
      <c r="O139" s="51" t="s">
        <v>3826</v>
      </c>
      <c r="P139" s="69"/>
      <c r="Q139" s="70"/>
      <c r="R139" s="71"/>
      <c r="S139" s="69"/>
      <c r="T139" s="71"/>
      <c r="U139" s="73"/>
      <c r="V139" s="55">
        <v>7571</v>
      </c>
      <c r="W139" s="61" t="s">
        <v>4605</v>
      </c>
      <c r="X139" s="56">
        <v>42745</v>
      </c>
      <c r="Y139" s="71" t="s">
        <v>135</v>
      </c>
      <c r="Z139" s="71">
        <v>4600007506</v>
      </c>
      <c r="AA139" s="57">
        <f t="shared" ref="AA139" si="2">+IF(AND(W139="",X139="",Y139="",Z139=""),"",IF(AND(W139&lt;&gt;"",X139="",Y139="",Z139=""),0%,IF(AND(W139&lt;&gt;"",X139&lt;&gt;"",Y139="",Z139=""),33%,IF(AND(W139&lt;&gt;"",X139&lt;&gt;"",Y139&lt;&gt;"",Z139=""),66%,IF(AND(W139&lt;&gt;"",X139&lt;&gt;"",Y139&lt;&gt;"",Z139&lt;&gt;""),100%,"Información incompleta")))))</f>
        <v>1</v>
      </c>
      <c r="AB139" s="76" t="s">
        <v>4606</v>
      </c>
      <c r="AC139" s="62" t="s">
        <v>4607</v>
      </c>
      <c r="AD139" s="75" t="s">
        <v>53</v>
      </c>
      <c r="AE139" s="75" t="s">
        <v>407</v>
      </c>
      <c r="AF139" s="16" t="s">
        <v>53</v>
      </c>
      <c r="AG139" s="15" t="s">
        <v>407</v>
      </c>
      <c r="AH139"/>
      <c r="AI139"/>
      <c r="AJ139"/>
      <c r="AK139"/>
      <c r="AL139"/>
      <c r="AM139"/>
      <c r="AN139"/>
      <c r="AO139"/>
    </row>
    <row r="140" spans="1:41" s="33" customFormat="1" ht="63" hidden="1" customHeight="1" x14ac:dyDescent="0.25">
      <c r="A140" s="13" t="s">
        <v>408</v>
      </c>
      <c r="B140" s="14">
        <v>72121406</v>
      </c>
      <c r="C140" s="15" t="s">
        <v>409</v>
      </c>
      <c r="D140" s="15" t="s">
        <v>3571</v>
      </c>
      <c r="E140" s="14" t="s">
        <v>3580</v>
      </c>
      <c r="F140" s="22" t="s">
        <v>3680</v>
      </c>
      <c r="G140" s="25" t="s">
        <v>3831</v>
      </c>
      <c r="H140" s="23">
        <v>337563078</v>
      </c>
      <c r="I140" s="23">
        <v>337563078</v>
      </c>
      <c r="J140" s="16" t="s">
        <v>3598</v>
      </c>
      <c r="K140" s="16" t="s">
        <v>48</v>
      </c>
      <c r="L140" s="15" t="s">
        <v>410</v>
      </c>
      <c r="M140" s="15" t="s">
        <v>411</v>
      </c>
      <c r="N140" s="15" t="s">
        <v>412</v>
      </c>
      <c r="O140" s="15" t="s">
        <v>413</v>
      </c>
      <c r="P140" s="16" t="s">
        <v>414</v>
      </c>
      <c r="Q140" s="16" t="s">
        <v>48</v>
      </c>
      <c r="R140" s="16" t="s">
        <v>415</v>
      </c>
      <c r="S140" s="16" t="s">
        <v>416</v>
      </c>
      <c r="T140" s="16" t="s">
        <v>48</v>
      </c>
      <c r="U140" s="17" t="s">
        <v>48</v>
      </c>
      <c r="V140" s="17">
        <v>4600004275</v>
      </c>
      <c r="W140" s="16">
        <v>4590</v>
      </c>
      <c r="X140" s="18">
        <v>42179</v>
      </c>
      <c r="Y140" s="16" t="s">
        <v>417</v>
      </c>
      <c r="Z140" s="16">
        <v>4600004275</v>
      </c>
      <c r="AA140" s="19">
        <f t="shared" ref="AA140:AA202" si="3">+IF(AND(W140="",X140="",Y140="",Z140=""),"",IF(AND(W140&lt;&gt;"",X140="",Y140="",Z140=""),0%,IF(AND(W140&lt;&gt;"",X140&lt;&gt;"",Y140="",Z140=""),33%,IF(AND(W140&lt;&gt;"",X140&lt;&gt;"",Y140&lt;&gt;"",Z140=""),66%,IF(AND(W140&lt;&gt;"",X140&lt;&gt;"",Y140&lt;&gt;"",Z140&lt;&gt;""),100%,"Información incompleta")))))</f>
        <v>1</v>
      </c>
      <c r="AB140" s="17" t="s">
        <v>418</v>
      </c>
      <c r="AC140" s="17"/>
      <c r="AD140" s="17"/>
      <c r="AE140" s="15" t="s">
        <v>3832</v>
      </c>
      <c r="AF140" s="16" t="s">
        <v>419</v>
      </c>
      <c r="AG140" s="15" t="s">
        <v>3833</v>
      </c>
      <c r="AH140"/>
      <c r="AI140"/>
      <c r="AJ140"/>
      <c r="AK140"/>
      <c r="AL140"/>
      <c r="AM140"/>
      <c r="AN140"/>
      <c r="AO140"/>
    </row>
    <row r="141" spans="1:41" s="33" customFormat="1" ht="63" hidden="1" customHeight="1" x14ac:dyDescent="0.25">
      <c r="A141" s="13" t="s">
        <v>408</v>
      </c>
      <c r="B141" s="14">
        <v>72121406</v>
      </c>
      <c r="C141" s="15" t="s">
        <v>420</v>
      </c>
      <c r="D141" s="15" t="s">
        <v>3573</v>
      </c>
      <c r="E141" s="14" t="s">
        <v>3582</v>
      </c>
      <c r="F141" s="14" t="s">
        <v>3682</v>
      </c>
      <c r="G141" s="25" t="s">
        <v>3684</v>
      </c>
      <c r="H141" s="23">
        <v>600000000</v>
      </c>
      <c r="I141" s="23">
        <v>600000000</v>
      </c>
      <c r="J141" s="16" t="s">
        <v>3598</v>
      </c>
      <c r="K141" s="16" t="s">
        <v>48</v>
      </c>
      <c r="L141" s="15" t="s">
        <v>410</v>
      </c>
      <c r="M141" s="15" t="s">
        <v>411</v>
      </c>
      <c r="N141" s="15" t="s">
        <v>412</v>
      </c>
      <c r="O141" s="15" t="s">
        <v>413</v>
      </c>
      <c r="P141" s="16" t="s">
        <v>421</v>
      </c>
      <c r="Q141" s="16" t="s">
        <v>422</v>
      </c>
      <c r="R141" s="16" t="s">
        <v>423</v>
      </c>
      <c r="S141" s="16" t="s">
        <v>424</v>
      </c>
      <c r="T141" s="16" t="s">
        <v>425</v>
      </c>
      <c r="U141" s="17" t="s">
        <v>426</v>
      </c>
      <c r="V141" s="17"/>
      <c r="W141" s="16"/>
      <c r="X141" s="18"/>
      <c r="Y141" s="16"/>
      <c r="Z141" s="16"/>
      <c r="AA141" s="19" t="str">
        <f t="shared" si="3"/>
        <v/>
      </c>
      <c r="AB141" s="17"/>
      <c r="AC141" s="17"/>
      <c r="AD141" s="17"/>
      <c r="AE141" s="15" t="s">
        <v>3834</v>
      </c>
      <c r="AF141" s="16" t="s">
        <v>427</v>
      </c>
      <c r="AG141" s="15" t="s">
        <v>3835</v>
      </c>
      <c r="AH141"/>
      <c r="AI141"/>
      <c r="AJ141"/>
      <c r="AK141"/>
      <c r="AL141"/>
      <c r="AM141"/>
      <c r="AN141"/>
      <c r="AO141"/>
    </row>
    <row r="142" spans="1:41" s="33" customFormat="1" ht="63" hidden="1" customHeight="1" x14ac:dyDescent="0.25">
      <c r="A142" s="13" t="s">
        <v>408</v>
      </c>
      <c r="B142" s="14">
        <v>72121406</v>
      </c>
      <c r="C142" s="15" t="s">
        <v>428</v>
      </c>
      <c r="D142" s="15" t="s">
        <v>3573</v>
      </c>
      <c r="E142" s="14" t="s">
        <v>3582</v>
      </c>
      <c r="F142" s="14" t="s">
        <v>3682</v>
      </c>
      <c r="G142" s="25" t="s">
        <v>3684</v>
      </c>
      <c r="H142" s="23">
        <v>100000000</v>
      </c>
      <c r="I142" s="23">
        <v>100000000</v>
      </c>
      <c r="J142" s="16" t="s">
        <v>3598</v>
      </c>
      <c r="K142" s="16" t="s">
        <v>48</v>
      </c>
      <c r="L142" s="15" t="s">
        <v>410</v>
      </c>
      <c r="M142" s="15" t="s">
        <v>411</v>
      </c>
      <c r="N142" s="15" t="s">
        <v>412</v>
      </c>
      <c r="O142" s="15" t="s">
        <v>413</v>
      </c>
      <c r="P142" s="16" t="s">
        <v>414</v>
      </c>
      <c r="Q142" s="16" t="s">
        <v>429</v>
      </c>
      <c r="R142" s="16" t="s">
        <v>415</v>
      </c>
      <c r="S142" s="16" t="s">
        <v>416</v>
      </c>
      <c r="T142" s="16" t="s">
        <v>429</v>
      </c>
      <c r="U142" s="17" t="s">
        <v>429</v>
      </c>
      <c r="V142" s="17"/>
      <c r="W142" s="16"/>
      <c r="X142" s="18"/>
      <c r="Y142" s="16"/>
      <c r="Z142" s="16"/>
      <c r="AA142" s="19" t="str">
        <f t="shared" si="3"/>
        <v/>
      </c>
      <c r="AB142" s="17"/>
      <c r="AC142" s="17"/>
      <c r="AD142" s="17"/>
      <c r="AE142" s="15" t="s">
        <v>3834</v>
      </c>
      <c r="AF142" s="16" t="s">
        <v>427</v>
      </c>
      <c r="AG142" s="15" t="s">
        <v>3835</v>
      </c>
      <c r="AH142"/>
      <c r="AI142"/>
      <c r="AJ142"/>
      <c r="AK142"/>
      <c r="AL142"/>
      <c r="AM142"/>
      <c r="AN142"/>
      <c r="AO142"/>
    </row>
    <row r="143" spans="1:41" s="33" customFormat="1" ht="63" hidden="1" customHeight="1" x14ac:dyDescent="0.25">
      <c r="A143" s="13" t="s">
        <v>408</v>
      </c>
      <c r="B143" s="14">
        <v>72121406</v>
      </c>
      <c r="C143" s="15" t="s">
        <v>428</v>
      </c>
      <c r="D143" s="15" t="s">
        <v>3573</v>
      </c>
      <c r="E143" s="14" t="s">
        <v>3582</v>
      </c>
      <c r="F143" s="14" t="s">
        <v>3682</v>
      </c>
      <c r="G143" s="25" t="s">
        <v>3684</v>
      </c>
      <c r="H143" s="23">
        <v>300000000</v>
      </c>
      <c r="I143" s="23">
        <v>300000000</v>
      </c>
      <c r="J143" s="16" t="s">
        <v>3598</v>
      </c>
      <c r="K143" s="16" t="s">
        <v>48</v>
      </c>
      <c r="L143" s="15" t="s">
        <v>410</v>
      </c>
      <c r="M143" s="15" t="s">
        <v>411</v>
      </c>
      <c r="N143" s="15" t="s">
        <v>412</v>
      </c>
      <c r="O143" s="15" t="s">
        <v>413</v>
      </c>
      <c r="P143" s="16" t="s">
        <v>421</v>
      </c>
      <c r="Q143" s="16" t="s">
        <v>429</v>
      </c>
      <c r="R143" s="16" t="s">
        <v>423</v>
      </c>
      <c r="S143" s="16" t="s">
        <v>424</v>
      </c>
      <c r="T143" s="16" t="s">
        <v>429</v>
      </c>
      <c r="U143" s="17" t="s">
        <v>429</v>
      </c>
      <c r="V143" s="17"/>
      <c r="W143" s="16"/>
      <c r="X143" s="18"/>
      <c r="Y143" s="16"/>
      <c r="Z143" s="16"/>
      <c r="AA143" s="19" t="str">
        <f t="shared" si="3"/>
        <v/>
      </c>
      <c r="AB143" s="17"/>
      <c r="AC143" s="17"/>
      <c r="AD143" s="17"/>
      <c r="AE143" s="15" t="s">
        <v>3834</v>
      </c>
      <c r="AF143" s="16" t="s">
        <v>427</v>
      </c>
      <c r="AG143" s="15" t="s">
        <v>3835</v>
      </c>
      <c r="AH143"/>
      <c r="AI143"/>
      <c r="AJ143"/>
      <c r="AK143"/>
      <c r="AL143"/>
      <c r="AM143"/>
      <c r="AN143"/>
      <c r="AO143"/>
    </row>
    <row r="144" spans="1:41" s="33" customFormat="1" ht="63" hidden="1" customHeight="1" x14ac:dyDescent="0.25">
      <c r="A144" s="13" t="s">
        <v>408</v>
      </c>
      <c r="B144" s="14">
        <v>72121406</v>
      </c>
      <c r="C144" s="15" t="s">
        <v>430</v>
      </c>
      <c r="D144" s="15" t="s">
        <v>3573</v>
      </c>
      <c r="E144" s="14" t="s">
        <v>3582</v>
      </c>
      <c r="F144" s="14" t="s">
        <v>3682</v>
      </c>
      <c r="G144" s="25" t="s">
        <v>3684</v>
      </c>
      <c r="H144" s="23">
        <v>100000000</v>
      </c>
      <c r="I144" s="23">
        <v>100000000</v>
      </c>
      <c r="J144" s="16" t="s">
        <v>3598</v>
      </c>
      <c r="K144" s="16" t="s">
        <v>48</v>
      </c>
      <c r="L144" s="15" t="s">
        <v>410</v>
      </c>
      <c r="M144" s="15" t="s">
        <v>411</v>
      </c>
      <c r="N144" s="15" t="s">
        <v>412</v>
      </c>
      <c r="O144" s="15" t="s">
        <v>413</v>
      </c>
      <c r="P144" s="16" t="s">
        <v>414</v>
      </c>
      <c r="Q144" s="16" t="s">
        <v>429</v>
      </c>
      <c r="R144" s="16" t="s">
        <v>415</v>
      </c>
      <c r="S144" s="16" t="s">
        <v>416</v>
      </c>
      <c r="T144" s="16" t="s">
        <v>429</v>
      </c>
      <c r="U144" s="17" t="s">
        <v>429</v>
      </c>
      <c r="V144" s="17"/>
      <c r="W144" s="16"/>
      <c r="X144" s="18"/>
      <c r="Y144" s="16"/>
      <c r="Z144" s="16"/>
      <c r="AA144" s="19" t="str">
        <f t="shared" si="3"/>
        <v/>
      </c>
      <c r="AB144" s="17"/>
      <c r="AC144" s="17"/>
      <c r="AD144" s="17"/>
      <c r="AE144" s="15" t="s">
        <v>3834</v>
      </c>
      <c r="AF144" s="16" t="s">
        <v>427</v>
      </c>
      <c r="AG144" s="15" t="s">
        <v>3835</v>
      </c>
      <c r="AH144"/>
      <c r="AI144"/>
      <c r="AJ144"/>
      <c r="AK144"/>
      <c r="AL144"/>
      <c r="AM144"/>
      <c r="AN144"/>
      <c r="AO144"/>
    </row>
    <row r="145" spans="1:41" s="33" customFormat="1" ht="63" hidden="1" customHeight="1" x14ac:dyDescent="0.25">
      <c r="A145" s="13" t="s">
        <v>408</v>
      </c>
      <c r="B145" s="14">
        <v>72121406</v>
      </c>
      <c r="C145" s="15" t="s">
        <v>430</v>
      </c>
      <c r="D145" s="15" t="s">
        <v>3573</v>
      </c>
      <c r="E145" s="14" t="s">
        <v>3578</v>
      </c>
      <c r="F145" s="14" t="s">
        <v>3682</v>
      </c>
      <c r="G145" s="25" t="s">
        <v>3684</v>
      </c>
      <c r="H145" s="23">
        <v>200000000</v>
      </c>
      <c r="I145" s="23">
        <v>200000000</v>
      </c>
      <c r="J145" s="16" t="s">
        <v>3598</v>
      </c>
      <c r="K145" s="16" t="s">
        <v>48</v>
      </c>
      <c r="L145" s="15" t="s">
        <v>410</v>
      </c>
      <c r="M145" s="15" t="s">
        <v>411</v>
      </c>
      <c r="N145" s="15" t="s">
        <v>412</v>
      </c>
      <c r="O145" s="15" t="s">
        <v>413</v>
      </c>
      <c r="P145" s="16" t="s">
        <v>421</v>
      </c>
      <c r="Q145" s="16" t="s">
        <v>429</v>
      </c>
      <c r="R145" s="16" t="s">
        <v>423</v>
      </c>
      <c r="S145" s="16" t="s">
        <v>424</v>
      </c>
      <c r="T145" s="16" t="s">
        <v>429</v>
      </c>
      <c r="U145" s="17" t="s">
        <v>429</v>
      </c>
      <c r="V145" s="17"/>
      <c r="W145" s="16"/>
      <c r="X145" s="18"/>
      <c r="Y145" s="16"/>
      <c r="Z145" s="16"/>
      <c r="AA145" s="19" t="str">
        <f t="shared" si="3"/>
        <v/>
      </c>
      <c r="AB145" s="17"/>
      <c r="AC145" s="17"/>
      <c r="AD145" s="17"/>
      <c r="AE145" s="15" t="s">
        <v>3834</v>
      </c>
      <c r="AF145" s="16" t="s">
        <v>427</v>
      </c>
      <c r="AG145" s="15" t="s">
        <v>3835</v>
      </c>
      <c r="AH145"/>
      <c r="AI145"/>
      <c r="AJ145"/>
      <c r="AK145"/>
      <c r="AL145"/>
      <c r="AM145"/>
      <c r="AN145"/>
      <c r="AO145"/>
    </row>
    <row r="146" spans="1:41" s="33" customFormat="1" ht="63" hidden="1" customHeight="1" x14ac:dyDescent="0.25">
      <c r="A146" s="13" t="s">
        <v>408</v>
      </c>
      <c r="B146" s="14">
        <v>72121406</v>
      </c>
      <c r="C146" s="15" t="s">
        <v>431</v>
      </c>
      <c r="D146" s="15" t="s">
        <v>3573</v>
      </c>
      <c r="E146" s="14" t="s">
        <v>3578</v>
      </c>
      <c r="F146" s="16" t="s">
        <v>3667</v>
      </c>
      <c r="G146" s="25" t="s">
        <v>3684</v>
      </c>
      <c r="H146" s="23">
        <v>900000000</v>
      </c>
      <c r="I146" s="23">
        <v>900000000</v>
      </c>
      <c r="J146" s="16" t="s">
        <v>3598</v>
      </c>
      <c r="K146" s="16" t="s">
        <v>48</v>
      </c>
      <c r="L146" s="15" t="s">
        <v>410</v>
      </c>
      <c r="M146" s="15" t="s">
        <v>411</v>
      </c>
      <c r="N146" s="15" t="s">
        <v>412</v>
      </c>
      <c r="O146" s="15" t="s">
        <v>413</v>
      </c>
      <c r="P146" s="16" t="s">
        <v>421</v>
      </c>
      <c r="Q146" s="16" t="s">
        <v>422</v>
      </c>
      <c r="R146" s="16" t="s">
        <v>423</v>
      </c>
      <c r="S146" s="16" t="s">
        <v>424</v>
      </c>
      <c r="T146" s="16" t="s">
        <v>432</v>
      </c>
      <c r="U146" s="17" t="s">
        <v>432</v>
      </c>
      <c r="V146" s="17"/>
      <c r="W146" s="16"/>
      <c r="X146" s="18"/>
      <c r="Y146" s="16"/>
      <c r="Z146" s="16"/>
      <c r="AA146" s="19" t="str">
        <f t="shared" si="3"/>
        <v/>
      </c>
      <c r="AB146" s="17"/>
      <c r="AC146" s="17"/>
      <c r="AD146" s="17"/>
      <c r="AE146" s="15" t="s">
        <v>3836</v>
      </c>
      <c r="AF146" s="16" t="s">
        <v>3837</v>
      </c>
      <c r="AG146" s="15" t="s">
        <v>3838</v>
      </c>
      <c r="AH146"/>
      <c r="AI146"/>
      <c r="AJ146"/>
      <c r="AK146"/>
      <c r="AL146"/>
      <c r="AM146"/>
      <c r="AN146"/>
      <c r="AO146"/>
    </row>
    <row r="147" spans="1:41" s="33" customFormat="1" ht="63" hidden="1" customHeight="1" x14ac:dyDescent="0.25">
      <c r="A147" s="13" t="s">
        <v>408</v>
      </c>
      <c r="B147" s="14">
        <v>81101515</v>
      </c>
      <c r="C147" s="15" t="s">
        <v>433</v>
      </c>
      <c r="D147" s="15" t="s">
        <v>3573</v>
      </c>
      <c r="E147" s="14" t="s">
        <v>3578</v>
      </c>
      <c r="F147" s="14" t="s">
        <v>3681</v>
      </c>
      <c r="G147" s="25" t="s">
        <v>3684</v>
      </c>
      <c r="H147" s="23">
        <v>90000000</v>
      </c>
      <c r="I147" s="23">
        <v>90000000</v>
      </c>
      <c r="J147" s="16" t="s">
        <v>3598</v>
      </c>
      <c r="K147" s="16" t="s">
        <v>48</v>
      </c>
      <c r="L147" s="15" t="s">
        <v>410</v>
      </c>
      <c r="M147" s="15" t="s">
        <v>411</v>
      </c>
      <c r="N147" s="15" t="s">
        <v>412</v>
      </c>
      <c r="O147" s="15" t="s">
        <v>413</v>
      </c>
      <c r="P147" s="16" t="s">
        <v>421</v>
      </c>
      <c r="Q147" s="16" t="s">
        <v>422</v>
      </c>
      <c r="R147" s="16" t="s">
        <v>423</v>
      </c>
      <c r="S147" s="16" t="s">
        <v>424</v>
      </c>
      <c r="T147" s="16" t="s">
        <v>432</v>
      </c>
      <c r="U147" s="17" t="s">
        <v>432</v>
      </c>
      <c r="V147" s="17"/>
      <c r="W147" s="16"/>
      <c r="X147" s="18"/>
      <c r="Y147" s="16"/>
      <c r="Z147" s="16"/>
      <c r="AA147" s="19" t="str">
        <f t="shared" si="3"/>
        <v/>
      </c>
      <c r="AB147" s="17"/>
      <c r="AC147" s="17"/>
      <c r="AD147" s="17"/>
      <c r="AE147" s="15" t="s">
        <v>3839</v>
      </c>
      <c r="AF147" s="16" t="s">
        <v>419</v>
      </c>
      <c r="AG147" s="15" t="s">
        <v>3833</v>
      </c>
      <c r="AH147"/>
      <c r="AI147"/>
      <c r="AJ147"/>
      <c r="AK147"/>
      <c r="AL147"/>
      <c r="AM147"/>
      <c r="AN147"/>
      <c r="AO147"/>
    </row>
    <row r="148" spans="1:41" s="33" customFormat="1" ht="63" hidden="1" customHeight="1" x14ac:dyDescent="0.25">
      <c r="A148" s="13" t="s">
        <v>408</v>
      </c>
      <c r="B148" s="14">
        <v>72121406</v>
      </c>
      <c r="C148" s="15" t="s">
        <v>434</v>
      </c>
      <c r="D148" s="15" t="s">
        <v>3573</v>
      </c>
      <c r="E148" s="14" t="s">
        <v>3580</v>
      </c>
      <c r="F148" s="14" t="s">
        <v>3682</v>
      </c>
      <c r="G148" s="25" t="s">
        <v>3684</v>
      </c>
      <c r="H148" s="23">
        <v>650000000</v>
      </c>
      <c r="I148" s="23">
        <v>650000000</v>
      </c>
      <c r="J148" s="16" t="s">
        <v>3598</v>
      </c>
      <c r="K148" s="16" t="s">
        <v>48</v>
      </c>
      <c r="L148" s="15" t="s">
        <v>410</v>
      </c>
      <c r="M148" s="15" t="s">
        <v>411</v>
      </c>
      <c r="N148" s="15" t="s">
        <v>412</v>
      </c>
      <c r="O148" s="15" t="s">
        <v>413</v>
      </c>
      <c r="P148" s="16" t="s">
        <v>421</v>
      </c>
      <c r="Q148" s="16" t="s">
        <v>435</v>
      </c>
      <c r="R148" s="16" t="s">
        <v>423</v>
      </c>
      <c r="S148" s="16" t="s">
        <v>424</v>
      </c>
      <c r="T148" s="16" t="s">
        <v>435</v>
      </c>
      <c r="U148" s="17" t="s">
        <v>435</v>
      </c>
      <c r="V148" s="17"/>
      <c r="W148" s="16"/>
      <c r="X148" s="18"/>
      <c r="Y148" s="16"/>
      <c r="Z148" s="16"/>
      <c r="AA148" s="19" t="str">
        <f t="shared" si="3"/>
        <v/>
      </c>
      <c r="AB148" s="17"/>
      <c r="AC148" s="17"/>
      <c r="AD148" s="17"/>
      <c r="AE148" s="15" t="s">
        <v>3840</v>
      </c>
      <c r="AF148" s="16" t="s">
        <v>427</v>
      </c>
      <c r="AG148" s="15" t="s">
        <v>3835</v>
      </c>
      <c r="AH148"/>
      <c r="AI148"/>
      <c r="AJ148"/>
      <c r="AK148"/>
      <c r="AL148"/>
      <c r="AM148"/>
      <c r="AN148"/>
      <c r="AO148"/>
    </row>
    <row r="149" spans="1:41" s="33" customFormat="1" ht="63" hidden="1" customHeight="1" x14ac:dyDescent="0.25">
      <c r="A149" s="13" t="s">
        <v>408</v>
      </c>
      <c r="B149" s="14">
        <v>72121406</v>
      </c>
      <c r="C149" s="15" t="s">
        <v>436</v>
      </c>
      <c r="D149" s="15" t="s">
        <v>3573</v>
      </c>
      <c r="E149" s="14" t="s">
        <v>3578</v>
      </c>
      <c r="F149" s="14" t="s">
        <v>3682</v>
      </c>
      <c r="G149" s="25" t="s">
        <v>3684</v>
      </c>
      <c r="H149" s="23">
        <v>730000000</v>
      </c>
      <c r="I149" s="23">
        <v>730000000</v>
      </c>
      <c r="J149" s="16" t="s">
        <v>3598</v>
      </c>
      <c r="K149" s="16" t="s">
        <v>48</v>
      </c>
      <c r="L149" s="15" t="s">
        <v>410</v>
      </c>
      <c r="M149" s="15" t="s">
        <v>411</v>
      </c>
      <c r="N149" s="15" t="s">
        <v>412</v>
      </c>
      <c r="O149" s="15" t="s">
        <v>413</v>
      </c>
      <c r="P149" s="16" t="s">
        <v>421</v>
      </c>
      <c r="Q149" s="16" t="s">
        <v>429</v>
      </c>
      <c r="R149" s="16" t="s">
        <v>423</v>
      </c>
      <c r="S149" s="16" t="s">
        <v>424</v>
      </c>
      <c r="T149" s="16" t="s">
        <v>429</v>
      </c>
      <c r="U149" s="17" t="s">
        <v>429</v>
      </c>
      <c r="V149" s="17"/>
      <c r="W149" s="16"/>
      <c r="X149" s="18"/>
      <c r="Y149" s="16"/>
      <c r="Z149" s="16"/>
      <c r="AA149" s="19" t="str">
        <f t="shared" si="3"/>
        <v/>
      </c>
      <c r="AB149" s="17"/>
      <c r="AC149" s="17"/>
      <c r="AD149" s="17"/>
      <c r="AE149" s="15" t="s">
        <v>3841</v>
      </c>
      <c r="AF149" s="16" t="s">
        <v>427</v>
      </c>
      <c r="AG149" s="15" t="s">
        <v>3835</v>
      </c>
      <c r="AH149"/>
      <c r="AI149"/>
      <c r="AJ149"/>
      <c r="AK149"/>
      <c r="AL149"/>
      <c r="AM149"/>
      <c r="AN149"/>
      <c r="AO149"/>
    </row>
    <row r="150" spans="1:41" s="33" customFormat="1" ht="63" hidden="1" customHeight="1" x14ac:dyDescent="0.25">
      <c r="A150" s="13" t="s">
        <v>408</v>
      </c>
      <c r="B150" s="14">
        <v>72121406</v>
      </c>
      <c r="C150" s="15" t="s">
        <v>437</v>
      </c>
      <c r="D150" s="15" t="s">
        <v>3573</v>
      </c>
      <c r="E150" s="14" t="s">
        <v>3578</v>
      </c>
      <c r="F150" s="16" t="s">
        <v>3667</v>
      </c>
      <c r="G150" s="25" t="s">
        <v>3684</v>
      </c>
      <c r="H150" s="23">
        <v>1000000000</v>
      </c>
      <c r="I150" s="23">
        <v>1000000000</v>
      </c>
      <c r="J150" s="16" t="s">
        <v>3598</v>
      </c>
      <c r="K150" s="16" t="s">
        <v>48</v>
      </c>
      <c r="L150" s="15" t="s">
        <v>410</v>
      </c>
      <c r="M150" s="15" t="s">
        <v>411</v>
      </c>
      <c r="N150" s="15" t="s">
        <v>412</v>
      </c>
      <c r="O150" s="15" t="s">
        <v>413</v>
      </c>
      <c r="P150" s="16" t="s">
        <v>421</v>
      </c>
      <c r="Q150" s="16" t="s">
        <v>435</v>
      </c>
      <c r="R150" s="16" t="s">
        <v>423</v>
      </c>
      <c r="S150" s="16" t="s">
        <v>424</v>
      </c>
      <c r="T150" s="16" t="s">
        <v>435</v>
      </c>
      <c r="U150" s="17" t="s">
        <v>435</v>
      </c>
      <c r="V150" s="17"/>
      <c r="W150" s="16"/>
      <c r="X150" s="18"/>
      <c r="Y150" s="16"/>
      <c r="Z150" s="16"/>
      <c r="AA150" s="19" t="str">
        <f t="shared" si="3"/>
        <v/>
      </c>
      <c r="AB150" s="17"/>
      <c r="AC150" s="17"/>
      <c r="AD150" s="17"/>
      <c r="AE150" s="15" t="s">
        <v>3836</v>
      </c>
      <c r="AF150" s="16" t="s">
        <v>3837</v>
      </c>
      <c r="AG150" s="15" t="s">
        <v>3838</v>
      </c>
      <c r="AH150"/>
      <c r="AI150"/>
      <c r="AJ150"/>
      <c r="AK150"/>
      <c r="AL150"/>
      <c r="AM150"/>
      <c r="AN150"/>
      <c r="AO150"/>
    </row>
    <row r="151" spans="1:41" s="33" customFormat="1" ht="63" hidden="1" customHeight="1" x14ac:dyDescent="0.25">
      <c r="A151" s="13" t="s">
        <v>408</v>
      </c>
      <c r="B151" s="14">
        <v>81101515</v>
      </c>
      <c r="C151" s="15" t="s">
        <v>438</v>
      </c>
      <c r="D151" s="15" t="s">
        <v>3573</v>
      </c>
      <c r="E151" s="14" t="s">
        <v>3584</v>
      </c>
      <c r="F151" s="14" t="s">
        <v>3681</v>
      </c>
      <c r="G151" s="25" t="s">
        <v>3684</v>
      </c>
      <c r="H151" s="23">
        <v>100000000</v>
      </c>
      <c r="I151" s="23">
        <v>100000000</v>
      </c>
      <c r="J151" s="16" t="s">
        <v>3598</v>
      </c>
      <c r="K151" s="16" t="s">
        <v>48</v>
      </c>
      <c r="L151" s="15" t="s">
        <v>410</v>
      </c>
      <c r="M151" s="15" t="s">
        <v>411</v>
      </c>
      <c r="N151" s="15" t="s">
        <v>412</v>
      </c>
      <c r="O151" s="15" t="s">
        <v>413</v>
      </c>
      <c r="P151" s="16" t="s">
        <v>421</v>
      </c>
      <c r="Q151" s="16" t="s">
        <v>435</v>
      </c>
      <c r="R151" s="16" t="s">
        <v>423</v>
      </c>
      <c r="S151" s="16" t="s">
        <v>424</v>
      </c>
      <c r="T151" s="16" t="s">
        <v>435</v>
      </c>
      <c r="U151" s="17" t="s">
        <v>435</v>
      </c>
      <c r="V151" s="17"/>
      <c r="W151" s="16"/>
      <c r="X151" s="18"/>
      <c r="Y151" s="16"/>
      <c r="Z151" s="16"/>
      <c r="AA151" s="19" t="str">
        <f t="shared" si="3"/>
        <v/>
      </c>
      <c r="AB151" s="17"/>
      <c r="AC151" s="17"/>
      <c r="AD151" s="17"/>
      <c r="AE151" s="15" t="s">
        <v>3842</v>
      </c>
      <c r="AF151" s="16" t="s">
        <v>419</v>
      </c>
      <c r="AG151" s="15" t="s">
        <v>3833</v>
      </c>
      <c r="AH151"/>
      <c r="AI151"/>
      <c r="AJ151"/>
      <c r="AK151"/>
      <c r="AL151"/>
      <c r="AM151"/>
      <c r="AN151"/>
      <c r="AO151"/>
    </row>
    <row r="152" spans="1:41" s="33" customFormat="1" ht="63" hidden="1" customHeight="1" x14ac:dyDescent="0.25">
      <c r="A152" s="13" t="s">
        <v>408</v>
      </c>
      <c r="B152" s="14">
        <v>72121406</v>
      </c>
      <c r="C152" s="15" t="s">
        <v>439</v>
      </c>
      <c r="D152" s="15" t="s">
        <v>3573</v>
      </c>
      <c r="E152" s="14" t="s">
        <v>3579</v>
      </c>
      <c r="F152" s="14" t="s">
        <v>3682</v>
      </c>
      <c r="G152" s="25" t="s">
        <v>3831</v>
      </c>
      <c r="H152" s="23">
        <v>350000000</v>
      </c>
      <c r="I152" s="23">
        <v>350000000</v>
      </c>
      <c r="J152" s="16" t="s">
        <v>3598</v>
      </c>
      <c r="K152" s="16" t="s">
        <v>48</v>
      </c>
      <c r="L152" s="15" t="s">
        <v>410</v>
      </c>
      <c r="M152" s="15" t="s">
        <v>411</v>
      </c>
      <c r="N152" s="15" t="s">
        <v>412</v>
      </c>
      <c r="O152" s="15" t="s">
        <v>413</v>
      </c>
      <c r="P152" s="16" t="s">
        <v>414</v>
      </c>
      <c r="Q152" s="16" t="s">
        <v>440</v>
      </c>
      <c r="R152" s="16" t="s">
        <v>415</v>
      </c>
      <c r="S152" s="16" t="s">
        <v>416</v>
      </c>
      <c r="T152" s="16" t="s">
        <v>440</v>
      </c>
      <c r="U152" s="17" t="s">
        <v>440</v>
      </c>
      <c r="V152" s="17"/>
      <c r="W152" s="16"/>
      <c r="X152" s="18"/>
      <c r="Y152" s="16"/>
      <c r="Z152" s="16"/>
      <c r="AA152" s="19" t="str">
        <f t="shared" si="3"/>
        <v/>
      </c>
      <c r="AB152" s="17"/>
      <c r="AC152" s="17"/>
      <c r="AD152" s="17"/>
      <c r="AE152" s="15" t="s">
        <v>3841</v>
      </c>
      <c r="AF152" s="16" t="s">
        <v>427</v>
      </c>
      <c r="AG152" s="15" t="s">
        <v>3835</v>
      </c>
      <c r="AH152"/>
      <c r="AI152"/>
      <c r="AJ152"/>
      <c r="AK152"/>
      <c r="AL152"/>
      <c r="AM152"/>
      <c r="AN152"/>
      <c r="AO152"/>
    </row>
    <row r="153" spans="1:41" s="33" customFormat="1" ht="63" hidden="1" customHeight="1" x14ac:dyDescent="0.25">
      <c r="A153" s="13" t="s">
        <v>408</v>
      </c>
      <c r="B153" s="14">
        <v>72121406</v>
      </c>
      <c r="C153" s="15" t="s">
        <v>441</v>
      </c>
      <c r="D153" s="15" t="s">
        <v>3573</v>
      </c>
      <c r="E153" s="14" t="s">
        <v>3579</v>
      </c>
      <c r="F153" s="22" t="s">
        <v>3680</v>
      </c>
      <c r="G153" s="25" t="s">
        <v>3684</v>
      </c>
      <c r="H153" s="23">
        <v>1970560944</v>
      </c>
      <c r="I153" s="23">
        <v>1970560944</v>
      </c>
      <c r="J153" s="16" t="s">
        <v>3598</v>
      </c>
      <c r="K153" s="16" t="s">
        <v>48</v>
      </c>
      <c r="L153" s="15" t="s">
        <v>410</v>
      </c>
      <c r="M153" s="15" t="s">
        <v>411</v>
      </c>
      <c r="N153" s="15" t="s">
        <v>412</v>
      </c>
      <c r="O153" s="15" t="s">
        <v>413</v>
      </c>
      <c r="P153" s="16" t="s">
        <v>442</v>
      </c>
      <c r="Q153" s="16" t="s">
        <v>422</v>
      </c>
      <c r="R153" s="16" t="s">
        <v>423</v>
      </c>
      <c r="S153" s="16" t="s">
        <v>424</v>
      </c>
      <c r="T153" s="16" t="s">
        <v>443</v>
      </c>
      <c r="U153" s="17" t="s">
        <v>426</v>
      </c>
      <c r="V153" s="17"/>
      <c r="W153" s="16"/>
      <c r="X153" s="18"/>
      <c r="Y153" s="16"/>
      <c r="Z153" s="16"/>
      <c r="AA153" s="19" t="str">
        <f t="shared" si="3"/>
        <v/>
      </c>
      <c r="AB153" s="17"/>
      <c r="AC153" s="17"/>
      <c r="AD153" s="17"/>
      <c r="AE153" s="15" t="s">
        <v>3843</v>
      </c>
      <c r="AF153" s="16" t="s">
        <v>419</v>
      </c>
      <c r="AG153" s="15" t="s">
        <v>3833</v>
      </c>
      <c r="AH153"/>
      <c r="AI153"/>
      <c r="AJ153"/>
      <c r="AK153"/>
      <c r="AL153"/>
      <c r="AM153"/>
      <c r="AN153"/>
      <c r="AO153"/>
    </row>
    <row r="154" spans="1:41" s="33" customFormat="1" ht="63" hidden="1" customHeight="1" x14ac:dyDescent="0.25">
      <c r="A154" s="13" t="s">
        <v>408</v>
      </c>
      <c r="B154" s="14">
        <v>72121406</v>
      </c>
      <c r="C154" s="15" t="s">
        <v>441</v>
      </c>
      <c r="D154" s="15" t="s">
        <v>3573</v>
      </c>
      <c r="E154" s="14" t="s">
        <v>3579</v>
      </c>
      <c r="F154" s="22" t="s">
        <v>3680</v>
      </c>
      <c r="G154" s="25" t="s">
        <v>3684</v>
      </c>
      <c r="H154" s="23">
        <v>275477056</v>
      </c>
      <c r="I154" s="23">
        <v>275477056</v>
      </c>
      <c r="J154" s="16" t="s">
        <v>3598</v>
      </c>
      <c r="K154" s="16" t="s">
        <v>48</v>
      </c>
      <c r="L154" s="15" t="s">
        <v>410</v>
      </c>
      <c r="M154" s="15" t="s">
        <v>411</v>
      </c>
      <c r="N154" s="15" t="s">
        <v>412</v>
      </c>
      <c r="O154" s="15" t="s">
        <v>413</v>
      </c>
      <c r="P154" s="16" t="s">
        <v>442</v>
      </c>
      <c r="Q154" s="16" t="s">
        <v>422</v>
      </c>
      <c r="R154" s="16" t="s">
        <v>415</v>
      </c>
      <c r="S154" s="16" t="s">
        <v>416</v>
      </c>
      <c r="T154" s="16" t="s">
        <v>443</v>
      </c>
      <c r="U154" s="17" t="s">
        <v>426</v>
      </c>
      <c r="V154" s="17"/>
      <c r="W154" s="16"/>
      <c r="X154" s="18"/>
      <c r="Y154" s="16"/>
      <c r="Z154" s="16"/>
      <c r="AA154" s="19" t="str">
        <f t="shared" si="3"/>
        <v/>
      </c>
      <c r="AB154" s="17"/>
      <c r="AC154" s="17"/>
      <c r="AD154" s="17"/>
      <c r="AE154" s="15" t="s">
        <v>3843</v>
      </c>
      <c r="AF154" s="16" t="s">
        <v>419</v>
      </c>
      <c r="AG154" s="15" t="s">
        <v>3833</v>
      </c>
      <c r="AH154"/>
      <c r="AI154"/>
      <c r="AJ154"/>
      <c r="AK154"/>
      <c r="AL154"/>
      <c r="AM154"/>
      <c r="AN154"/>
      <c r="AO154"/>
    </row>
    <row r="155" spans="1:41" s="33" customFormat="1" ht="63" hidden="1" customHeight="1" x14ac:dyDescent="0.25">
      <c r="A155" s="13" t="s">
        <v>408</v>
      </c>
      <c r="B155" s="14">
        <v>72121406</v>
      </c>
      <c r="C155" s="15" t="s">
        <v>441</v>
      </c>
      <c r="D155" s="15" t="s">
        <v>3573</v>
      </c>
      <c r="E155" s="14" t="s">
        <v>3580</v>
      </c>
      <c r="F155" s="22" t="s">
        <v>3680</v>
      </c>
      <c r="G155" s="25" t="s">
        <v>3831</v>
      </c>
      <c r="H155" s="23">
        <v>1190048483</v>
      </c>
      <c r="I155" s="23">
        <v>1190048483</v>
      </c>
      <c r="J155" s="16" t="s">
        <v>3598</v>
      </c>
      <c r="K155" s="16" t="s">
        <v>48</v>
      </c>
      <c r="L155" s="15" t="s">
        <v>410</v>
      </c>
      <c r="M155" s="15" t="s">
        <v>411</v>
      </c>
      <c r="N155" s="15" t="s">
        <v>412</v>
      </c>
      <c r="O155" s="15" t="s">
        <v>413</v>
      </c>
      <c r="P155" s="16" t="s">
        <v>414</v>
      </c>
      <c r="Q155" s="16" t="s">
        <v>444</v>
      </c>
      <c r="R155" s="16" t="s">
        <v>415</v>
      </c>
      <c r="S155" s="16" t="s">
        <v>416</v>
      </c>
      <c r="T155" s="16" t="s">
        <v>443</v>
      </c>
      <c r="U155" s="17" t="s">
        <v>426</v>
      </c>
      <c r="V155" s="17"/>
      <c r="W155" s="16"/>
      <c r="X155" s="18"/>
      <c r="Y155" s="16"/>
      <c r="Z155" s="16"/>
      <c r="AA155" s="19" t="str">
        <f t="shared" si="3"/>
        <v/>
      </c>
      <c r="AB155" s="17"/>
      <c r="AC155" s="17"/>
      <c r="AD155" s="17"/>
      <c r="AE155" s="15" t="s">
        <v>3843</v>
      </c>
      <c r="AF155" s="16" t="s">
        <v>419</v>
      </c>
      <c r="AG155" s="15" t="s">
        <v>3833</v>
      </c>
      <c r="AH155"/>
      <c r="AI155"/>
      <c r="AJ155"/>
      <c r="AK155"/>
      <c r="AL155"/>
      <c r="AM155"/>
      <c r="AN155"/>
      <c r="AO155"/>
    </row>
    <row r="156" spans="1:41" s="33" customFormat="1" ht="63" hidden="1" customHeight="1" x14ac:dyDescent="0.25">
      <c r="A156" s="13" t="s">
        <v>408</v>
      </c>
      <c r="B156" s="14">
        <v>72121406</v>
      </c>
      <c r="C156" s="15" t="s">
        <v>445</v>
      </c>
      <c r="D156" s="15" t="s">
        <v>3788</v>
      </c>
      <c r="E156" s="14" t="s">
        <v>3577</v>
      </c>
      <c r="F156" s="22" t="s">
        <v>3680</v>
      </c>
      <c r="G156" s="25" t="s">
        <v>3831</v>
      </c>
      <c r="H156" s="23">
        <v>252047939</v>
      </c>
      <c r="I156" s="23">
        <v>252047939</v>
      </c>
      <c r="J156" s="16" t="s">
        <v>3598</v>
      </c>
      <c r="K156" s="16" t="s">
        <v>48</v>
      </c>
      <c r="L156" s="15" t="s">
        <v>410</v>
      </c>
      <c r="M156" s="15" t="s">
        <v>411</v>
      </c>
      <c r="N156" s="15" t="s">
        <v>412</v>
      </c>
      <c r="O156" s="15" t="s">
        <v>413</v>
      </c>
      <c r="P156" s="16" t="s">
        <v>446</v>
      </c>
      <c r="Q156" s="16" t="s">
        <v>447</v>
      </c>
      <c r="R156" s="16" t="s">
        <v>448</v>
      </c>
      <c r="S156" s="16" t="s">
        <v>449</v>
      </c>
      <c r="T156" s="16" t="s">
        <v>447</v>
      </c>
      <c r="U156" s="17" t="s">
        <v>450</v>
      </c>
      <c r="V156" s="17"/>
      <c r="W156" s="16"/>
      <c r="X156" s="18"/>
      <c r="Y156" s="16"/>
      <c r="Z156" s="16"/>
      <c r="AA156" s="19" t="str">
        <f t="shared" si="3"/>
        <v/>
      </c>
      <c r="AB156" s="17"/>
      <c r="AC156" s="17"/>
      <c r="AD156" s="17"/>
      <c r="AE156" s="15" t="s">
        <v>3844</v>
      </c>
      <c r="AF156" s="16" t="s">
        <v>419</v>
      </c>
      <c r="AG156" s="15" t="s">
        <v>3833</v>
      </c>
      <c r="AH156"/>
      <c r="AI156"/>
      <c r="AJ156"/>
      <c r="AK156"/>
      <c r="AL156"/>
      <c r="AM156"/>
      <c r="AN156"/>
      <c r="AO156"/>
    </row>
    <row r="157" spans="1:41" s="33" customFormat="1" ht="63" hidden="1" customHeight="1" x14ac:dyDescent="0.25">
      <c r="A157" s="13" t="s">
        <v>408</v>
      </c>
      <c r="B157" s="14" t="s">
        <v>3845</v>
      </c>
      <c r="C157" s="15" t="s">
        <v>451</v>
      </c>
      <c r="D157" s="15" t="s">
        <v>3572</v>
      </c>
      <c r="E157" s="14" t="s">
        <v>3578</v>
      </c>
      <c r="F157" s="14" t="s">
        <v>3682</v>
      </c>
      <c r="G157" s="24" t="s">
        <v>3816</v>
      </c>
      <c r="H157" s="23">
        <v>300000000</v>
      </c>
      <c r="I157" s="23">
        <v>300000000</v>
      </c>
      <c r="J157" s="16" t="s">
        <v>3598</v>
      </c>
      <c r="K157" s="16" t="s">
        <v>48</v>
      </c>
      <c r="L157" s="15" t="s">
        <v>452</v>
      </c>
      <c r="M157" s="15" t="s">
        <v>71</v>
      </c>
      <c r="N157" s="15">
        <v>3838569</v>
      </c>
      <c r="O157" s="15" t="s">
        <v>453</v>
      </c>
      <c r="P157" s="16" t="s">
        <v>454</v>
      </c>
      <c r="Q157" s="16" t="s">
        <v>455</v>
      </c>
      <c r="R157" s="16" t="s">
        <v>456</v>
      </c>
      <c r="S157" s="16" t="s">
        <v>457</v>
      </c>
      <c r="T157" s="16" t="s">
        <v>455</v>
      </c>
      <c r="U157" s="17" t="s">
        <v>458</v>
      </c>
      <c r="V157" s="17"/>
      <c r="W157" s="16"/>
      <c r="X157" s="18"/>
      <c r="Y157" s="16"/>
      <c r="Z157" s="16"/>
      <c r="AA157" s="19" t="str">
        <f t="shared" si="3"/>
        <v/>
      </c>
      <c r="AB157" s="17"/>
      <c r="AC157" s="17"/>
      <c r="AD157" s="17"/>
      <c r="AE157" s="15" t="s">
        <v>3846</v>
      </c>
      <c r="AF157" s="16" t="s">
        <v>419</v>
      </c>
      <c r="AG157" s="15" t="s">
        <v>3833</v>
      </c>
      <c r="AH157"/>
      <c r="AI157"/>
      <c r="AJ157"/>
      <c r="AK157"/>
      <c r="AL157"/>
      <c r="AM157"/>
      <c r="AN157"/>
      <c r="AO157"/>
    </row>
    <row r="158" spans="1:41" s="33" customFormat="1" ht="63" hidden="1" customHeight="1" x14ac:dyDescent="0.25">
      <c r="A158" s="13" t="s">
        <v>408</v>
      </c>
      <c r="B158" s="14" t="s">
        <v>3847</v>
      </c>
      <c r="C158" s="15" t="s">
        <v>459</v>
      </c>
      <c r="D158" s="15" t="s">
        <v>3572</v>
      </c>
      <c r="E158" s="14" t="s">
        <v>3580</v>
      </c>
      <c r="F158" s="14" t="s">
        <v>3682</v>
      </c>
      <c r="G158" s="24" t="s">
        <v>3816</v>
      </c>
      <c r="H158" s="23">
        <v>600241862</v>
      </c>
      <c r="I158" s="23">
        <v>600241862</v>
      </c>
      <c r="J158" s="16" t="s">
        <v>3598</v>
      </c>
      <c r="K158" s="16" t="s">
        <v>48</v>
      </c>
      <c r="L158" s="15" t="s">
        <v>452</v>
      </c>
      <c r="M158" s="15" t="s">
        <v>71</v>
      </c>
      <c r="N158" s="15">
        <v>3838569</v>
      </c>
      <c r="O158" s="15" t="s">
        <v>453</v>
      </c>
      <c r="P158" s="16" t="s">
        <v>460</v>
      </c>
      <c r="Q158" s="16" t="s">
        <v>461</v>
      </c>
      <c r="R158" s="16" t="s">
        <v>462</v>
      </c>
      <c r="S158" s="16" t="s">
        <v>463</v>
      </c>
      <c r="T158" s="16" t="s">
        <v>464</v>
      </c>
      <c r="U158" s="17" t="s">
        <v>465</v>
      </c>
      <c r="V158" s="17"/>
      <c r="W158" s="16"/>
      <c r="X158" s="18"/>
      <c r="Y158" s="16"/>
      <c r="Z158" s="16"/>
      <c r="AA158" s="19" t="str">
        <f t="shared" si="3"/>
        <v/>
      </c>
      <c r="AB158" s="17"/>
      <c r="AC158" s="17"/>
      <c r="AD158" s="17"/>
      <c r="AE158" s="15" t="s">
        <v>3848</v>
      </c>
      <c r="AF158" s="16" t="s">
        <v>419</v>
      </c>
      <c r="AG158" s="15" t="s">
        <v>3833</v>
      </c>
      <c r="AH158"/>
      <c r="AI158"/>
      <c r="AJ158"/>
      <c r="AK158"/>
      <c r="AL158"/>
      <c r="AM158"/>
      <c r="AN158"/>
      <c r="AO158"/>
    </row>
    <row r="159" spans="1:41" s="33" customFormat="1" ht="63" hidden="1" customHeight="1" x14ac:dyDescent="0.25">
      <c r="A159" s="13" t="s">
        <v>408</v>
      </c>
      <c r="B159" s="14">
        <v>80111707</v>
      </c>
      <c r="C159" s="15" t="s">
        <v>466</v>
      </c>
      <c r="D159" s="15" t="s">
        <v>3575</v>
      </c>
      <c r="E159" s="14" t="s">
        <v>3580</v>
      </c>
      <c r="F159" s="14" t="s">
        <v>3682</v>
      </c>
      <c r="G159" s="25" t="s">
        <v>3684</v>
      </c>
      <c r="H159" s="23">
        <v>1000000000</v>
      </c>
      <c r="I159" s="23">
        <v>1000000000</v>
      </c>
      <c r="J159" s="16" t="s">
        <v>3598</v>
      </c>
      <c r="K159" s="16" t="s">
        <v>48</v>
      </c>
      <c r="L159" s="15" t="s">
        <v>467</v>
      </c>
      <c r="M159" s="15" t="s">
        <v>468</v>
      </c>
      <c r="N159" s="15">
        <v>3838470</v>
      </c>
      <c r="O159" s="15" t="s">
        <v>469</v>
      </c>
      <c r="P159" s="16" t="s">
        <v>470</v>
      </c>
      <c r="Q159" s="16" t="s">
        <v>471</v>
      </c>
      <c r="R159" s="16" t="s">
        <v>472</v>
      </c>
      <c r="S159" s="16" t="s">
        <v>473</v>
      </c>
      <c r="T159" s="16" t="s">
        <v>474</v>
      </c>
      <c r="U159" s="17" t="s">
        <v>475</v>
      </c>
      <c r="V159" s="17"/>
      <c r="W159" s="16"/>
      <c r="X159" s="18"/>
      <c r="Y159" s="16"/>
      <c r="Z159" s="16"/>
      <c r="AA159" s="19" t="str">
        <f t="shared" si="3"/>
        <v/>
      </c>
      <c r="AB159" s="17"/>
      <c r="AC159" s="17"/>
      <c r="AD159" s="17"/>
      <c r="AE159" s="15" t="s">
        <v>3849</v>
      </c>
      <c r="AF159" s="16" t="s">
        <v>419</v>
      </c>
      <c r="AG159" s="15" t="s">
        <v>3833</v>
      </c>
      <c r="AH159"/>
      <c r="AI159"/>
      <c r="AJ159"/>
      <c r="AK159"/>
      <c r="AL159"/>
      <c r="AM159"/>
      <c r="AN159"/>
      <c r="AO159"/>
    </row>
    <row r="160" spans="1:41" s="33" customFormat="1" ht="63" hidden="1" customHeight="1" x14ac:dyDescent="0.25">
      <c r="A160" s="13" t="s">
        <v>408</v>
      </c>
      <c r="B160" s="14">
        <v>86111604</v>
      </c>
      <c r="C160" s="15" t="s">
        <v>476</v>
      </c>
      <c r="D160" s="15" t="s">
        <v>3788</v>
      </c>
      <c r="E160" s="14" t="s">
        <v>3580</v>
      </c>
      <c r="F160" s="22" t="s">
        <v>3680</v>
      </c>
      <c r="G160" s="24" t="s">
        <v>3816</v>
      </c>
      <c r="H160" s="23">
        <v>40000000</v>
      </c>
      <c r="I160" s="23">
        <v>40000000</v>
      </c>
      <c r="J160" s="16" t="s">
        <v>3598</v>
      </c>
      <c r="K160" s="16" t="s">
        <v>48</v>
      </c>
      <c r="L160" s="15" t="s">
        <v>467</v>
      </c>
      <c r="M160" s="15" t="s">
        <v>468</v>
      </c>
      <c r="N160" s="15">
        <v>3838470</v>
      </c>
      <c r="O160" s="15" t="s">
        <v>469</v>
      </c>
      <c r="P160" s="16" t="s">
        <v>446</v>
      </c>
      <c r="Q160" s="16" t="s">
        <v>477</v>
      </c>
      <c r="R160" s="16" t="s">
        <v>478</v>
      </c>
      <c r="S160" s="16" t="s">
        <v>479</v>
      </c>
      <c r="T160" s="16" t="s">
        <v>480</v>
      </c>
      <c r="U160" s="17" t="s">
        <v>481</v>
      </c>
      <c r="V160" s="17"/>
      <c r="W160" s="16"/>
      <c r="X160" s="18"/>
      <c r="Y160" s="16"/>
      <c r="Z160" s="16"/>
      <c r="AA160" s="19" t="str">
        <f t="shared" si="3"/>
        <v/>
      </c>
      <c r="AB160" s="17"/>
      <c r="AC160" s="17"/>
      <c r="AD160" s="17"/>
      <c r="AE160" s="15" t="s">
        <v>3850</v>
      </c>
      <c r="AF160" s="16" t="s">
        <v>419</v>
      </c>
      <c r="AG160" s="15" t="s">
        <v>3833</v>
      </c>
      <c r="AH160"/>
      <c r="AI160"/>
      <c r="AJ160"/>
      <c r="AK160"/>
      <c r="AL160"/>
      <c r="AM160"/>
      <c r="AN160"/>
      <c r="AO160"/>
    </row>
    <row r="161" spans="1:41" s="33" customFormat="1" ht="63" hidden="1" customHeight="1" x14ac:dyDescent="0.25">
      <c r="A161" s="13" t="s">
        <v>408</v>
      </c>
      <c r="B161" s="14">
        <v>86111604</v>
      </c>
      <c r="C161" s="15" t="s">
        <v>482</v>
      </c>
      <c r="D161" s="15" t="s">
        <v>3788</v>
      </c>
      <c r="E161" s="14" t="s">
        <v>3580</v>
      </c>
      <c r="F161" s="22" t="s">
        <v>3680</v>
      </c>
      <c r="G161" s="24" t="s">
        <v>3816</v>
      </c>
      <c r="H161" s="23">
        <v>40000000</v>
      </c>
      <c r="I161" s="23">
        <v>40000000</v>
      </c>
      <c r="J161" s="16" t="s">
        <v>3598</v>
      </c>
      <c r="K161" s="16" t="s">
        <v>48</v>
      </c>
      <c r="L161" s="15" t="s">
        <v>483</v>
      </c>
      <c r="M161" s="15" t="s">
        <v>468</v>
      </c>
      <c r="N161" s="15">
        <v>3838470</v>
      </c>
      <c r="O161" s="15" t="s">
        <v>469</v>
      </c>
      <c r="P161" s="16" t="s">
        <v>446</v>
      </c>
      <c r="Q161" s="16" t="s">
        <v>477</v>
      </c>
      <c r="R161" s="16" t="s">
        <v>478</v>
      </c>
      <c r="S161" s="16" t="s">
        <v>479</v>
      </c>
      <c r="T161" s="16" t="s">
        <v>480</v>
      </c>
      <c r="U161" s="17" t="s">
        <v>481</v>
      </c>
      <c r="V161" s="17"/>
      <c r="W161" s="16"/>
      <c r="X161" s="18"/>
      <c r="Y161" s="16"/>
      <c r="Z161" s="16"/>
      <c r="AA161" s="19" t="str">
        <f t="shared" si="3"/>
        <v/>
      </c>
      <c r="AB161" s="17"/>
      <c r="AC161" s="17"/>
      <c r="AD161" s="17"/>
      <c r="AE161" s="15" t="s">
        <v>3850</v>
      </c>
      <c r="AF161" s="16" t="s">
        <v>419</v>
      </c>
      <c r="AG161" s="15" t="s">
        <v>3833</v>
      </c>
      <c r="AH161"/>
      <c r="AI161"/>
      <c r="AJ161"/>
      <c r="AK161"/>
      <c r="AL161"/>
      <c r="AM161"/>
      <c r="AN161"/>
      <c r="AO161"/>
    </row>
    <row r="162" spans="1:41" s="33" customFormat="1" ht="63" hidden="1" customHeight="1" x14ac:dyDescent="0.25">
      <c r="A162" s="13" t="s">
        <v>408</v>
      </c>
      <c r="B162" s="14">
        <v>86111604</v>
      </c>
      <c r="C162" s="15" t="s">
        <v>484</v>
      </c>
      <c r="D162" s="15" t="s">
        <v>3788</v>
      </c>
      <c r="E162" s="14" t="s">
        <v>3579</v>
      </c>
      <c r="F162" s="22" t="s">
        <v>3680</v>
      </c>
      <c r="G162" s="24" t="s">
        <v>3816</v>
      </c>
      <c r="H162" s="23">
        <v>98149000</v>
      </c>
      <c r="I162" s="23">
        <v>98149000</v>
      </c>
      <c r="J162" s="16" t="s">
        <v>3598</v>
      </c>
      <c r="K162" s="16" t="s">
        <v>48</v>
      </c>
      <c r="L162" s="15" t="s">
        <v>483</v>
      </c>
      <c r="M162" s="15" t="s">
        <v>468</v>
      </c>
      <c r="N162" s="15">
        <v>3838470</v>
      </c>
      <c r="O162" s="15" t="s">
        <v>469</v>
      </c>
      <c r="P162" s="16" t="s">
        <v>446</v>
      </c>
      <c r="Q162" s="16" t="s">
        <v>477</v>
      </c>
      <c r="R162" s="16" t="s">
        <v>478</v>
      </c>
      <c r="S162" s="16" t="s">
        <v>479</v>
      </c>
      <c r="T162" s="16" t="s">
        <v>480</v>
      </c>
      <c r="U162" s="17" t="s">
        <v>481</v>
      </c>
      <c r="V162" s="17"/>
      <c r="W162" s="16"/>
      <c r="X162" s="18"/>
      <c r="Y162" s="16"/>
      <c r="Z162" s="16"/>
      <c r="AA162" s="19" t="str">
        <f t="shared" si="3"/>
        <v/>
      </c>
      <c r="AB162" s="17"/>
      <c r="AC162" s="17"/>
      <c r="AD162" s="17"/>
      <c r="AE162" s="15" t="s">
        <v>3850</v>
      </c>
      <c r="AF162" s="16" t="s">
        <v>419</v>
      </c>
      <c r="AG162" s="15" t="s">
        <v>3833</v>
      </c>
      <c r="AH162"/>
      <c r="AI162"/>
      <c r="AJ162"/>
      <c r="AK162"/>
      <c r="AL162"/>
      <c r="AM162"/>
      <c r="AN162"/>
      <c r="AO162"/>
    </row>
    <row r="163" spans="1:41" s="33" customFormat="1" ht="63" hidden="1" customHeight="1" x14ac:dyDescent="0.25">
      <c r="A163" s="13" t="s">
        <v>408</v>
      </c>
      <c r="B163" s="14">
        <v>80111504</v>
      </c>
      <c r="C163" s="15" t="s">
        <v>485</v>
      </c>
      <c r="D163" s="15" t="s">
        <v>3571</v>
      </c>
      <c r="E163" s="14" t="s">
        <v>3577</v>
      </c>
      <c r="F163" s="16" t="s">
        <v>3667</v>
      </c>
      <c r="G163" s="24" t="s">
        <v>3816</v>
      </c>
      <c r="H163" s="23">
        <v>4000000000</v>
      </c>
      <c r="I163" s="23">
        <v>4000000000</v>
      </c>
      <c r="J163" s="16" t="s">
        <v>3599</v>
      </c>
      <c r="K163" s="16" t="s">
        <v>3600</v>
      </c>
      <c r="L163" s="15" t="s">
        <v>486</v>
      </c>
      <c r="M163" s="15" t="s">
        <v>487</v>
      </c>
      <c r="N163" s="15">
        <v>3835510</v>
      </c>
      <c r="O163" s="15" t="s">
        <v>488</v>
      </c>
      <c r="P163" s="16" t="s">
        <v>489</v>
      </c>
      <c r="Q163" s="16" t="s">
        <v>490</v>
      </c>
      <c r="R163" s="16" t="s">
        <v>491</v>
      </c>
      <c r="S163" s="16" t="s">
        <v>492</v>
      </c>
      <c r="T163" s="16" t="s">
        <v>493</v>
      </c>
      <c r="U163" s="17" t="s">
        <v>494</v>
      </c>
      <c r="V163" s="17"/>
      <c r="W163" s="16"/>
      <c r="X163" s="18"/>
      <c r="Y163" s="16"/>
      <c r="Z163" s="16"/>
      <c r="AA163" s="19" t="str">
        <f t="shared" si="3"/>
        <v/>
      </c>
      <c r="AB163" s="17"/>
      <c r="AC163" s="17"/>
      <c r="AD163" s="17" t="s">
        <v>3851</v>
      </c>
      <c r="AE163" s="15" t="s">
        <v>3852</v>
      </c>
      <c r="AF163" s="16" t="s">
        <v>427</v>
      </c>
      <c r="AG163" s="15" t="s">
        <v>3835</v>
      </c>
      <c r="AH163"/>
      <c r="AI163"/>
      <c r="AJ163"/>
      <c r="AK163"/>
      <c r="AL163"/>
      <c r="AM163"/>
      <c r="AN163"/>
      <c r="AO163"/>
    </row>
    <row r="164" spans="1:41" s="33" customFormat="1" ht="63" hidden="1" customHeight="1" x14ac:dyDescent="0.25">
      <c r="A164" s="13" t="s">
        <v>408</v>
      </c>
      <c r="B164" s="14" t="s">
        <v>3853</v>
      </c>
      <c r="C164" s="15" t="s">
        <v>495</v>
      </c>
      <c r="D164" s="15" t="s">
        <v>3571</v>
      </c>
      <c r="E164" s="14" t="s">
        <v>3584</v>
      </c>
      <c r="F164" s="16" t="s">
        <v>3667</v>
      </c>
      <c r="G164" s="24" t="s">
        <v>3683</v>
      </c>
      <c r="H164" s="23">
        <v>5000000000</v>
      </c>
      <c r="I164" s="23">
        <v>5000000000</v>
      </c>
      <c r="J164" s="16" t="s">
        <v>3599</v>
      </c>
      <c r="K164" s="16" t="s">
        <v>3600</v>
      </c>
      <c r="L164" s="15" t="s">
        <v>496</v>
      </c>
      <c r="M164" s="15" t="s">
        <v>497</v>
      </c>
      <c r="N164" s="15">
        <v>3835513</v>
      </c>
      <c r="O164" s="15" t="s">
        <v>498</v>
      </c>
      <c r="P164" s="16" t="s">
        <v>499</v>
      </c>
      <c r="Q164" s="16" t="s">
        <v>500</v>
      </c>
      <c r="R164" s="16" t="s">
        <v>501</v>
      </c>
      <c r="S164" s="16" t="s">
        <v>502</v>
      </c>
      <c r="T164" s="16" t="s">
        <v>500</v>
      </c>
      <c r="U164" s="17" t="s">
        <v>503</v>
      </c>
      <c r="V164" s="17"/>
      <c r="W164" s="16"/>
      <c r="X164" s="18"/>
      <c r="Y164" s="16"/>
      <c r="Z164" s="16"/>
      <c r="AA164" s="19" t="str">
        <f t="shared" si="3"/>
        <v/>
      </c>
      <c r="AB164" s="17"/>
      <c r="AC164" s="17"/>
      <c r="AD164" s="17" t="s">
        <v>3851</v>
      </c>
      <c r="AE164" s="15" t="s">
        <v>3854</v>
      </c>
      <c r="AF164" s="16" t="s">
        <v>427</v>
      </c>
      <c r="AG164" s="15" t="s">
        <v>3835</v>
      </c>
      <c r="AH164"/>
      <c r="AI164"/>
      <c r="AJ164"/>
      <c r="AK164"/>
      <c r="AL164"/>
      <c r="AM164"/>
      <c r="AN164"/>
      <c r="AO164"/>
    </row>
    <row r="165" spans="1:41" s="33" customFormat="1" ht="63" hidden="1" customHeight="1" x14ac:dyDescent="0.25">
      <c r="A165" s="13" t="s">
        <v>408</v>
      </c>
      <c r="B165" s="14">
        <v>86111503</v>
      </c>
      <c r="C165" s="15" t="s">
        <v>504</v>
      </c>
      <c r="D165" s="15" t="s">
        <v>3788</v>
      </c>
      <c r="E165" s="14" t="s">
        <v>3577</v>
      </c>
      <c r="F165" s="22" t="s">
        <v>3680</v>
      </c>
      <c r="G165" s="24" t="s">
        <v>3683</v>
      </c>
      <c r="H165" s="23">
        <v>111215981</v>
      </c>
      <c r="I165" s="23">
        <f t="shared" ref="I165:I171" si="4">+H165</f>
        <v>111215981</v>
      </c>
      <c r="J165" s="16" t="s">
        <v>3598</v>
      </c>
      <c r="K165" s="16" t="s">
        <v>48</v>
      </c>
      <c r="L165" s="15" t="s">
        <v>496</v>
      </c>
      <c r="M165" s="15" t="s">
        <v>497</v>
      </c>
      <c r="N165" s="15">
        <v>3835513</v>
      </c>
      <c r="O165" s="15" t="s">
        <v>498</v>
      </c>
      <c r="P165" s="16" t="s">
        <v>499</v>
      </c>
      <c r="Q165" s="16" t="s">
        <v>505</v>
      </c>
      <c r="R165" s="16" t="s">
        <v>501</v>
      </c>
      <c r="S165" s="16" t="s">
        <v>502</v>
      </c>
      <c r="T165" s="16" t="s">
        <v>500</v>
      </c>
      <c r="U165" s="17" t="s">
        <v>503</v>
      </c>
      <c r="V165" s="17"/>
      <c r="W165" s="16"/>
      <c r="X165" s="18"/>
      <c r="Y165" s="16"/>
      <c r="Z165" s="16"/>
      <c r="AA165" s="19" t="str">
        <f t="shared" si="3"/>
        <v/>
      </c>
      <c r="AB165" s="17"/>
      <c r="AC165" s="17"/>
      <c r="AD165" s="17"/>
      <c r="AE165" s="15" t="s">
        <v>3855</v>
      </c>
      <c r="AF165" s="16" t="s">
        <v>427</v>
      </c>
      <c r="AG165" s="15" t="s">
        <v>3833</v>
      </c>
      <c r="AH165"/>
      <c r="AI165"/>
      <c r="AJ165"/>
      <c r="AK165"/>
      <c r="AL165"/>
      <c r="AM165"/>
      <c r="AN165"/>
      <c r="AO165"/>
    </row>
    <row r="166" spans="1:41" s="33" customFormat="1" ht="63" hidden="1" customHeight="1" x14ac:dyDescent="0.25">
      <c r="A166" s="13" t="s">
        <v>408</v>
      </c>
      <c r="B166" s="14">
        <v>86121502</v>
      </c>
      <c r="C166" s="15" t="s">
        <v>506</v>
      </c>
      <c r="D166" s="15" t="s">
        <v>3571</v>
      </c>
      <c r="E166" s="14" t="s">
        <v>3577</v>
      </c>
      <c r="F166" s="22" t="s">
        <v>3680</v>
      </c>
      <c r="G166" s="25" t="s">
        <v>3684</v>
      </c>
      <c r="H166" s="23">
        <v>12378434261</v>
      </c>
      <c r="I166" s="23">
        <f t="shared" si="4"/>
        <v>12378434261</v>
      </c>
      <c r="J166" s="16" t="s">
        <v>3598</v>
      </c>
      <c r="K166" s="16" t="s">
        <v>48</v>
      </c>
      <c r="L166" s="15" t="s">
        <v>507</v>
      </c>
      <c r="M166" s="15" t="s">
        <v>508</v>
      </c>
      <c r="N166" s="15" t="s">
        <v>509</v>
      </c>
      <c r="O166" s="15" t="s">
        <v>510</v>
      </c>
      <c r="P166" s="16" t="s">
        <v>511</v>
      </c>
      <c r="Q166" s="16" t="s">
        <v>512</v>
      </c>
      <c r="R166" s="16" t="s">
        <v>513</v>
      </c>
      <c r="S166" s="16" t="s">
        <v>514</v>
      </c>
      <c r="T166" s="16" t="s">
        <v>515</v>
      </c>
      <c r="U166" s="17" t="s">
        <v>516</v>
      </c>
      <c r="V166" s="17"/>
      <c r="W166" s="16"/>
      <c r="X166" s="18"/>
      <c r="Y166" s="16"/>
      <c r="Z166" s="16"/>
      <c r="AA166" s="19" t="str">
        <f t="shared" si="3"/>
        <v/>
      </c>
      <c r="AB166" s="17"/>
      <c r="AC166" s="17"/>
      <c r="AD166" s="17"/>
      <c r="AE166" s="15" t="s">
        <v>3856</v>
      </c>
      <c r="AF166" s="16" t="s">
        <v>3837</v>
      </c>
      <c r="AG166" s="15" t="s">
        <v>3838</v>
      </c>
      <c r="AH166"/>
      <c r="AI166"/>
      <c r="AJ166"/>
      <c r="AK166"/>
      <c r="AL166"/>
      <c r="AM166"/>
      <c r="AN166"/>
      <c r="AO166"/>
    </row>
    <row r="167" spans="1:41" s="33" customFormat="1" ht="63" hidden="1" customHeight="1" x14ac:dyDescent="0.25">
      <c r="A167" s="13" t="s">
        <v>408</v>
      </c>
      <c r="B167" s="14">
        <v>86121502</v>
      </c>
      <c r="C167" s="15" t="s">
        <v>517</v>
      </c>
      <c r="D167" s="15" t="s">
        <v>3571</v>
      </c>
      <c r="E167" s="14" t="s">
        <v>3577</v>
      </c>
      <c r="F167" s="22" t="s">
        <v>3680</v>
      </c>
      <c r="G167" s="25" t="s">
        <v>3684</v>
      </c>
      <c r="H167" s="23">
        <v>993625076</v>
      </c>
      <c r="I167" s="23">
        <f t="shared" si="4"/>
        <v>993625076</v>
      </c>
      <c r="J167" s="16" t="s">
        <v>3598</v>
      </c>
      <c r="K167" s="16" t="s">
        <v>48</v>
      </c>
      <c r="L167" s="15" t="s">
        <v>507</v>
      </c>
      <c r="M167" s="15" t="s">
        <v>508</v>
      </c>
      <c r="N167" s="15" t="s">
        <v>509</v>
      </c>
      <c r="O167" s="15" t="s">
        <v>510</v>
      </c>
      <c r="P167" s="16" t="s">
        <v>511</v>
      </c>
      <c r="Q167" s="16" t="s">
        <v>512</v>
      </c>
      <c r="R167" s="16" t="s">
        <v>513</v>
      </c>
      <c r="S167" s="16" t="s">
        <v>514</v>
      </c>
      <c r="T167" s="16" t="s">
        <v>515</v>
      </c>
      <c r="U167" s="17" t="s">
        <v>516</v>
      </c>
      <c r="V167" s="17"/>
      <c r="W167" s="16"/>
      <c r="X167" s="18"/>
      <c r="Y167" s="16"/>
      <c r="Z167" s="16"/>
      <c r="AA167" s="19" t="str">
        <f t="shared" si="3"/>
        <v/>
      </c>
      <c r="AB167" s="17"/>
      <c r="AC167" s="17"/>
      <c r="AD167" s="17"/>
      <c r="AE167" s="15" t="s">
        <v>3857</v>
      </c>
      <c r="AF167" s="16" t="s">
        <v>419</v>
      </c>
      <c r="AG167" s="15" t="s">
        <v>3833</v>
      </c>
      <c r="AH167"/>
      <c r="AI167"/>
      <c r="AJ167"/>
      <c r="AK167"/>
      <c r="AL167"/>
      <c r="AM167"/>
      <c r="AN167"/>
      <c r="AO167"/>
    </row>
    <row r="168" spans="1:41" s="33" customFormat="1" ht="63" hidden="1" customHeight="1" x14ac:dyDescent="0.25">
      <c r="A168" s="13" t="s">
        <v>408</v>
      </c>
      <c r="B168" s="14">
        <v>86121502</v>
      </c>
      <c r="C168" s="15" t="s">
        <v>518</v>
      </c>
      <c r="D168" s="15" t="s">
        <v>3571</v>
      </c>
      <c r="E168" s="14" t="s">
        <v>3577</v>
      </c>
      <c r="F168" s="22" t="s">
        <v>3680</v>
      </c>
      <c r="G168" s="25" t="s">
        <v>3684</v>
      </c>
      <c r="H168" s="23">
        <v>12947541528</v>
      </c>
      <c r="I168" s="23">
        <f t="shared" si="4"/>
        <v>12947541528</v>
      </c>
      <c r="J168" s="16" t="s">
        <v>3598</v>
      </c>
      <c r="K168" s="16" t="s">
        <v>48</v>
      </c>
      <c r="L168" s="15" t="s">
        <v>507</v>
      </c>
      <c r="M168" s="15" t="s">
        <v>508</v>
      </c>
      <c r="N168" s="15" t="s">
        <v>509</v>
      </c>
      <c r="O168" s="15" t="s">
        <v>510</v>
      </c>
      <c r="P168" s="16" t="s">
        <v>511</v>
      </c>
      <c r="Q168" s="16" t="s">
        <v>512</v>
      </c>
      <c r="R168" s="16" t="s">
        <v>513</v>
      </c>
      <c r="S168" s="16" t="s">
        <v>514</v>
      </c>
      <c r="T168" s="16" t="s">
        <v>515</v>
      </c>
      <c r="U168" s="17" t="s">
        <v>516</v>
      </c>
      <c r="V168" s="17"/>
      <c r="W168" s="16"/>
      <c r="X168" s="18"/>
      <c r="Y168" s="16"/>
      <c r="Z168" s="16"/>
      <c r="AA168" s="19" t="str">
        <f t="shared" si="3"/>
        <v/>
      </c>
      <c r="AB168" s="17"/>
      <c r="AC168" s="17"/>
      <c r="AD168" s="17"/>
      <c r="AE168" s="15" t="s">
        <v>3858</v>
      </c>
      <c r="AF168" s="16" t="s">
        <v>3837</v>
      </c>
      <c r="AG168" s="15" t="s">
        <v>3838</v>
      </c>
      <c r="AH168"/>
      <c r="AI168"/>
      <c r="AJ168"/>
      <c r="AK168"/>
      <c r="AL168"/>
      <c r="AM168"/>
      <c r="AN168"/>
      <c r="AO168"/>
    </row>
    <row r="169" spans="1:41" s="33" customFormat="1" ht="63" hidden="1" customHeight="1" x14ac:dyDescent="0.25">
      <c r="A169" s="13" t="s">
        <v>408</v>
      </c>
      <c r="B169" s="14">
        <v>86121502</v>
      </c>
      <c r="C169" s="15" t="s">
        <v>519</v>
      </c>
      <c r="D169" s="15" t="s">
        <v>3571</v>
      </c>
      <c r="E169" s="14" t="s">
        <v>3577</v>
      </c>
      <c r="F169" s="22" t="s">
        <v>3680</v>
      </c>
      <c r="G169" s="25" t="s">
        <v>3684</v>
      </c>
      <c r="H169" s="23">
        <v>12101618625</v>
      </c>
      <c r="I169" s="23">
        <f t="shared" si="4"/>
        <v>12101618625</v>
      </c>
      <c r="J169" s="16" t="s">
        <v>3598</v>
      </c>
      <c r="K169" s="16" t="s">
        <v>48</v>
      </c>
      <c r="L169" s="15" t="s">
        <v>507</v>
      </c>
      <c r="M169" s="15" t="s">
        <v>508</v>
      </c>
      <c r="N169" s="15" t="s">
        <v>509</v>
      </c>
      <c r="O169" s="15" t="s">
        <v>510</v>
      </c>
      <c r="P169" s="16" t="s">
        <v>511</v>
      </c>
      <c r="Q169" s="16" t="s">
        <v>512</v>
      </c>
      <c r="R169" s="16" t="s">
        <v>513</v>
      </c>
      <c r="S169" s="16" t="s">
        <v>514</v>
      </c>
      <c r="T169" s="16" t="s">
        <v>515</v>
      </c>
      <c r="U169" s="17" t="s">
        <v>516</v>
      </c>
      <c r="V169" s="17"/>
      <c r="W169" s="16"/>
      <c r="X169" s="18"/>
      <c r="Y169" s="16"/>
      <c r="Z169" s="16"/>
      <c r="AA169" s="19" t="str">
        <f t="shared" si="3"/>
        <v/>
      </c>
      <c r="AB169" s="17"/>
      <c r="AC169" s="17"/>
      <c r="AD169" s="17"/>
      <c r="AE169" s="15" t="s">
        <v>3859</v>
      </c>
      <c r="AF169" s="16" t="s">
        <v>3837</v>
      </c>
      <c r="AG169" s="15" t="s">
        <v>3838</v>
      </c>
      <c r="AH169"/>
      <c r="AI169"/>
      <c r="AJ169"/>
      <c r="AK169"/>
      <c r="AL169"/>
      <c r="AM169"/>
      <c r="AN169"/>
      <c r="AO169"/>
    </row>
    <row r="170" spans="1:41" s="33" customFormat="1" ht="63" hidden="1" customHeight="1" x14ac:dyDescent="0.25">
      <c r="A170" s="13" t="s">
        <v>408</v>
      </c>
      <c r="B170" s="14">
        <v>86121503</v>
      </c>
      <c r="C170" s="15" t="s">
        <v>520</v>
      </c>
      <c r="D170" s="15" t="s">
        <v>3571</v>
      </c>
      <c r="E170" s="14" t="s">
        <v>3577</v>
      </c>
      <c r="F170" s="22" t="s">
        <v>3680</v>
      </c>
      <c r="G170" s="25" t="s">
        <v>3684</v>
      </c>
      <c r="H170" s="23">
        <v>470971544</v>
      </c>
      <c r="I170" s="23">
        <f t="shared" si="4"/>
        <v>470971544</v>
      </c>
      <c r="J170" s="16" t="s">
        <v>3598</v>
      </c>
      <c r="K170" s="16" t="s">
        <v>48</v>
      </c>
      <c r="L170" s="15" t="s">
        <v>507</v>
      </c>
      <c r="M170" s="15" t="s">
        <v>508</v>
      </c>
      <c r="N170" s="15" t="s">
        <v>509</v>
      </c>
      <c r="O170" s="15" t="s">
        <v>510</v>
      </c>
      <c r="P170" s="16" t="s">
        <v>511</v>
      </c>
      <c r="Q170" s="16" t="s">
        <v>512</v>
      </c>
      <c r="R170" s="16" t="s">
        <v>513</v>
      </c>
      <c r="S170" s="16" t="s">
        <v>514</v>
      </c>
      <c r="T170" s="16" t="s">
        <v>515</v>
      </c>
      <c r="U170" s="17" t="s">
        <v>516</v>
      </c>
      <c r="V170" s="17"/>
      <c r="W170" s="16"/>
      <c r="X170" s="18"/>
      <c r="Y170" s="16"/>
      <c r="Z170" s="16"/>
      <c r="AA170" s="19" t="str">
        <f t="shared" si="3"/>
        <v/>
      </c>
      <c r="AB170" s="17"/>
      <c r="AC170" s="17"/>
      <c r="AD170" s="17"/>
      <c r="AE170" s="15" t="s">
        <v>3860</v>
      </c>
      <c r="AF170" s="16" t="s">
        <v>419</v>
      </c>
      <c r="AG170" s="15" t="s">
        <v>3833</v>
      </c>
      <c r="AH170"/>
      <c r="AI170"/>
      <c r="AJ170"/>
      <c r="AK170"/>
      <c r="AL170"/>
      <c r="AM170"/>
      <c r="AN170"/>
      <c r="AO170"/>
    </row>
    <row r="171" spans="1:41" s="33" customFormat="1" ht="63" hidden="1" customHeight="1" x14ac:dyDescent="0.25">
      <c r="A171" s="13" t="s">
        <v>408</v>
      </c>
      <c r="B171" s="14">
        <v>86121503</v>
      </c>
      <c r="C171" s="15" t="s">
        <v>521</v>
      </c>
      <c r="D171" s="15" t="s">
        <v>3571</v>
      </c>
      <c r="E171" s="14" t="s">
        <v>3581</v>
      </c>
      <c r="F171" s="22" t="s">
        <v>3680</v>
      </c>
      <c r="G171" s="25" t="s">
        <v>3684</v>
      </c>
      <c r="H171" s="23">
        <v>1055808966</v>
      </c>
      <c r="I171" s="23">
        <f t="shared" si="4"/>
        <v>1055808966</v>
      </c>
      <c r="J171" s="16" t="s">
        <v>3598</v>
      </c>
      <c r="K171" s="16" t="s">
        <v>48</v>
      </c>
      <c r="L171" s="15" t="s">
        <v>507</v>
      </c>
      <c r="M171" s="15" t="s">
        <v>508</v>
      </c>
      <c r="N171" s="15" t="s">
        <v>509</v>
      </c>
      <c r="O171" s="15" t="s">
        <v>510</v>
      </c>
      <c r="P171" s="16" t="s">
        <v>511</v>
      </c>
      <c r="Q171" s="16" t="s">
        <v>512</v>
      </c>
      <c r="R171" s="16" t="s">
        <v>513</v>
      </c>
      <c r="S171" s="16" t="s">
        <v>514</v>
      </c>
      <c r="T171" s="16" t="s">
        <v>515</v>
      </c>
      <c r="U171" s="17" t="s">
        <v>516</v>
      </c>
      <c r="V171" s="17"/>
      <c r="W171" s="16"/>
      <c r="X171" s="18"/>
      <c r="Y171" s="16"/>
      <c r="Z171" s="16"/>
      <c r="AA171" s="19" t="str">
        <f t="shared" si="3"/>
        <v/>
      </c>
      <c r="AB171" s="17"/>
      <c r="AC171" s="17"/>
      <c r="AD171" s="17"/>
      <c r="AE171" s="15" t="s">
        <v>3861</v>
      </c>
      <c r="AF171" s="16" t="s">
        <v>419</v>
      </c>
      <c r="AG171" s="15" t="s">
        <v>3833</v>
      </c>
      <c r="AH171"/>
      <c r="AI171"/>
      <c r="AJ171"/>
      <c r="AK171"/>
      <c r="AL171"/>
      <c r="AM171"/>
      <c r="AN171"/>
      <c r="AO171"/>
    </row>
    <row r="172" spans="1:41" s="33" customFormat="1" ht="63" hidden="1" customHeight="1" x14ac:dyDescent="0.25">
      <c r="A172" s="13" t="s">
        <v>408</v>
      </c>
      <c r="B172" s="14">
        <v>80111701</v>
      </c>
      <c r="C172" s="15" t="s">
        <v>522</v>
      </c>
      <c r="D172" s="15" t="s">
        <v>3571</v>
      </c>
      <c r="E172" s="14" t="s">
        <v>3579</v>
      </c>
      <c r="F172" s="16" t="s">
        <v>3667</v>
      </c>
      <c r="G172" s="25" t="s">
        <v>3684</v>
      </c>
      <c r="H172" s="23">
        <v>33000000000</v>
      </c>
      <c r="I172" s="23">
        <v>33000000000</v>
      </c>
      <c r="J172" s="16" t="s">
        <v>3599</v>
      </c>
      <c r="K172" s="16" t="s">
        <v>3600</v>
      </c>
      <c r="L172" s="15" t="s">
        <v>523</v>
      </c>
      <c r="M172" s="15" t="s">
        <v>524</v>
      </c>
      <c r="N172" s="15">
        <v>3835037</v>
      </c>
      <c r="O172" s="15" t="s">
        <v>525</v>
      </c>
      <c r="P172" s="16" t="s">
        <v>511</v>
      </c>
      <c r="Q172" s="16" t="s">
        <v>512</v>
      </c>
      <c r="R172" s="16" t="s">
        <v>526</v>
      </c>
      <c r="S172" s="16" t="s">
        <v>527</v>
      </c>
      <c r="T172" s="16" t="s">
        <v>528</v>
      </c>
      <c r="U172" s="17" t="s">
        <v>529</v>
      </c>
      <c r="V172" s="17" t="s">
        <v>530</v>
      </c>
      <c r="W172" s="16"/>
      <c r="X172" s="18">
        <v>43062</v>
      </c>
      <c r="Y172" s="16"/>
      <c r="Z172" s="16"/>
      <c r="AA172" s="19" t="str">
        <f t="shared" si="3"/>
        <v>Información incompleta</v>
      </c>
      <c r="AB172" s="17"/>
      <c r="AC172" s="17"/>
      <c r="AD172" s="17" t="s">
        <v>3851</v>
      </c>
      <c r="AE172" s="15" t="s">
        <v>531</v>
      </c>
      <c r="AF172" s="16" t="s">
        <v>419</v>
      </c>
      <c r="AG172" s="15" t="s">
        <v>3833</v>
      </c>
      <c r="AH172"/>
      <c r="AI172"/>
      <c r="AJ172"/>
      <c r="AK172"/>
      <c r="AL172"/>
      <c r="AM172"/>
      <c r="AN172"/>
      <c r="AO172"/>
    </row>
    <row r="173" spans="1:41" s="33" customFormat="1" ht="63" hidden="1" customHeight="1" x14ac:dyDescent="0.25">
      <c r="A173" s="13" t="s">
        <v>408</v>
      </c>
      <c r="B173" s="14">
        <v>90121502</v>
      </c>
      <c r="C173" s="15" t="s">
        <v>532</v>
      </c>
      <c r="D173" s="15" t="s">
        <v>3571</v>
      </c>
      <c r="E173" s="14" t="s">
        <v>3579</v>
      </c>
      <c r="F173" s="22" t="s">
        <v>3680</v>
      </c>
      <c r="G173" s="25" t="s">
        <v>3684</v>
      </c>
      <c r="H173" s="23">
        <v>52000000</v>
      </c>
      <c r="I173" s="23">
        <v>52000000</v>
      </c>
      <c r="J173" s="16" t="s">
        <v>3599</v>
      </c>
      <c r="K173" s="16" t="s">
        <v>3600</v>
      </c>
      <c r="L173" s="15" t="s">
        <v>533</v>
      </c>
      <c r="M173" s="15" t="s">
        <v>534</v>
      </c>
      <c r="N173" s="15" t="s">
        <v>535</v>
      </c>
      <c r="O173" s="15" t="s">
        <v>536</v>
      </c>
      <c r="P173" s="16" t="s">
        <v>537</v>
      </c>
      <c r="Q173" s="16" t="s">
        <v>512</v>
      </c>
      <c r="R173" s="16" t="s">
        <v>526</v>
      </c>
      <c r="S173" s="16" t="s">
        <v>527</v>
      </c>
      <c r="T173" s="16" t="s">
        <v>538</v>
      </c>
      <c r="U173" s="17" t="s">
        <v>529</v>
      </c>
      <c r="V173" s="17">
        <v>7571</v>
      </c>
      <c r="W173" s="16" t="s">
        <v>539</v>
      </c>
      <c r="X173" s="18">
        <v>43013</v>
      </c>
      <c r="Y173" s="16" t="s">
        <v>540</v>
      </c>
      <c r="Z173" s="16">
        <v>4600007506</v>
      </c>
      <c r="AA173" s="19">
        <f t="shared" si="3"/>
        <v>1</v>
      </c>
      <c r="AB173" s="17" t="s">
        <v>541</v>
      </c>
      <c r="AC173" s="17"/>
      <c r="AD173" s="17"/>
      <c r="AE173" s="15" t="s">
        <v>3862</v>
      </c>
      <c r="AF173" s="16" t="s">
        <v>419</v>
      </c>
      <c r="AG173" s="15" t="s">
        <v>3833</v>
      </c>
      <c r="AH173"/>
      <c r="AI173"/>
      <c r="AJ173"/>
      <c r="AK173"/>
      <c r="AL173"/>
      <c r="AM173"/>
      <c r="AN173"/>
      <c r="AO173"/>
    </row>
    <row r="174" spans="1:41" s="33" customFormat="1" ht="63" hidden="1" customHeight="1" x14ac:dyDescent="0.25">
      <c r="A174" s="13" t="s">
        <v>408</v>
      </c>
      <c r="B174" s="14">
        <v>90121502</v>
      </c>
      <c r="C174" s="15" t="s">
        <v>532</v>
      </c>
      <c r="D174" s="15" t="s">
        <v>3571</v>
      </c>
      <c r="E174" s="14" t="s">
        <v>3581</v>
      </c>
      <c r="F174" s="22" t="s">
        <v>3680</v>
      </c>
      <c r="G174" s="24" t="s">
        <v>3816</v>
      </c>
      <c r="H174" s="23">
        <v>108000000</v>
      </c>
      <c r="I174" s="23">
        <v>108000000</v>
      </c>
      <c r="J174" s="16" t="s">
        <v>3599</v>
      </c>
      <c r="K174" s="16" t="s">
        <v>3600</v>
      </c>
      <c r="L174" s="15" t="s">
        <v>533</v>
      </c>
      <c r="M174" s="15" t="s">
        <v>534</v>
      </c>
      <c r="N174" s="15" t="s">
        <v>535</v>
      </c>
      <c r="O174" s="15" t="s">
        <v>536</v>
      </c>
      <c r="P174" s="16" t="s">
        <v>542</v>
      </c>
      <c r="Q174" s="16" t="s">
        <v>542</v>
      </c>
      <c r="R174" s="16" t="s">
        <v>542</v>
      </c>
      <c r="S174" s="16" t="s">
        <v>543</v>
      </c>
      <c r="T174" s="16" t="s">
        <v>538</v>
      </c>
      <c r="U174" s="17" t="s">
        <v>542</v>
      </c>
      <c r="V174" s="17">
        <v>7571</v>
      </c>
      <c r="W174" s="16" t="s">
        <v>544</v>
      </c>
      <c r="X174" s="18">
        <v>43013</v>
      </c>
      <c r="Y174" s="16" t="s">
        <v>540</v>
      </c>
      <c r="Z174" s="16">
        <v>4600007506</v>
      </c>
      <c r="AA174" s="19">
        <f t="shared" si="3"/>
        <v>1</v>
      </c>
      <c r="AB174" s="17" t="s">
        <v>541</v>
      </c>
      <c r="AC174" s="17"/>
      <c r="AD174" s="17"/>
      <c r="AE174" s="15" t="s">
        <v>3862</v>
      </c>
      <c r="AF174" s="16" t="s">
        <v>419</v>
      </c>
      <c r="AG174" s="15" t="s">
        <v>3833</v>
      </c>
      <c r="AH174"/>
      <c r="AI174"/>
      <c r="AJ174"/>
      <c r="AK174"/>
      <c r="AL174"/>
      <c r="AM174"/>
      <c r="AN174"/>
      <c r="AO174"/>
    </row>
    <row r="175" spans="1:41" s="33" customFormat="1" ht="63" hidden="1" customHeight="1" x14ac:dyDescent="0.25">
      <c r="A175" s="13" t="s">
        <v>408</v>
      </c>
      <c r="B175" s="14">
        <v>81112101</v>
      </c>
      <c r="C175" s="15" t="s">
        <v>545</v>
      </c>
      <c r="D175" s="15" t="s">
        <v>3571</v>
      </c>
      <c r="E175" s="14" t="s">
        <v>3581</v>
      </c>
      <c r="F175" s="22" t="s">
        <v>3680</v>
      </c>
      <c r="G175" s="24" t="s">
        <v>3816</v>
      </c>
      <c r="H175" s="23">
        <v>1159468085</v>
      </c>
      <c r="I175" s="23">
        <f t="shared" ref="I175:I180" si="5">+H175</f>
        <v>1159468085</v>
      </c>
      <c r="J175" s="16" t="s">
        <v>3599</v>
      </c>
      <c r="K175" s="16" t="s">
        <v>3600</v>
      </c>
      <c r="L175" s="15" t="s">
        <v>546</v>
      </c>
      <c r="M175" s="15" t="s">
        <v>547</v>
      </c>
      <c r="N175" s="15">
        <v>3835160</v>
      </c>
      <c r="O175" s="15" t="s">
        <v>548</v>
      </c>
      <c r="P175" s="16" t="s">
        <v>549</v>
      </c>
      <c r="Q175" s="16" t="s">
        <v>550</v>
      </c>
      <c r="R175" s="16" t="s">
        <v>551</v>
      </c>
      <c r="S175" s="16" t="s">
        <v>552</v>
      </c>
      <c r="T175" s="16" t="s">
        <v>550</v>
      </c>
      <c r="U175" s="17" t="s">
        <v>553</v>
      </c>
      <c r="V175" s="17">
        <v>6281</v>
      </c>
      <c r="W175" s="16">
        <v>6281</v>
      </c>
      <c r="X175" s="18">
        <v>42717</v>
      </c>
      <c r="Y175" s="16"/>
      <c r="Z175" s="16">
        <v>4600006140</v>
      </c>
      <c r="AA175" s="19" t="str">
        <f t="shared" si="3"/>
        <v>Información incompleta</v>
      </c>
      <c r="AB175" s="17" t="s">
        <v>554</v>
      </c>
      <c r="AC175" s="17"/>
      <c r="AD175" s="17" t="s">
        <v>3863</v>
      </c>
      <c r="AE175" s="15" t="s">
        <v>3864</v>
      </c>
      <c r="AF175" s="16" t="s">
        <v>3837</v>
      </c>
      <c r="AG175" s="15" t="s">
        <v>3838</v>
      </c>
      <c r="AH175"/>
      <c r="AI175"/>
      <c r="AJ175"/>
      <c r="AK175"/>
      <c r="AL175"/>
      <c r="AM175"/>
      <c r="AN175"/>
      <c r="AO175"/>
    </row>
    <row r="176" spans="1:41" s="33" customFormat="1" ht="63" hidden="1" customHeight="1" x14ac:dyDescent="0.25">
      <c r="A176" s="13" t="s">
        <v>408</v>
      </c>
      <c r="B176" s="14">
        <v>81112101</v>
      </c>
      <c r="C176" s="15" t="s">
        <v>555</v>
      </c>
      <c r="D176" s="15" t="s">
        <v>3571</v>
      </c>
      <c r="E176" s="14" t="s">
        <v>3584</v>
      </c>
      <c r="F176" s="22" t="s">
        <v>3680</v>
      </c>
      <c r="G176" s="24" t="s">
        <v>3683</v>
      </c>
      <c r="H176" s="23">
        <f>738784018.5</f>
        <v>738784018.5</v>
      </c>
      <c r="I176" s="23">
        <f t="shared" si="5"/>
        <v>738784018.5</v>
      </c>
      <c r="J176" s="16" t="s">
        <v>3599</v>
      </c>
      <c r="K176" s="16" t="s">
        <v>3600</v>
      </c>
      <c r="L176" s="15" t="s">
        <v>546</v>
      </c>
      <c r="M176" s="15" t="s">
        <v>547</v>
      </c>
      <c r="N176" s="15">
        <v>3835160</v>
      </c>
      <c r="O176" s="15" t="s">
        <v>548</v>
      </c>
      <c r="P176" s="16" t="s">
        <v>556</v>
      </c>
      <c r="Q176" s="16" t="s">
        <v>557</v>
      </c>
      <c r="R176" s="16" t="s">
        <v>558</v>
      </c>
      <c r="S176" s="16" t="s">
        <v>559</v>
      </c>
      <c r="T176" s="16" t="s">
        <v>557</v>
      </c>
      <c r="U176" s="17" t="s">
        <v>560</v>
      </c>
      <c r="V176" s="17">
        <v>7159</v>
      </c>
      <c r="W176" s="16">
        <v>7159</v>
      </c>
      <c r="X176" s="18">
        <v>42907</v>
      </c>
      <c r="Y176" s="16" t="s">
        <v>561</v>
      </c>
      <c r="Z176" s="16">
        <v>4600006945</v>
      </c>
      <c r="AA176" s="19">
        <f t="shared" si="3"/>
        <v>1</v>
      </c>
      <c r="AB176" s="17" t="s">
        <v>562</v>
      </c>
      <c r="AC176" s="17"/>
      <c r="AD176" s="17"/>
      <c r="AE176" s="15" t="s">
        <v>3865</v>
      </c>
      <c r="AF176" s="16" t="s">
        <v>419</v>
      </c>
      <c r="AG176" s="15" t="s">
        <v>3833</v>
      </c>
      <c r="AH176"/>
      <c r="AI176"/>
      <c r="AJ176"/>
      <c r="AK176"/>
      <c r="AL176"/>
      <c r="AM176"/>
      <c r="AN176"/>
      <c r="AO176"/>
    </row>
    <row r="177" spans="1:41" s="33" customFormat="1" ht="63" hidden="1" customHeight="1" x14ac:dyDescent="0.25">
      <c r="A177" s="13" t="s">
        <v>408</v>
      </c>
      <c r="B177" s="14">
        <v>81112101</v>
      </c>
      <c r="C177" s="15" t="s">
        <v>563</v>
      </c>
      <c r="D177" s="15" t="s">
        <v>3788</v>
      </c>
      <c r="E177" s="14" t="s">
        <v>3578</v>
      </c>
      <c r="F177" s="22" t="s">
        <v>3680</v>
      </c>
      <c r="G177" s="24" t="s">
        <v>3816</v>
      </c>
      <c r="H177" s="23">
        <v>300000000</v>
      </c>
      <c r="I177" s="23">
        <f t="shared" si="5"/>
        <v>300000000</v>
      </c>
      <c r="J177" s="16" t="s">
        <v>3598</v>
      </c>
      <c r="K177" s="16" t="s">
        <v>48</v>
      </c>
      <c r="L177" s="15" t="s">
        <v>546</v>
      </c>
      <c r="M177" s="15" t="s">
        <v>547</v>
      </c>
      <c r="N177" s="15">
        <v>3835160</v>
      </c>
      <c r="O177" s="15" t="s">
        <v>548</v>
      </c>
      <c r="P177" s="16" t="s">
        <v>556</v>
      </c>
      <c r="Q177" s="16" t="s">
        <v>557</v>
      </c>
      <c r="R177" s="16" t="s">
        <v>558</v>
      </c>
      <c r="S177" s="16" t="s">
        <v>559</v>
      </c>
      <c r="T177" s="16" t="s">
        <v>557</v>
      </c>
      <c r="U177" s="17" t="s">
        <v>560</v>
      </c>
      <c r="V177" s="17"/>
      <c r="W177" s="16"/>
      <c r="X177" s="18"/>
      <c r="Y177" s="16"/>
      <c r="Z177" s="16"/>
      <c r="AA177" s="19" t="str">
        <f t="shared" si="3"/>
        <v/>
      </c>
      <c r="AB177" s="17"/>
      <c r="AC177" s="17"/>
      <c r="AD177" s="17"/>
      <c r="AE177" s="15" t="s">
        <v>3865</v>
      </c>
      <c r="AF177" s="16" t="s">
        <v>419</v>
      </c>
      <c r="AG177" s="15" t="s">
        <v>3833</v>
      </c>
      <c r="AH177"/>
      <c r="AI177"/>
      <c r="AJ177"/>
      <c r="AK177"/>
      <c r="AL177"/>
      <c r="AM177"/>
      <c r="AN177"/>
      <c r="AO177"/>
    </row>
    <row r="178" spans="1:41" s="33" customFormat="1" ht="63" hidden="1" customHeight="1" x14ac:dyDescent="0.25">
      <c r="A178" s="13" t="s">
        <v>408</v>
      </c>
      <c r="B178" s="14">
        <v>81111501</v>
      </c>
      <c r="C178" s="15" t="s">
        <v>564</v>
      </c>
      <c r="D178" s="15" t="s">
        <v>3788</v>
      </c>
      <c r="E178" s="14" t="s">
        <v>3579</v>
      </c>
      <c r="F178" s="22" t="s">
        <v>3680</v>
      </c>
      <c r="G178" s="24" t="s">
        <v>3816</v>
      </c>
      <c r="H178" s="23">
        <v>140000000</v>
      </c>
      <c r="I178" s="23">
        <f t="shared" si="5"/>
        <v>140000000</v>
      </c>
      <c r="J178" s="16" t="s">
        <v>3599</v>
      </c>
      <c r="K178" s="16" t="s">
        <v>3600</v>
      </c>
      <c r="L178" s="15" t="s">
        <v>565</v>
      </c>
      <c r="M178" s="15" t="s">
        <v>566</v>
      </c>
      <c r="N178" s="15">
        <v>3835234</v>
      </c>
      <c r="O178" s="15" t="s">
        <v>567</v>
      </c>
      <c r="P178" s="16" t="s">
        <v>568</v>
      </c>
      <c r="Q178" s="16" t="s">
        <v>569</v>
      </c>
      <c r="R178" s="16" t="s">
        <v>570</v>
      </c>
      <c r="S178" s="16" t="s">
        <v>571</v>
      </c>
      <c r="T178" s="16" t="s">
        <v>572</v>
      </c>
      <c r="U178" s="17" t="s">
        <v>573</v>
      </c>
      <c r="V178" s="17"/>
      <c r="W178" s="16"/>
      <c r="X178" s="18"/>
      <c r="Y178" s="16"/>
      <c r="Z178" s="16"/>
      <c r="AA178" s="19" t="str">
        <f t="shared" si="3"/>
        <v/>
      </c>
      <c r="AB178" s="17"/>
      <c r="AC178" s="17"/>
      <c r="AD178" s="17" t="s">
        <v>3866</v>
      </c>
      <c r="AE178" s="15" t="s">
        <v>3867</v>
      </c>
      <c r="AF178" s="16" t="s">
        <v>419</v>
      </c>
      <c r="AG178" s="15" t="s">
        <v>3833</v>
      </c>
      <c r="AH178"/>
      <c r="AI178"/>
      <c r="AJ178"/>
      <c r="AK178"/>
      <c r="AL178"/>
      <c r="AM178"/>
      <c r="AN178"/>
      <c r="AO178"/>
    </row>
    <row r="179" spans="1:41" s="33" customFormat="1" ht="63" hidden="1" customHeight="1" x14ac:dyDescent="0.25">
      <c r="A179" s="13" t="s">
        <v>408</v>
      </c>
      <c r="B179" s="15" t="s">
        <v>3868</v>
      </c>
      <c r="C179" s="15" t="s">
        <v>574</v>
      </c>
      <c r="D179" s="15" t="s">
        <v>3571</v>
      </c>
      <c r="E179" s="14" t="s">
        <v>3579</v>
      </c>
      <c r="F179" s="16" t="s">
        <v>3667</v>
      </c>
      <c r="G179" s="25" t="s">
        <v>3684</v>
      </c>
      <c r="H179" s="23">
        <v>900000000</v>
      </c>
      <c r="I179" s="23">
        <f t="shared" si="5"/>
        <v>900000000</v>
      </c>
      <c r="J179" s="16" t="s">
        <v>3599</v>
      </c>
      <c r="K179" s="16" t="s">
        <v>3600</v>
      </c>
      <c r="L179" s="15" t="s">
        <v>523</v>
      </c>
      <c r="M179" s="15" t="s">
        <v>524</v>
      </c>
      <c r="N179" s="15">
        <v>3835037</v>
      </c>
      <c r="O179" s="15" t="s">
        <v>525</v>
      </c>
      <c r="P179" s="16" t="s">
        <v>575</v>
      </c>
      <c r="Q179" s="16" t="s">
        <v>576</v>
      </c>
      <c r="R179" s="16" t="s">
        <v>577</v>
      </c>
      <c r="S179" s="16" t="s">
        <v>578</v>
      </c>
      <c r="T179" s="16" t="s">
        <v>576</v>
      </c>
      <c r="U179" s="17" t="s">
        <v>579</v>
      </c>
      <c r="V179" s="17"/>
      <c r="W179" s="16"/>
      <c r="X179" s="18"/>
      <c r="Y179" s="16"/>
      <c r="Z179" s="16"/>
      <c r="AA179" s="19" t="str">
        <f t="shared" si="3"/>
        <v/>
      </c>
      <c r="AB179" s="17"/>
      <c r="AC179" s="17"/>
      <c r="AD179" s="17" t="s">
        <v>3851</v>
      </c>
      <c r="AE179" s="15" t="s">
        <v>3869</v>
      </c>
      <c r="AF179" s="16" t="s">
        <v>3837</v>
      </c>
      <c r="AG179" s="15" t="s">
        <v>3838</v>
      </c>
      <c r="AH179"/>
      <c r="AI179"/>
      <c r="AJ179"/>
      <c r="AK179"/>
      <c r="AL179"/>
      <c r="AM179"/>
      <c r="AN179"/>
      <c r="AO179"/>
    </row>
    <row r="180" spans="1:41" s="33" customFormat="1" ht="63" hidden="1" customHeight="1" x14ac:dyDescent="0.25">
      <c r="A180" s="13" t="s">
        <v>408</v>
      </c>
      <c r="B180" s="14" t="s">
        <v>3870</v>
      </c>
      <c r="C180" s="15" t="s">
        <v>574</v>
      </c>
      <c r="D180" s="15" t="s">
        <v>3571</v>
      </c>
      <c r="E180" s="14" t="s">
        <v>3585</v>
      </c>
      <c r="F180" s="16" t="s">
        <v>3667</v>
      </c>
      <c r="G180" s="24" t="s">
        <v>3816</v>
      </c>
      <c r="H180" s="23">
        <v>400000000</v>
      </c>
      <c r="I180" s="23">
        <f t="shared" si="5"/>
        <v>400000000</v>
      </c>
      <c r="J180" s="16" t="s">
        <v>3598</v>
      </c>
      <c r="K180" s="16" t="s">
        <v>48</v>
      </c>
      <c r="L180" s="15" t="str">
        <f>+L179</f>
        <v>Juliana Arboleda Jiménez</v>
      </c>
      <c r="M180" s="15" t="str">
        <f>+M179</f>
        <v>Directora Financiera</v>
      </c>
      <c r="N180" s="15">
        <v>3835037</v>
      </c>
      <c r="O180" s="15" t="s">
        <v>525</v>
      </c>
      <c r="P180" s="16" t="s">
        <v>575</v>
      </c>
      <c r="Q180" s="16" t="s">
        <v>580</v>
      </c>
      <c r="R180" s="16" t="s">
        <v>577</v>
      </c>
      <c r="S180" s="16" t="s">
        <v>578</v>
      </c>
      <c r="T180" s="16" t="s">
        <v>580</v>
      </c>
      <c r="U180" s="17" t="s">
        <v>579</v>
      </c>
      <c r="V180" s="17"/>
      <c r="W180" s="16"/>
      <c r="X180" s="18"/>
      <c r="Y180" s="16"/>
      <c r="Z180" s="16"/>
      <c r="AA180" s="19" t="str">
        <f t="shared" si="3"/>
        <v/>
      </c>
      <c r="AB180" s="17"/>
      <c r="AC180" s="17"/>
      <c r="AD180" s="17"/>
      <c r="AE180" s="15" t="s">
        <v>3869</v>
      </c>
      <c r="AF180" s="16" t="s">
        <v>3837</v>
      </c>
      <c r="AG180" s="15" t="s">
        <v>3838</v>
      </c>
      <c r="AH180"/>
      <c r="AI180"/>
      <c r="AJ180"/>
      <c r="AK180"/>
      <c r="AL180"/>
      <c r="AM180"/>
      <c r="AN180"/>
      <c r="AO180"/>
    </row>
    <row r="181" spans="1:41" s="33" customFormat="1" ht="63" hidden="1" customHeight="1" x14ac:dyDescent="0.25">
      <c r="A181" s="13" t="s">
        <v>408</v>
      </c>
      <c r="B181" s="14">
        <v>86121504</v>
      </c>
      <c r="C181" s="15" t="s">
        <v>581</v>
      </c>
      <c r="D181" s="15" t="s">
        <v>3571</v>
      </c>
      <c r="E181" s="14" t="s">
        <v>3585</v>
      </c>
      <c r="F181" s="22" t="s">
        <v>3680</v>
      </c>
      <c r="G181" s="24" t="s">
        <v>3816</v>
      </c>
      <c r="H181" s="23">
        <v>300000000</v>
      </c>
      <c r="I181" s="23">
        <v>300000000</v>
      </c>
      <c r="J181" s="16" t="s">
        <v>3598</v>
      </c>
      <c r="K181" s="16" t="s">
        <v>48</v>
      </c>
      <c r="L181" s="15" t="s">
        <v>582</v>
      </c>
      <c r="M181" s="15" t="s">
        <v>583</v>
      </c>
      <c r="N181" s="15">
        <v>3838551</v>
      </c>
      <c r="O181" s="15" t="s">
        <v>584</v>
      </c>
      <c r="P181" s="16" t="s">
        <v>575</v>
      </c>
      <c r="Q181" s="16" t="s">
        <v>585</v>
      </c>
      <c r="R181" s="16" t="s">
        <v>586</v>
      </c>
      <c r="S181" s="16" t="s">
        <v>587</v>
      </c>
      <c r="T181" s="16" t="s">
        <v>585</v>
      </c>
      <c r="U181" s="17" t="s">
        <v>588</v>
      </c>
      <c r="V181" s="17"/>
      <c r="W181" s="16"/>
      <c r="X181" s="18"/>
      <c r="Y181" s="16"/>
      <c r="Z181" s="16"/>
      <c r="AA181" s="19" t="str">
        <f t="shared" si="3"/>
        <v/>
      </c>
      <c r="AB181" s="17"/>
      <c r="AC181" s="17"/>
      <c r="AD181" s="17"/>
      <c r="AE181" s="15" t="s">
        <v>3871</v>
      </c>
      <c r="AF181" s="16" t="s">
        <v>419</v>
      </c>
      <c r="AG181" s="15" t="s">
        <v>3833</v>
      </c>
      <c r="AH181"/>
      <c r="AI181"/>
      <c r="AJ181"/>
      <c r="AK181"/>
      <c r="AL181"/>
      <c r="AM181"/>
      <c r="AN181"/>
      <c r="AO181"/>
    </row>
    <row r="182" spans="1:41" s="33" customFormat="1" ht="63" hidden="1" customHeight="1" x14ac:dyDescent="0.25">
      <c r="A182" s="13" t="s">
        <v>408</v>
      </c>
      <c r="B182" s="14">
        <v>86121504</v>
      </c>
      <c r="C182" s="15" t="s">
        <v>589</v>
      </c>
      <c r="D182" s="15" t="s">
        <v>3571</v>
      </c>
      <c r="E182" s="14" t="s">
        <v>3577</v>
      </c>
      <c r="F182" s="22" t="s">
        <v>3680</v>
      </c>
      <c r="G182" s="24" t="s">
        <v>3816</v>
      </c>
      <c r="H182" s="23">
        <v>200000000</v>
      </c>
      <c r="I182" s="23">
        <v>200000000</v>
      </c>
      <c r="J182" s="16" t="s">
        <v>3598</v>
      </c>
      <c r="K182" s="16" t="s">
        <v>48</v>
      </c>
      <c r="L182" s="15" t="s">
        <v>582</v>
      </c>
      <c r="M182" s="15" t="s">
        <v>583</v>
      </c>
      <c r="N182" s="15">
        <v>3838551</v>
      </c>
      <c r="O182" s="15" t="s">
        <v>584</v>
      </c>
      <c r="P182" s="16" t="s">
        <v>575</v>
      </c>
      <c r="Q182" s="16" t="s">
        <v>590</v>
      </c>
      <c r="R182" s="16" t="s">
        <v>586</v>
      </c>
      <c r="S182" s="16" t="s">
        <v>587</v>
      </c>
      <c r="T182" s="16" t="s">
        <v>590</v>
      </c>
      <c r="U182" s="17" t="s">
        <v>591</v>
      </c>
      <c r="V182" s="17"/>
      <c r="W182" s="16"/>
      <c r="X182" s="18"/>
      <c r="Y182" s="16"/>
      <c r="Z182" s="16"/>
      <c r="AA182" s="19" t="str">
        <f t="shared" si="3"/>
        <v/>
      </c>
      <c r="AB182" s="17"/>
      <c r="AC182" s="17"/>
      <c r="AD182" s="17"/>
      <c r="AE182" s="15" t="s">
        <v>3872</v>
      </c>
      <c r="AF182" s="16" t="s">
        <v>419</v>
      </c>
      <c r="AG182" s="15" t="s">
        <v>3833</v>
      </c>
      <c r="AH182"/>
      <c r="AI182"/>
      <c r="AJ182"/>
      <c r="AK182"/>
      <c r="AL182"/>
      <c r="AM182"/>
      <c r="AN182"/>
      <c r="AO182"/>
    </row>
    <row r="183" spans="1:41" s="33" customFormat="1" ht="63" hidden="1" customHeight="1" x14ac:dyDescent="0.25">
      <c r="A183" s="13" t="s">
        <v>408</v>
      </c>
      <c r="B183" s="14">
        <v>86121504</v>
      </c>
      <c r="C183" s="15" t="s">
        <v>592</v>
      </c>
      <c r="D183" s="15" t="s">
        <v>3571</v>
      </c>
      <c r="E183" s="14" t="s">
        <v>3578</v>
      </c>
      <c r="F183" s="22" t="s">
        <v>3680</v>
      </c>
      <c r="G183" s="24" t="s">
        <v>3816</v>
      </c>
      <c r="H183" s="23">
        <v>300000000</v>
      </c>
      <c r="I183" s="23">
        <v>300000000</v>
      </c>
      <c r="J183" s="16" t="s">
        <v>3598</v>
      </c>
      <c r="K183" s="16" t="s">
        <v>48</v>
      </c>
      <c r="L183" s="15" t="s">
        <v>582</v>
      </c>
      <c r="M183" s="15" t="s">
        <v>583</v>
      </c>
      <c r="N183" s="15">
        <v>3838551</v>
      </c>
      <c r="O183" s="15" t="s">
        <v>584</v>
      </c>
      <c r="P183" s="16" t="s">
        <v>575</v>
      </c>
      <c r="Q183" s="16" t="s">
        <v>585</v>
      </c>
      <c r="R183" s="16" t="s">
        <v>586</v>
      </c>
      <c r="S183" s="16" t="s">
        <v>587</v>
      </c>
      <c r="T183" s="16" t="s">
        <v>585</v>
      </c>
      <c r="U183" s="17" t="s">
        <v>588</v>
      </c>
      <c r="V183" s="17"/>
      <c r="W183" s="16"/>
      <c r="X183" s="18"/>
      <c r="Y183" s="16"/>
      <c r="Z183" s="16"/>
      <c r="AA183" s="19" t="str">
        <f t="shared" si="3"/>
        <v/>
      </c>
      <c r="AB183" s="17"/>
      <c r="AC183" s="17"/>
      <c r="AD183" s="17"/>
      <c r="AE183" s="15" t="s">
        <v>3873</v>
      </c>
      <c r="AF183" s="16" t="s">
        <v>419</v>
      </c>
      <c r="AG183" s="15" t="s">
        <v>3833</v>
      </c>
      <c r="AH183"/>
      <c r="AI183"/>
      <c r="AJ183"/>
      <c r="AK183"/>
      <c r="AL183"/>
      <c r="AM183"/>
      <c r="AN183"/>
      <c r="AO183"/>
    </row>
    <row r="184" spans="1:41" s="33" customFormat="1" ht="63" hidden="1" customHeight="1" x14ac:dyDescent="0.25">
      <c r="A184" s="13" t="s">
        <v>408</v>
      </c>
      <c r="B184" s="15">
        <v>86111602</v>
      </c>
      <c r="C184" s="15" t="s">
        <v>593</v>
      </c>
      <c r="D184" s="15" t="s">
        <v>3571</v>
      </c>
      <c r="E184" s="14" t="s">
        <v>3578</v>
      </c>
      <c r="F184" s="22" t="s">
        <v>3680</v>
      </c>
      <c r="G184" s="24" t="s">
        <v>3816</v>
      </c>
      <c r="H184" s="23">
        <v>500000000</v>
      </c>
      <c r="I184" s="23">
        <f>+H184</f>
        <v>500000000</v>
      </c>
      <c r="J184" s="16" t="s">
        <v>3599</v>
      </c>
      <c r="K184" s="16" t="s">
        <v>3600</v>
      </c>
      <c r="L184" s="15" t="s">
        <v>594</v>
      </c>
      <c r="M184" s="15" t="s">
        <v>595</v>
      </c>
      <c r="N184" s="15">
        <v>3835132</v>
      </c>
      <c r="O184" s="15" t="s">
        <v>596</v>
      </c>
      <c r="P184" s="16" t="s">
        <v>597</v>
      </c>
      <c r="Q184" s="16" t="s">
        <v>598</v>
      </c>
      <c r="R184" s="16" t="s">
        <v>599</v>
      </c>
      <c r="S184" s="16" t="s">
        <v>502</v>
      </c>
      <c r="T184" s="16" t="s">
        <v>598</v>
      </c>
      <c r="U184" s="17" t="s">
        <v>600</v>
      </c>
      <c r="V184" s="17">
        <v>6919</v>
      </c>
      <c r="W184" s="16" t="s">
        <v>601</v>
      </c>
      <c r="X184" s="18">
        <v>42863</v>
      </c>
      <c r="Y184" s="16" t="s">
        <v>602</v>
      </c>
      <c r="Z184" s="16">
        <v>4600006785</v>
      </c>
      <c r="AA184" s="19">
        <f t="shared" si="3"/>
        <v>1</v>
      </c>
      <c r="AB184" s="17" t="s">
        <v>603</v>
      </c>
      <c r="AC184" s="17"/>
      <c r="AD184" s="17"/>
      <c r="AE184" s="15" t="s">
        <v>594</v>
      </c>
      <c r="AF184" s="16" t="s">
        <v>427</v>
      </c>
      <c r="AG184" s="15" t="s">
        <v>3833</v>
      </c>
      <c r="AH184"/>
      <c r="AI184"/>
      <c r="AJ184"/>
      <c r="AK184"/>
      <c r="AL184"/>
      <c r="AM184"/>
      <c r="AN184"/>
      <c r="AO184"/>
    </row>
    <row r="185" spans="1:41" s="33" customFormat="1" ht="63" hidden="1" customHeight="1" x14ac:dyDescent="0.25">
      <c r="A185" s="13" t="s">
        <v>408</v>
      </c>
      <c r="B185" s="15">
        <v>86111602</v>
      </c>
      <c r="C185" s="15" t="s">
        <v>604</v>
      </c>
      <c r="D185" s="15" t="s">
        <v>3571</v>
      </c>
      <c r="E185" s="14" t="s">
        <v>3578</v>
      </c>
      <c r="F185" s="22" t="s">
        <v>3680</v>
      </c>
      <c r="G185" s="24" t="s">
        <v>3816</v>
      </c>
      <c r="H185" s="23">
        <f>133689730</f>
        <v>133689730</v>
      </c>
      <c r="I185" s="23">
        <f>+H185</f>
        <v>133689730</v>
      </c>
      <c r="J185" s="16" t="s">
        <v>3599</v>
      </c>
      <c r="K185" s="16" t="s">
        <v>3600</v>
      </c>
      <c r="L185" s="15" t="s">
        <v>594</v>
      </c>
      <c r="M185" s="15" t="s">
        <v>595</v>
      </c>
      <c r="N185" s="15">
        <v>3835132</v>
      </c>
      <c r="O185" s="15" t="s">
        <v>596</v>
      </c>
      <c r="P185" s="16" t="s">
        <v>597</v>
      </c>
      <c r="Q185" s="16" t="s">
        <v>605</v>
      </c>
      <c r="R185" s="16" t="s">
        <v>599</v>
      </c>
      <c r="S185" s="16" t="s">
        <v>502</v>
      </c>
      <c r="T185" s="16" t="s">
        <v>605</v>
      </c>
      <c r="U185" s="17" t="s">
        <v>606</v>
      </c>
      <c r="V185" s="17">
        <v>6911</v>
      </c>
      <c r="W185" s="16">
        <v>17271</v>
      </c>
      <c r="X185" s="18">
        <v>42863</v>
      </c>
      <c r="Y185" s="16" t="s">
        <v>607</v>
      </c>
      <c r="Z185" s="16">
        <v>4600006784</v>
      </c>
      <c r="AA185" s="19">
        <f t="shared" si="3"/>
        <v>1</v>
      </c>
      <c r="AB185" s="17" t="s">
        <v>608</v>
      </c>
      <c r="AC185" s="17"/>
      <c r="AD185" s="17"/>
      <c r="AE185" s="15" t="s">
        <v>594</v>
      </c>
      <c r="AF185" s="16" t="s">
        <v>419</v>
      </c>
      <c r="AG185" s="15" t="s">
        <v>3833</v>
      </c>
      <c r="AH185"/>
      <c r="AI185"/>
      <c r="AJ185"/>
      <c r="AK185"/>
      <c r="AL185"/>
      <c r="AM185"/>
      <c r="AN185"/>
      <c r="AO185"/>
    </row>
    <row r="186" spans="1:41" s="33" customFormat="1" ht="63" hidden="1" customHeight="1" x14ac:dyDescent="0.25">
      <c r="A186" s="13" t="s">
        <v>408</v>
      </c>
      <c r="B186" s="14">
        <v>86121504</v>
      </c>
      <c r="C186" s="15" t="s">
        <v>609</v>
      </c>
      <c r="D186" s="15" t="s">
        <v>3788</v>
      </c>
      <c r="E186" s="14" t="s">
        <v>3578</v>
      </c>
      <c r="F186" s="22" t="s">
        <v>3680</v>
      </c>
      <c r="G186" s="24" t="s">
        <v>3816</v>
      </c>
      <c r="H186" s="23">
        <v>256240000</v>
      </c>
      <c r="I186" s="23">
        <v>256240000</v>
      </c>
      <c r="J186" s="16" t="s">
        <v>3598</v>
      </c>
      <c r="K186" s="16" t="s">
        <v>48</v>
      </c>
      <c r="L186" s="15" t="s">
        <v>610</v>
      </c>
      <c r="M186" s="15" t="s">
        <v>611</v>
      </c>
      <c r="N186" s="15">
        <v>3838561</v>
      </c>
      <c r="O186" s="15" t="s">
        <v>612</v>
      </c>
      <c r="P186" s="16" t="s">
        <v>446</v>
      </c>
      <c r="Q186" s="16" t="s">
        <v>613</v>
      </c>
      <c r="R186" s="16" t="s">
        <v>614</v>
      </c>
      <c r="S186" s="16" t="s">
        <v>615</v>
      </c>
      <c r="T186" s="16" t="s">
        <v>616</v>
      </c>
      <c r="U186" s="17" t="s">
        <v>617</v>
      </c>
      <c r="V186" s="17"/>
      <c r="W186" s="16"/>
      <c r="X186" s="18"/>
      <c r="Y186" s="16"/>
      <c r="Z186" s="16"/>
      <c r="AA186" s="19" t="str">
        <f t="shared" si="3"/>
        <v/>
      </c>
      <c r="AB186" s="17"/>
      <c r="AC186" s="17"/>
      <c r="AD186" s="17"/>
      <c r="AE186" s="15" t="s">
        <v>3874</v>
      </c>
      <c r="AF186" s="16" t="s">
        <v>419</v>
      </c>
      <c r="AG186" s="15" t="s">
        <v>3833</v>
      </c>
      <c r="AH186"/>
      <c r="AI186"/>
      <c r="AJ186"/>
      <c r="AK186"/>
      <c r="AL186"/>
      <c r="AM186"/>
      <c r="AN186"/>
      <c r="AO186"/>
    </row>
    <row r="187" spans="1:41" s="33" customFormat="1" ht="63" hidden="1" customHeight="1" x14ac:dyDescent="0.25">
      <c r="A187" s="13" t="s">
        <v>408</v>
      </c>
      <c r="B187" s="14">
        <v>86121504</v>
      </c>
      <c r="C187" s="15" t="s">
        <v>618</v>
      </c>
      <c r="D187" s="15" t="s">
        <v>3788</v>
      </c>
      <c r="E187" s="14" t="s">
        <v>3586</v>
      </c>
      <c r="F187" s="22" t="s">
        <v>3680</v>
      </c>
      <c r="G187" s="24" t="s">
        <v>3816</v>
      </c>
      <c r="H187" s="23">
        <v>200000000</v>
      </c>
      <c r="I187" s="23">
        <v>200000000</v>
      </c>
      <c r="J187" s="16" t="s">
        <v>3598</v>
      </c>
      <c r="K187" s="16" t="s">
        <v>48</v>
      </c>
      <c r="L187" s="15" t="s">
        <v>610</v>
      </c>
      <c r="M187" s="15" t="s">
        <v>611</v>
      </c>
      <c r="N187" s="15">
        <v>3838561</v>
      </c>
      <c r="O187" s="15" t="s">
        <v>612</v>
      </c>
      <c r="P187" s="16" t="s">
        <v>446</v>
      </c>
      <c r="Q187" s="16" t="s">
        <v>619</v>
      </c>
      <c r="R187" s="16" t="s">
        <v>620</v>
      </c>
      <c r="S187" s="16" t="s">
        <v>621</v>
      </c>
      <c r="T187" s="16" t="s">
        <v>622</v>
      </c>
      <c r="U187" s="17" t="s">
        <v>623</v>
      </c>
      <c r="V187" s="17"/>
      <c r="W187" s="16"/>
      <c r="X187" s="18"/>
      <c r="Y187" s="16"/>
      <c r="Z187" s="16"/>
      <c r="AA187" s="19" t="str">
        <f t="shared" si="3"/>
        <v/>
      </c>
      <c r="AB187" s="17"/>
      <c r="AC187" s="17"/>
      <c r="AD187" s="17"/>
      <c r="AE187" s="15" t="s">
        <v>3875</v>
      </c>
      <c r="AF187" s="16" t="s">
        <v>419</v>
      </c>
      <c r="AG187" s="15" t="s">
        <v>3833</v>
      </c>
      <c r="AH187"/>
      <c r="AI187"/>
      <c r="AJ187"/>
      <c r="AK187"/>
      <c r="AL187"/>
      <c r="AM187"/>
      <c r="AN187"/>
      <c r="AO187"/>
    </row>
    <row r="188" spans="1:41" s="33" customFormat="1" ht="63" hidden="1" customHeight="1" x14ac:dyDescent="0.25">
      <c r="A188" s="13" t="s">
        <v>408</v>
      </c>
      <c r="B188" s="14">
        <v>86131901</v>
      </c>
      <c r="C188" s="15" t="s">
        <v>624</v>
      </c>
      <c r="D188" s="15" t="s">
        <v>3573</v>
      </c>
      <c r="E188" s="14" t="s">
        <v>3580</v>
      </c>
      <c r="F188" s="16" t="s">
        <v>3667</v>
      </c>
      <c r="G188" s="25" t="s">
        <v>3684</v>
      </c>
      <c r="H188" s="23">
        <v>4800000000</v>
      </c>
      <c r="I188" s="23">
        <v>4800000000</v>
      </c>
      <c r="J188" s="16" t="s">
        <v>3598</v>
      </c>
      <c r="K188" s="16" t="s">
        <v>48</v>
      </c>
      <c r="L188" s="15" t="s">
        <v>610</v>
      </c>
      <c r="M188" s="15" t="s">
        <v>611</v>
      </c>
      <c r="N188" s="15">
        <v>3838561</v>
      </c>
      <c r="O188" s="15" t="s">
        <v>612</v>
      </c>
      <c r="P188" s="16" t="s">
        <v>446</v>
      </c>
      <c r="Q188" s="16" t="s">
        <v>625</v>
      </c>
      <c r="R188" s="16" t="s">
        <v>626</v>
      </c>
      <c r="S188" s="16" t="s">
        <v>627</v>
      </c>
      <c r="T188" s="16" t="s">
        <v>628</v>
      </c>
      <c r="U188" s="17" t="s">
        <v>629</v>
      </c>
      <c r="V188" s="17"/>
      <c r="W188" s="16"/>
      <c r="X188" s="18"/>
      <c r="Y188" s="16"/>
      <c r="Z188" s="16"/>
      <c r="AA188" s="19" t="str">
        <f t="shared" si="3"/>
        <v/>
      </c>
      <c r="AB188" s="17"/>
      <c r="AC188" s="17"/>
      <c r="AD188" s="17"/>
      <c r="AE188" s="15" t="s">
        <v>3876</v>
      </c>
      <c r="AF188" s="16" t="s">
        <v>427</v>
      </c>
      <c r="AG188" s="15" t="s">
        <v>3835</v>
      </c>
      <c r="AH188"/>
      <c r="AI188"/>
      <c r="AJ188"/>
      <c r="AK188"/>
      <c r="AL188"/>
      <c r="AM188"/>
      <c r="AN188"/>
      <c r="AO188"/>
    </row>
    <row r="189" spans="1:41" s="33" customFormat="1" ht="63" hidden="1" customHeight="1" x14ac:dyDescent="0.25">
      <c r="A189" s="13" t="s">
        <v>408</v>
      </c>
      <c r="B189" s="14">
        <v>80111607</v>
      </c>
      <c r="C189" s="15" t="s">
        <v>630</v>
      </c>
      <c r="D189" s="15" t="s">
        <v>3788</v>
      </c>
      <c r="E189" s="14" t="s">
        <v>3578</v>
      </c>
      <c r="F189" s="22" t="s">
        <v>3680</v>
      </c>
      <c r="G189" s="24" t="s">
        <v>3816</v>
      </c>
      <c r="H189" s="23">
        <v>1360000000</v>
      </c>
      <c r="I189" s="23">
        <v>1360000000</v>
      </c>
      <c r="J189" s="16" t="s">
        <v>3598</v>
      </c>
      <c r="K189" s="16" t="s">
        <v>48</v>
      </c>
      <c r="L189" s="15" t="s">
        <v>610</v>
      </c>
      <c r="M189" s="15" t="s">
        <v>611</v>
      </c>
      <c r="N189" s="15">
        <v>3838561</v>
      </c>
      <c r="O189" s="15" t="s">
        <v>612</v>
      </c>
      <c r="P189" s="16" t="s">
        <v>446</v>
      </c>
      <c r="Q189" s="16" t="s">
        <v>631</v>
      </c>
      <c r="R189" s="16" t="s">
        <v>630</v>
      </c>
      <c r="S189" s="16" t="s">
        <v>571</v>
      </c>
      <c r="T189" s="16" t="s">
        <v>630</v>
      </c>
      <c r="U189" s="17" t="s">
        <v>632</v>
      </c>
      <c r="V189" s="17"/>
      <c r="W189" s="16"/>
      <c r="X189" s="18"/>
      <c r="Y189" s="16"/>
      <c r="Z189" s="16"/>
      <c r="AA189" s="19" t="str">
        <f t="shared" si="3"/>
        <v/>
      </c>
      <c r="AB189" s="17"/>
      <c r="AC189" s="17"/>
      <c r="AD189" s="17"/>
      <c r="AE189" s="15" t="s">
        <v>3877</v>
      </c>
      <c r="AF189" s="16" t="s">
        <v>427</v>
      </c>
      <c r="AG189" s="15" t="s">
        <v>3835</v>
      </c>
      <c r="AH189"/>
      <c r="AI189"/>
      <c r="AJ189"/>
      <c r="AK189"/>
      <c r="AL189"/>
      <c r="AM189"/>
      <c r="AN189"/>
      <c r="AO189"/>
    </row>
    <row r="190" spans="1:41" s="33" customFormat="1" ht="63" hidden="1" customHeight="1" x14ac:dyDescent="0.25">
      <c r="A190" s="13" t="s">
        <v>408</v>
      </c>
      <c r="B190" s="14">
        <v>80111604</v>
      </c>
      <c r="C190" s="15" t="s">
        <v>633</v>
      </c>
      <c r="D190" s="15" t="s">
        <v>3571</v>
      </c>
      <c r="E190" s="14" t="s">
        <v>3579</v>
      </c>
      <c r="F190" s="22" t="s">
        <v>3680</v>
      </c>
      <c r="G190" s="24" t="s">
        <v>3816</v>
      </c>
      <c r="H190" s="23">
        <v>598785000</v>
      </c>
      <c r="I190" s="23">
        <v>598785000</v>
      </c>
      <c r="J190" s="16" t="s">
        <v>3599</v>
      </c>
      <c r="K190" s="16" t="s">
        <v>3600</v>
      </c>
      <c r="L190" s="15" t="s">
        <v>610</v>
      </c>
      <c r="M190" s="15" t="s">
        <v>611</v>
      </c>
      <c r="N190" s="15">
        <v>3838561</v>
      </c>
      <c r="O190" s="15" t="s">
        <v>612</v>
      </c>
      <c r="P190" s="16" t="s">
        <v>446</v>
      </c>
      <c r="Q190" s="16" t="s">
        <v>634</v>
      </c>
      <c r="R190" s="16" t="s">
        <v>635</v>
      </c>
      <c r="S190" s="16" t="s">
        <v>636</v>
      </c>
      <c r="T190" s="16" t="s">
        <v>637</v>
      </c>
      <c r="U190" s="17" t="s">
        <v>629</v>
      </c>
      <c r="V190" s="17">
        <v>6696</v>
      </c>
      <c r="W190" s="16">
        <v>19707</v>
      </c>
      <c r="X190" s="18">
        <v>42818</v>
      </c>
      <c r="Y190" s="16" t="s">
        <v>607</v>
      </c>
      <c r="Z190" s="16">
        <v>4600006645</v>
      </c>
      <c r="AA190" s="19">
        <f t="shared" si="3"/>
        <v>1</v>
      </c>
      <c r="AB190" s="17" t="s">
        <v>608</v>
      </c>
      <c r="AC190" s="17"/>
      <c r="AD190" s="17"/>
      <c r="AE190" s="15" t="s">
        <v>3878</v>
      </c>
      <c r="AF190" s="16" t="s">
        <v>419</v>
      </c>
      <c r="AG190" s="15" t="s">
        <v>3833</v>
      </c>
      <c r="AH190"/>
      <c r="AI190"/>
      <c r="AJ190"/>
      <c r="AK190"/>
      <c r="AL190"/>
      <c r="AM190"/>
      <c r="AN190"/>
      <c r="AO190"/>
    </row>
    <row r="191" spans="1:41" s="33" customFormat="1" ht="63" hidden="1" customHeight="1" x14ac:dyDescent="0.25">
      <c r="A191" s="13" t="s">
        <v>408</v>
      </c>
      <c r="B191" s="14">
        <v>80111604</v>
      </c>
      <c r="C191" s="15" t="s">
        <v>638</v>
      </c>
      <c r="D191" s="15" t="s">
        <v>3571</v>
      </c>
      <c r="E191" s="14" t="s">
        <v>3580</v>
      </c>
      <c r="F191" s="22" t="s">
        <v>3680</v>
      </c>
      <c r="G191" s="24" t="s">
        <v>3816</v>
      </c>
      <c r="H191" s="23">
        <v>310998452.50009155</v>
      </c>
      <c r="I191" s="23">
        <v>310998452.50009155</v>
      </c>
      <c r="J191" s="16" t="s">
        <v>3598</v>
      </c>
      <c r="K191" s="16" t="s">
        <v>48</v>
      </c>
      <c r="L191" s="15" t="s">
        <v>610</v>
      </c>
      <c r="M191" s="15" t="s">
        <v>611</v>
      </c>
      <c r="N191" s="15">
        <v>3838561</v>
      </c>
      <c r="O191" s="15" t="s">
        <v>612</v>
      </c>
      <c r="P191" s="16" t="s">
        <v>446</v>
      </c>
      <c r="Q191" s="16" t="s">
        <v>639</v>
      </c>
      <c r="R191" s="16" t="s">
        <v>640</v>
      </c>
      <c r="S191" s="16" t="s">
        <v>641</v>
      </c>
      <c r="T191" s="16" t="s">
        <v>642</v>
      </c>
      <c r="U191" s="17" t="s">
        <v>643</v>
      </c>
      <c r="V191" s="17"/>
      <c r="W191" s="16"/>
      <c r="X191" s="18"/>
      <c r="Y191" s="16"/>
      <c r="Z191" s="16"/>
      <c r="AA191" s="19" t="str">
        <f t="shared" si="3"/>
        <v/>
      </c>
      <c r="AB191" s="17"/>
      <c r="AC191" s="17"/>
      <c r="AD191" s="17"/>
      <c r="AE191" s="15" t="s">
        <v>3879</v>
      </c>
      <c r="AF191" s="16" t="s">
        <v>419</v>
      </c>
      <c r="AG191" s="15" t="s">
        <v>3833</v>
      </c>
      <c r="AH191"/>
      <c r="AI191"/>
      <c r="AJ191"/>
      <c r="AK191"/>
      <c r="AL191"/>
      <c r="AM191"/>
      <c r="AN191"/>
      <c r="AO191"/>
    </row>
    <row r="192" spans="1:41" s="33" customFormat="1" ht="63" hidden="1" customHeight="1" x14ac:dyDescent="0.25">
      <c r="A192" s="13" t="s">
        <v>408</v>
      </c>
      <c r="B192" s="14">
        <v>86131901</v>
      </c>
      <c r="C192" s="15" t="s">
        <v>644</v>
      </c>
      <c r="D192" s="15" t="s">
        <v>3576</v>
      </c>
      <c r="E192" s="14" t="s">
        <v>3580</v>
      </c>
      <c r="F192" s="22" t="s">
        <v>3680</v>
      </c>
      <c r="G192" s="24" t="s">
        <v>3816</v>
      </c>
      <c r="H192" s="23">
        <v>100000000</v>
      </c>
      <c r="I192" s="23">
        <v>100000000</v>
      </c>
      <c r="J192" s="16" t="s">
        <v>3598</v>
      </c>
      <c r="K192" s="16" t="s">
        <v>48</v>
      </c>
      <c r="L192" s="15" t="s">
        <v>610</v>
      </c>
      <c r="M192" s="15" t="s">
        <v>611</v>
      </c>
      <c r="N192" s="15">
        <v>3838561</v>
      </c>
      <c r="O192" s="15" t="s">
        <v>612</v>
      </c>
      <c r="P192" s="16" t="s">
        <v>446</v>
      </c>
      <c r="Q192" s="16" t="s">
        <v>645</v>
      </c>
      <c r="R192" s="16" t="s">
        <v>626</v>
      </c>
      <c r="S192" s="16" t="s">
        <v>627</v>
      </c>
      <c r="T192" s="16" t="s">
        <v>646</v>
      </c>
      <c r="U192" s="17" t="s">
        <v>629</v>
      </c>
      <c r="V192" s="17"/>
      <c r="W192" s="16"/>
      <c r="X192" s="18"/>
      <c r="Y192" s="16"/>
      <c r="Z192" s="16"/>
      <c r="AA192" s="19" t="str">
        <f t="shared" si="3"/>
        <v/>
      </c>
      <c r="AB192" s="17"/>
      <c r="AC192" s="17"/>
      <c r="AD192" s="17"/>
      <c r="AE192" s="15" t="s">
        <v>3880</v>
      </c>
      <c r="AF192" s="16" t="s">
        <v>419</v>
      </c>
      <c r="AG192" s="15" t="s">
        <v>3833</v>
      </c>
      <c r="AH192"/>
      <c r="AI192"/>
      <c r="AJ192"/>
      <c r="AK192"/>
      <c r="AL192"/>
      <c r="AM192"/>
      <c r="AN192"/>
      <c r="AO192"/>
    </row>
    <row r="193" spans="1:41" s="33" customFormat="1" ht="63" hidden="1" customHeight="1" x14ac:dyDescent="0.25">
      <c r="A193" s="13" t="s">
        <v>408</v>
      </c>
      <c r="B193" s="14">
        <v>80101604</v>
      </c>
      <c r="C193" s="15" t="s">
        <v>635</v>
      </c>
      <c r="D193" s="15" t="s">
        <v>3788</v>
      </c>
      <c r="E193" s="14" t="s">
        <v>3580</v>
      </c>
      <c r="F193" s="22" t="s">
        <v>3680</v>
      </c>
      <c r="G193" s="24" t="s">
        <v>3816</v>
      </c>
      <c r="H193" s="23">
        <v>349102944</v>
      </c>
      <c r="I193" s="23">
        <v>349102944</v>
      </c>
      <c r="J193" s="16" t="s">
        <v>3598</v>
      </c>
      <c r="K193" s="16" t="s">
        <v>48</v>
      </c>
      <c r="L193" s="15" t="s">
        <v>610</v>
      </c>
      <c r="M193" s="15" t="s">
        <v>611</v>
      </c>
      <c r="N193" s="15">
        <v>3838561</v>
      </c>
      <c r="O193" s="15" t="s">
        <v>612</v>
      </c>
      <c r="P193" s="16" t="s">
        <v>446</v>
      </c>
      <c r="Q193" s="16" t="s">
        <v>647</v>
      </c>
      <c r="R193" s="16" t="s">
        <v>635</v>
      </c>
      <c r="S193" s="16" t="s">
        <v>636</v>
      </c>
      <c r="T193" s="16" t="s">
        <v>648</v>
      </c>
      <c r="U193" s="17" t="s">
        <v>649</v>
      </c>
      <c r="V193" s="17"/>
      <c r="W193" s="16"/>
      <c r="X193" s="18"/>
      <c r="Y193" s="16"/>
      <c r="Z193" s="16"/>
      <c r="AA193" s="19" t="str">
        <f t="shared" si="3"/>
        <v/>
      </c>
      <c r="AB193" s="17"/>
      <c r="AC193" s="17"/>
      <c r="AD193" s="17"/>
      <c r="AE193" s="15" t="s">
        <v>3881</v>
      </c>
      <c r="AF193" s="16" t="s">
        <v>419</v>
      </c>
      <c r="AG193" s="15" t="s">
        <v>3833</v>
      </c>
      <c r="AH193"/>
      <c r="AI193"/>
      <c r="AJ193"/>
      <c r="AK193"/>
      <c r="AL193"/>
      <c r="AM193"/>
      <c r="AN193"/>
      <c r="AO193"/>
    </row>
    <row r="194" spans="1:41" s="33" customFormat="1" ht="63" hidden="1" customHeight="1" x14ac:dyDescent="0.25">
      <c r="A194" s="13" t="s">
        <v>408</v>
      </c>
      <c r="B194" s="14">
        <v>80101604</v>
      </c>
      <c r="C194" s="15" t="s">
        <v>635</v>
      </c>
      <c r="D194" s="15" t="s">
        <v>3788</v>
      </c>
      <c r="E194" s="14" t="s">
        <v>3580</v>
      </c>
      <c r="F194" s="22" t="s">
        <v>3680</v>
      </c>
      <c r="G194" s="24" t="s">
        <v>3816</v>
      </c>
      <c r="H194" s="23">
        <v>200000000</v>
      </c>
      <c r="I194" s="23">
        <v>200000000</v>
      </c>
      <c r="J194" s="16" t="s">
        <v>3598</v>
      </c>
      <c r="K194" s="16" t="s">
        <v>48</v>
      </c>
      <c r="L194" s="15" t="s">
        <v>610</v>
      </c>
      <c r="M194" s="15" t="s">
        <v>611</v>
      </c>
      <c r="N194" s="15">
        <v>3838561</v>
      </c>
      <c r="O194" s="15" t="s">
        <v>612</v>
      </c>
      <c r="P194" s="16" t="s">
        <v>446</v>
      </c>
      <c r="Q194" s="16" t="s">
        <v>634</v>
      </c>
      <c r="R194" s="16" t="s">
        <v>635</v>
      </c>
      <c r="S194" s="16" t="s">
        <v>636</v>
      </c>
      <c r="T194" s="16" t="s">
        <v>650</v>
      </c>
      <c r="U194" s="17" t="s">
        <v>651</v>
      </c>
      <c r="V194" s="17"/>
      <c r="W194" s="16"/>
      <c r="X194" s="18"/>
      <c r="Y194" s="16"/>
      <c r="Z194" s="16"/>
      <c r="AA194" s="19" t="str">
        <f t="shared" si="3"/>
        <v/>
      </c>
      <c r="AB194" s="17"/>
      <c r="AC194" s="17"/>
      <c r="AD194" s="17"/>
      <c r="AE194" s="15" t="s">
        <v>3882</v>
      </c>
      <c r="AF194" s="16" t="s">
        <v>419</v>
      </c>
      <c r="AG194" s="15" t="s">
        <v>3833</v>
      </c>
      <c r="AH194"/>
      <c r="AI194"/>
      <c r="AJ194"/>
      <c r="AK194"/>
      <c r="AL194"/>
      <c r="AM194"/>
      <c r="AN194"/>
      <c r="AO194"/>
    </row>
    <row r="195" spans="1:41" s="33" customFormat="1" ht="63" hidden="1" customHeight="1" x14ac:dyDescent="0.25">
      <c r="A195" s="13" t="s">
        <v>408</v>
      </c>
      <c r="B195" s="14">
        <v>80101604</v>
      </c>
      <c r="C195" s="15" t="s">
        <v>652</v>
      </c>
      <c r="D195" s="15" t="s">
        <v>3788</v>
      </c>
      <c r="E195" s="14" t="s">
        <v>3580</v>
      </c>
      <c r="F195" s="22" t="s">
        <v>3680</v>
      </c>
      <c r="G195" s="24" t="s">
        <v>3816</v>
      </c>
      <c r="H195" s="23">
        <v>100000000</v>
      </c>
      <c r="I195" s="23">
        <v>100000000</v>
      </c>
      <c r="J195" s="16" t="s">
        <v>3598</v>
      </c>
      <c r="K195" s="16" t="s">
        <v>48</v>
      </c>
      <c r="L195" s="15" t="s">
        <v>610</v>
      </c>
      <c r="M195" s="15" t="s">
        <v>611</v>
      </c>
      <c r="N195" s="15">
        <v>3838561</v>
      </c>
      <c r="O195" s="15" t="s">
        <v>612</v>
      </c>
      <c r="P195" s="16" t="s">
        <v>446</v>
      </c>
      <c r="Q195" s="16" t="s">
        <v>653</v>
      </c>
      <c r="R195" s="16" t="s">
        <v>652</v>
      </c>
      <c r="S195" s="16" t="s">
        <v>654</v>
      </c>
      <c r="T195" s="16" t="s">
        <v>655</v>
      </c>
      <c r="U195" s="17" t="s">
        <v>656</v>
      </c>
      <c r="V195" s="17"/>
      <c r="W195" s="16"/>
      <c r="X195" s="18"/>
      <c r="Y195" s="16"/>
      <c r="Z195" s="16"/>
      <c r="AA195" s="19" t="str">
        <f t="shared" si="3"/>
        <v/>
      </c>
      <c r="AB195" s="17"/>
      <c r="AC195" s="17"/>
      <c r="AD195" s="17"/>
      <c r="AE195" s="15" t="s">
        <v>3883</v>
      </c>
      <c r="AF195" s="16" t="s">
        <v>419</v>
      </c>
      <c r="AG195" s="15" t="s">
        <v>3833</v>
      </c>
      <c r="AH195"/>
      <c r="AI195"/>
      <c r="AJ195"/>
      <c r="AK195"/>
      <c r="AL195"/>
      <c r="AM195"/>
      <c r="AN195"/>
      <c r="AO195"/>
    </row>
    <row r="196" spans="1:41" s="33" customFormat="1" ht="63" hidden="1" customHeight="1" x14ac:dyDescent="0.25">
      <c r="A196" s="13" t="s">
        <v>408</v>
      </c>
      <c r="B196" s="14">
        <v>86121504</v>
      </c>
      <c r="C196" s="15" t="s">
        <v>657</v>
      </c>
      <c r="D196" s="15" t="s">
        <v>3788</v>
      </c>
      <c r="E196" s="14" t="s">
        <v>3585</v>
      </c>
      <c r="F196" s="22" t="s">
        <v>3746</v>
      </c>
      <c r="G196" s="24" t="s">
        <v>3816</v>
      </c>
      <c r="H196" s="23">
        <v>100000000</v>
      </c>
      <c r="I196" s="23">
        <f>+H196</f>
        <v>100000000</v>
      </c>
      <c r="J196" s="16" t="s">
        <v>3598</v>
      </c>
      <c r="K196" s="16" t="s">
        <v>48</v>
      </c>
      <c r="L196" s="15" t="s">
        <v>582</v>
      </c>
      <c r="M196" s="15" t="s">
        <v>583</v>
      </c>
      <c r="N196" s="15">
        <v>3838551</v>
      </c>
      <c r="O196" s="15" t="s">
        <v>584</v>
      </c>
      <c r="P196" s="16" t="s">
        <v>489</v>
      </c>
      <c r="Q196" s="16" t="s">
        <v>658</v>
      </c>
      <c r="R196" s="16" t="s">
        <v>659</v>
      </c>
      <c r="S196" s="16" t="s">
        <v>660</v>
      </c>
      <c r="T196" s="16" t="str">
        <f>+Q196</f>
        <v>Docentes directivos docentes y estudiantes matriculados en el centro departamental de idiomas y culturas</v>
      </c>
      <c r="U196" s="17" t="s">
        <v>661</v>
      </c>
      <c r="V196" s="17"/>
      <c r="W196" s="16"/>
      <c r="X196" s="18"/>
      <c r="Y196" s="16"/>
      <c r="Z196" s="16"/>
      <c r="AA196" s="19" t="str">
        <f t="shared" si="3"/>
        <v/>
      </c>
      <c r="AB196" s="17"/>
      <c r="AC196" s="17"/>
      <c r="AD196" s="17"/>
      <c r="AE196" s="15" t="s">
        <v>3872</v>
      </c>
      <c r="AF196" s="16" t="s">
        <v>419</v>
      </c>
      <c r="AG196" s="15" t="s">
        <v>3833</v>
      </c>
      <c r="AH196"/>
      <c r="AI196"/>
      <c r="AJ196"/>
      <c r="AK196"/>
      <c r="AL196"/>
      <c r="AM196"/>
      <c r="AN196"/>
      <c r="AO196"/>
    </row>
    <row r="197" spans="1:41" s="33" customFormat="1" ht="63" hidden="1" customHeight="1" x14ac:dyDescent="0.25">
      <c r="A197" s="13" t="s">
        <v>662</v>
      </c>
      <c r="B197" s="14">
        <v>43231501</v>
      </c>
      <c r="C197" s="15" t="s">
        <v>663</v>
      </c>
      <c r="D197" s="15" t="s">
        <v>3571</v>
      </c>
      <c r="E197" s="14" t="s">
        <v>3585</v>
      </c>
      <c r="F197" s="14" t="s">
        <v>3682</v>
      </c>
      <c r="G197" s="24" t="s">
        <v>3683</v>
      </c>
      <c r="H197" s="23">
        <v>220000000</v>
      </c>
      <c r="I197" s="23">
        <v>220000000</v>
      </c>
      <c r="J197" s="16" t="s">
        <v>3598</v>
      </c>
      <c r="K197" s="16" t="s">
        <v>48</v>
      </c>
      <c r="L197" s="15" t="s">
        <v>664</v>
      </c>
      <c r="M197" s="15" t="s">
        <v>665</v>
      </c>
      <c r="N197" s="15">
        <v>3837020</v>
      </c>
      <c r="O197" s="15" t="s">
        <v>666</v>
      </c>
      <c r="P197" s="16"/>
      <c r="Q197" s="16"/>
      <c r="R197" s="16"/>
      <c r="S197" s="16"/>
      <c r="T197" s="16"/>
      <c r="U197" s="17"/>
      <c r="V197" s="17"/>
      <c r="W197" s="16"/>
      <c r="X197" s="18"/>
      <c r="Y197" s="16"/>
      <c r="Z197" s="16"/>
      <c r="AA197" s="19" t="str">
        <f t="shared" si="3"/>
        <v/>
      </c>
      <c r="AB197" s="17"/>
      <c r="AC197" s="17"/>
      <c r="AD197" s="17"/>
      <c r="AE197" s="15" t="s">
        <v>667</v>
      </c>
      <c r="AF197" s="16" t="s">
        <v>53</v>
      </c>
      <c r="AG197" s="15" t="s">
        <v>3833</v>
      </c>
      <c r="AH197"/>
      <c r="AI197"/>
      <c r="AJ197"/>
      <c r="AK197"/>
      <c r="AL197"/>
      <c r="AM197"/>
      <c r="AN197"/>
      <c r="AO197"/>
    </row>
    <row r="198" spans="1:41" s="33" customFormat="1" ht="63" hidden="1" customHeight="1" x14ac:dyDescent="0.25">
      <c r="A198" s="13" t="s">
        <v>662</v>
      </c>
      <c r="B198" s="14">
        <v>80111700</v>
      </c>
      <c r="C198" s="15" t="s">
        <v>668</v>
      </c>
      <c r="D198" s="15" t="s">
        <v>3572</v>
      </c>
      <c r="E198" s="14" t="s">
        <v>3585</v>
      </c>
      <c r="F198" s="14" t="s">
        <v>3672</v>
      </c>
      <c r="G198" s="24" t="s">
        <v>3683</v>
      </c>
      <c r="H198" s="23">
        <v>73920000</v>
      </c>
      <c r="I198" s="23">
        <v>73920000</v>
      </c>
      <c r="J198" s="16" t="s">
        <v>3598</v>
      </c>
      <c r="K198" s="16" t="s">
        <v>48</v>
      </c>
      <c r="L198" s="15" t="s">
        <v>664</v>
      </c>
      <c r="M198" s="15" t="s">
        <v>665</v>
      </c>
      <c r="N198" s="15">
        <v>3837020</v>
      </c>
      <c r="O198" s="15" t="s">
        <v>666</v>
      </c>
      <c r="P198" s="16"/>
      <c r="Q198" s="16"/>
      <c r="R198" s="16"/>
      <c r="S198" s="16"/>
      <c r="T198" s="16"/>
      <c r="U198" s="17"/>
      <c r="V198" s="17"/>
      <c r="W198" s="16"/>
      <c r="X198" s="18"/>
      <c r="Y198" s="16"/>
      <c r="Z198" s="16"/>
      <c r="AA198" s="19" t="str">
        <f t="shared" si="3"/>
        <v/>
      </c>
      <c r="AB198" s="17"/>
      <c r="AC198" s="17"/>
      <c r="AD198" s="17"/>
      <c r="AE198" s="15" t="s">
        <v>669</v>
      </c>
      <c r="AF198" s="16" t="s">
        <v>53</v>
      </c>
      <c r="AG198" s="15" t="s">
        <v>3833</v>
      </c>
      <c r="AH198"/>
      <c r="AI198"/>
      <c r="AJ198"/>
      <c r="AK198"/>
      <c r="AL198"/>
      <c r="AM198"/>
      <c r="AN198"/>
      <c r="AO198"/>
    </row>
    <row r="199" spans="1:41" s="33" customFormat="1" ht="63" hidden="1" customHeight="1" x14ac:dyDescent="0.25">
      <c r="A199" s="13" t="s">
        <v>662</v>
      </c>
      <c r="B199" s="14">
        <v>80111700</v>
      </c>
      <c r="C199" s="15" t="s">
        <v>670</v>
      </c>
      <c r="D199" s="15" t="s">
        <v>3571</v>
      </c>
      <c r="E199" s="14" t="s">
        <v>3585</v>
      </c>
      <c r="F199" s="22" t="s">
        <v>3680</v>
      </c>
      <c r="G199" s="24" t="s">
        <v>3683</v>
      </c>
      <c r="H199" s="23">
        <v>104000000</v>
      </c>
      <c r="I199" s="23">
        <v>104000000</v>
      </c>
      <c r="J199" s="16" t="s">
        <v>3598</v>
      </c>
      <c r="K199" s="16" t="s">
        <v>48</v>
      </c>
      <c r="L199" s="15" t="s">
        <v>664</v>
      </c>
      <c r="M199" s="15" t="s">
        <v>665</v>
      </c>
      <c r="N199" s="15">
        <v>3837020</v>
      </c>
      <c r="O199" s="15" t="s">
        <v>666</v>
      </c>
      <c r="P199" s="16"/>
      <c r="Q199" s="16"/>
      <c r="R199" s="16"/>
      <c r="S199" s="16"/>
      <c r="T199" s="16"/>
      <c r="U199" s="17"/>
      <c r="V199" s="17"/>
      <c r="W199" s="16"/>
      <c r="X199" s="18"/>
      <c r="Y199" s="16"/>
      <c r="Z199" s="16"/>
      <c r="AA199" s="19" t="str">
        <f t="shared" si="3"/>
        <v/>
      </c>
      <c r="AB199" s="17"/>
      <c r="AC199" s="17"/>
      <c r="AD199" s="17"/>
      <c r="AE199" s="15" t="s">
        <v>671</v>
      </c>
      <c r="AF199" s="16" t="s">
        <v>53</v>
      </c>
      <c r="AG199" s="15" t="s">
        <v>3833</v>
      </c>
      <c r="AH199"/>
      <c r="AI199"/>
      <c r="AJ199"/>
      <c r="AK199"/>
      <c r="AL199"/>
      <c r="AM199"/>
      <c r="AN199"/>
      <c r="AO199"/>
    </row>
    <row r="200" spans="1:41" s="33" customFormat="1" ht="63" hidden="1" customHeight="1" x14ac:dyDescent="0.25">
      <c r="A200" s="13" t="s">
        <v>662</v>
      </c>
      <c r="B200" s="14">
        <v>40101600</v>
      </c>
      <c r="C200" s="15" t="s">
        <v>672</v>
      </c>
      <c r="D200" s="15" t="s">
        <v>3571</v>
      </c>
      <c r="E200" s="14" t="s">
        <v>3587</v>
      </c>
      <c r="F200" s="14" t="s">
        <v>3682</v>
      </c>
      <c r="G200" s="24" t="s">
        <v>3683</v>
      </c>
      <c r="H200" s="23">
        <v>315682059</v>
      </c>
      <c r="I200" s="23">
        <v>315682059</v>
      </c>
      <c r="J200" s="16" t="s">
        <v>3599</v>
      </c>
      <c r="K200" s="16" t="s">
        <v>3600</v>
      </c>
      <c r="L200" s="15" t="s">
        <v>664</v>
      </c>
      <c r="M200" s="15" t="s">
        <v>665</v>
      </c>
      <c r="N200" s="15">
        <v>3837020</v>
      </c>
      <c r="O200" s="15" t="s">
        <v>666</v>
      </c>
      <c r="P200" s="16"/>
      <c r="Q200" s="16"/>
      <c r="R200" s="16"/>
      <c r="S200" s="16"/>
      <c r="T200" s="16"/>
      <c r="U200" s="17"/>
      <c r="V200" s="17"/>
      <c r="W200" s="16"/>
      <c r="X200" s="18"/>
      <c r="Y200" s="16"/>
      <c r="Z200" s="16"/>
      <c r="AA200" s="19" t="str">
        <f t="shared" si="3"/>
        <v/>
      </c>
      <c r="AB200" s="17"/>
      <c r="AC200" s="17"/>
      <c r="AD200" s="17"/>
      <c r="AE200" s="15" t="s">
        <v>673</v>
      </c>
      <c r="AF200" s="16" t="s">
        <v>53</v>
      </c>
      <c r="AG200" s="15" t="s">
        <v>3833</v>
      </c>
      <c r="AH200"/>
      <c r="AI200"/>
      <c r="AJ200"/>
      <c r="AK200"/>
      <c r="AL200"/>
      <c r="AM200"/>
      <c r="AN200"/>
      <c r="AO200"/>
    </row>
    <row r="201" spans="1:41" s="33" customFormat="1" ht="63" hidden="1" customHeight="1" x14ac:dyDescent="0.25">
      <c r="A201" s="13" t="s">
        <v>662</v>
      </c>
      <c r="B201" s="14">
        <v>92101501</v>
      </c>
      <c r="C201" s="15" t="s">
        <v>674</v>
      </c>
      <c r="D201" s="15" t="s">
        <v>3571</v>
      </c>
      <c r="E201" s="14" t="s">
        <v>3580</v>
      </c>
      <c r="F201" s="16" t="s">
        <v>3667</v>
      </c>
      <c r="G201" s="24" t="s">
        <v>3683</v>
      </c>
      <c r="H201" s="23">
        <v>1599888237</v>
      </c>
      <c r="I201" s="23">
        <v>1599888237</v>
      </c>
      <c r="J201" s="16" t="s">
        <v>3599</v>
      </c>
      <c r="K201" s="16" t="s">
        <v>3600</v>
      </c>
      <c r="L201" s="15" t="s">
        <v>664</v>
      </c>
      <c r="M201" s="15" t="s">
        <v>665</v>
      </c>
      <c r="N201" s="15">
        <v>3837020</v>
      </c>
      <c r="O201" s="15" t="s">
        <v>666</v>
      </c>
      <c r="P201" s="16"/>
      <c r="Q201" s="16"/>
      <c r="R201" s="16"/>
      <c r="S201" s="16"/>
      <c r="T201" s="16"/>
      <c r="U201" s="17"/>
      <c r="V201" s="17"/>
      <c r="W201" s="16"/>
      <c r="X201" s="18"/>
      <c r="Y201" s="16"/>
      <c r="Z201" s="16"/>
      <c r="AA201" s="19" t="str">
        <f t="shared" si="3"/>
        <v/>
      </c>
      <c r="AB201" s="17"/>
      <c r="AC201" s="17"/>
      <c r="AD201" s="17"/>
      <c r="AE201" s="15" t="s">
        <v>675</v>
      </c>
      <c r="AF201" s="16" t="s">
        <v>53</v>
      </c>
      <c r="AG201" s="15" t="s">
        <v>3833</v>
      </c>
      <c r="AH201"/>
      <c r="AI201"/>
      <c r="AJ201"/>
      <c r="AK201"/>
      <c r="AL201"/>
      <c r="AM201"/>
      <c r="AN201"/>
      <c r="AO201"/>
    </row>
    <row r="202" spans="1:41" s="33" customFormat="1" ht="63" hidden="1" customHeight="1" x14ac:dyDescent="0.25">
      <c r="A202" s="13" t="s">
        <v>662</v>
      </c>
      <c r="B202" s="14" t="s">
        <v>3884</v>
      </c>
      <c r="C202" s="15" t="s">
        <v>676</v>
      </c>
      <c r="D202" s="15" t="s">
        <v>3573</v>
      </c>
      <c r="E202" s="14" t="s">
        <v>3585</v>
      </c>
      <c r="F202" s="14" t="s">
        <v>3672</v>
      </c>
      <c r="G202" s="24" t="s">
        <v>3683</v>
      </c>
      <c r="H202" s="23">
        <v>30000000</v>
      </c>
      <c r="I202" s="23">
        <v>30000000</v>
      </c>
      <c r="J202" s="16" t="s">
        <v>3598</v>
      </c>
      <c r="K202" s="16" t="s">
        <v>48</v>
      </c>
      <c r="L202" s="15" t="s">
        <v>664</v>
      </c>
      <c r="M202" s="15" t="s">
        <v>665</v>
      </c>
      <c r="N202" s="15">
        <v>3837020</v>
      </c>
      <c r="O202" s="15" t="s">
        <v>666</v>
      </c>
      <c r="P202" s="16"/>
      <c r="Q202" s="16"/>
      <c r="R202" s="16"/>
      <c r="S202" s="16"/>
      <c r="T202" s="16"/>
      <c r="U202" s="17"/>
      <c r="V202" s="17"/>
      <c r="W202" s="16"/>
      <c r="X202" s="18"/>
      <c r="Y202" s="16"/>
      <c r="Z202" s="16"/>
      <c r="AA202" s="19" t="str">
        <f t="shared" si="3"/>
        <v/>
      </c>
      <c r="AB202" s="17"/>
      <c r="AC202" s="17"/>
      <c r="AD202" s="17"/>
      <c r="AE202" s="15" t="s">
        <v>667</v>
      </c>
      <c r="AF202" s="16" t="s">
        <v>53</v>
      </c>
      <c r="AG202" s="15" t="s">
        <v>3833</v>
      </c>
      <c r="AH202"/>
      <c r="AI202"/>
      <c r="AJ202"/>
      <c r="AK202"/>
      <c r="AL202"/>
      <c r="AM202"/>
      <c r="AN202"/>
      <c r="AO202"/>
    </row>
    <row r="203" spans="1:41" s="33" customFormat="1" ht="63" hidden="1" customHeight="1" x14ac:dyDescent="0.25">
      <c r="A203" s="13" t="s">
        <v>662</v>
      </c>
      <c r="B203" s="14">
        <v>25101900</v>
      </c>
      <c r="C203" s="15" t="s">
        <v>677</v>
      </c>
      <c r="D203" s="15" t="s">
        <v>3571</v>
      </c>
      <c r="E203" s="14" t="s">
        <v>3585</v>
      </c>
      <c r="F203" s="14" t="s">
        <v>3672</v>
      </c>
      <c r="G203" s="24" t="s">
        <v>3683</v>
      </c>
      <c r="H203" s="23">
        <v>13200000</v>
      </c>
      <c r="I203" s="23">
        <v>13200000</v>
      </c>
      <c r="J203" s="16" t="s">
        <v>3598</v>
      </c>
      <c r="K203" s="16" t="s">
        <v>48</v>
      </c>
      <c r="L203" s="15" t="s">
        <v>664</v>
      </c>
      <c r="M203" s="15" t="s">
        <v>665</v>
      </c>
      <c r="N203" s="15">
        <v>3837020</v>
      </c>
      <c r="O203" s="15" t="s">
        <v>666</v>
      </c>
      <c r="P203" s="16"/>
      <c r="Q203" s="16"/>
      <c r="R203" s="16"/>
      <c r="S203" s="16"/>
      <c r="T203" s="16"/>
      <c r="U203" s="17"/>
      <c r="V203" s="17"/>
      <c r="W203" s="16"/>
      <c r="X203" s="18"/>
      <c r="Y203" s="16"/>
      <c r="Z203" s="16"/>
      <c r="AA203" s="19" t="str">
        <f t="shared" ref="AA203:AA266" si="6">+IF(AND(W203="",X203="",Y203="",Z203=""),"",IF(AND(W203&lt;&gt;"",X203="",Y203="",Z203=""),0%,IF(AND(W203&lt;&gt;"",X203&lt;&gt;"",Y203="",Z203=""),33%,IF(AND(W203&lt;&gt;"",X203&lt;&gt;"",Y203&lt;&gt;"",Z203=""),66%,IF(AND(W203&lt;&gt;"",X203&lt;&gt;"",Y203&lt;&gt;"",Z203&lt;&gt;""),100%,"Información incompleta")))))</f>
        <v/>
      </c>
      <c r="AB203" s="17"/>
      <c r="AC203" s="17"/>
      <c r="AD203" s="17"/>
      <c r="AE203" s="15" t="s">
        <v>673</v>
      </c>
      <c r="AF203" s="16" t="s">
        <v>53</v>
      </c>
      <c r="AG203" s="15" t="s">
        <v>3833</v>
      </c>
      <c r="AH203"/>
      <c r="AI203"/>
      <c r="AJ203"/>
      <c r="AK203"/>
      <c r="AL203"/>
      <c r="AM203"/>
      <c r="AN203"/>
      <c r="AO203"/>
    </row>
    <row r="204" spans="1:41" s="33" customFormat="1" ht="63" hidden="1" customHeight="1" x14ac:dyDescent="0.25">
      <c r="A204" s="13" t="s">
        <v>662</v>
      </c>
      <c r="B204" s="14">
        <v>15101505</v>
      </c>
      <c r="C204" s="15" t="s">
        <v>678</v>
      </c>
      <c r="D204" s="15" t="s">
        <v>3571</v>
      </c>
      <c r="E204" s="14" t="s">
        <v>3585</v>
      </c>
      <c r="F204" s="14" t="s">
        <v>3672</v>
      </c>
      <c r="G204" s="24" t="s">
        <v>3683</v>
      </c>
      <c r="H204" s="23">
        <v>12597419</v>
      </c>
      <c r="I204" s="23">
        <v>12597419</v>
      </c>
      <c r="J204" s="16" t="s">
        <v>3598</v>
      </c>
      <c r="K204" s="16" t="s">
        <v>48</v>
      </c>
      <c r="L204" s="15" t="s">
        <v>664</v>
      </c>
      <c r="M204" s="15" t="s">
        <v>665</v>
      </c>
      <c r="N204" s="15">
        <v>3837020</v>
      </c>
      <c r="O204" s="15" t="s">
        <v>666</v>
      </c>
      <c r="P204" s="16"/>
      <c r="Q204" s="16"/>
      <c r="R204" s="16"/>
      <c r="S204" s="16"/>
      <c r="T204" s="16"/>
      <c r="U204" s="17"/>
      <c r="V204" s="17"/>
      <c r="W204" s="16"/>
      <c r="X204" s="18"/>
      <c r="Y204" s="16"/>
      <c r="Z204" s="16"/>
      <c r="AA204" s="19" t="str">
        <f t="shared" si="6"/>
        <v/>
      </c>
      <c r="AB204" s="17"/>
      <c r="AC204" s="17"/>
      <c r="AD204" s="17"/>
      <c r="AE204" s="15" t="s">
        <v>679</v>
      </c>
      <c r="AF204" s="16" t="s">
        <v>53</v>
      </c>
      <c r="AG204" s="15" t="s">
        <v>3833</v>
      </c>
      <c r="AH204"/>
      <c r="AI204"/>
      <c r="AJ204"/>
      <c r="AK204"/>
      <c r="AL204"/>
      <c r="AM204"/>
      <c r="AN204"/>
      <c r="AO204"/>
    </row>
    <row r="205" spans="1:41" s="33" customFormat="1" ht="63" hidden="1" customHeight="1" x14ac:dyDescent="0.25">
      <c r="A205" s="13" t="s">
        <v>662</v>
      </c>
      <c r="B205" s="14">
        <v>15101505</v>
      </c>
      <c r="C205" s="15" t="s">
        <v>680</v>
      </c>
      <c r="D205" s="15" t="s">
        <v>3571</v>
      </c>
      <c r="E205" s="14" t="s">
        <v>3585</v>
      </c>
      <c r="F205" s="14" t="s">
        <v>3672</v>
      </c>
      <c r="G205" s="24" t="s">
        <v>3683</v>
      </c>
      <c r="H205" s="23">
        <v>51528347</v>
      </c>
      <c r="I205" s="23">
        <v>51528347</v>
      </c>
      <c r="J205" s="16" t="s">
        <v>3598</v>
      </c>
      <c r="K205" s="16" t="s">
        <v>48</v>
      </c>
      <c r="L205" s="15" t="s">
        <v>664</v>
      </c>
      <c r="M205" s="15" t="s">
        <v>665</v>
      </c>
      <c r="N205" s="15">
        <v>3837020</v>
      </c>
      <c r="O205" s="15" t="s">
        <v>666</v>
      </c>
      <c r="P205" s="16"/>
      <c r="Q205" s="16"/>
      <c r="R205" s="16"/>
      <c r="S205" s="16"/>
      <c r="T205" s="16"/>
      <c r="U205" s="17"/>
      <c r="V205" s="17"/>
      <c r="W205" s="16"/>
      <c r="X205" s="18"/>
      <c r="Y205" s="16"/>
      <c r="Z205" s="16"/>
      <c r="AA205" s="19" t="str">
        <f t="shared" si="6"/>
        <v/>
      </c>
      <c r="AB205" s="17"/>
      <c r="AC205" s="17"/>
      <c r="AD205" s="17"/>
      <c r="AE205" s="15" t="s">
        <v>679</v>
      </c>
      <c r="AF205" s="16" t="s">
        <v>53</v>
      </c>
      <c r="AG205" s="15" t="s">
        <v>3833</v>
      </c>
      <c r="AH205"/>
      <c r="AI205"/>
      <c r="AJ205"/>
      <c r="AK205"/>
      <c r="AL205"/>
      <c r="AM205"/>
      <c r="AN205"/>
      <c r="AO205"/>
    </row>
    <row r="206" spans="1:41" s="33" customFormat="1" ht="63" hidden="1" customHeight="1" x14ac:dyDescent="0.25">
      <c r="A206" s="13" t="s">
        <v>662</v>
      </c>
      <c r="B206" s="14">
        <v>81112200</v>
      </c>
      <c r="C206" s="15" t="s">
        <v>681</v>
      </c>
      <c r="D206" s="15" t="s">
        <v>3571</v>
      </c>
      <c r="E206" s="14" t="s">
        <v>3578</v>
      </c>
      <c r="F206" s="14" t="s">
        <v>3672</v>
      </c>
      <c r="G206" s="24" t="s">
        <v>3683</v>
      </c>
      <c r="H206" s="23">
        <v>20000000</v>
      </c>
      <c r="I206" s="23">
        <v>20000000</v>
      </c>
      <c r="J206" s="16" t="s">
        <v>3598</v>
      </c>
      <c r="K206" s="16" t="s">
        <v>48</v>
      </c>
      <c r="L206" s="15" t="s">
        <v>664</v>
      </c>
      <c r="M206" s="15" t="s">
        <v>665</v>
      </c>
      <c r="N206" s="15">
        <v>3837020</v>
      </c>
      <c r="O206" s="15" t="s">
        <v>666</v>
      </c>
      <c r="P206" s="16"/>
      <c r="Q206" s="16"/>
      <c r="R206" s="16"/>
      <c r="S206" s="16"/>
      <c r="T206" s="16"/>
      <c r="U206" s="17"/>
      <c r="V206" s="17"/>
      <c r="W206" s="16"/>
      <c r="X206" s="18"/>
      <c r="Y206" s="16"/>
      <c r="Z206" s="16"/>
      <c r="AA206" s="19" t="str">
        <f t="shared" si="6"/>
        <v/>
      </c>
      <c r="AB206" s="17"/>
      <c r="AC206" s="17"/>
      <c r="AD206" s="17"/>
      <c r="AE206" s="15" t="s">
        <v>667</v>
      </c>
      <c r="AF206" s="16" t="s">
        <v>53</v>
      </c>
      <c r="AG206" s="15" t="s">
        <v>3833</v>
      </c>
      <c r="AH206"/>
      <c r="AI206"/>
      <c r="AJ206"/>
      <c r="AK206"/>
      <c r="AL206"/>
      <c r="AM206"/>
      <c r="AN206"/>
      <c r="AO206"/>
    </row>
    <row r="207" spans="1:41" s="33" customFormat="1" ht="63" hidden="1" customHeight="1" x14ac:dyDescent="0.25">
      <c r="A207" s="13" t="s">
        <v>662</v>
      </c>
      <c r="B207" s="14">
        <v>81112200</v>
      </c>
      <c r="C207" s="15" t="s">
        <v>682</v>
      </c>
      <c r="D207" s="15" t="s">
        <v>3571</v>
      </c>
      <c r="E207" s="14" t="s">
        <v>3585</v>
      </c>
      <c r="F207" s="14" t="s">
        <v>3672</v>
      </c>
      <c r="G207" s="24" t="s">
        <v>3683</v>
      </c>
      <c r="H207" s="23">
        <v>60000000</v>
      </c>
      <c r="I207" s="23">
        <v>60000000</v>
      </c>
      <c r="J207" s="16" t="s">
        <v>3598</v>
      </c>
      <c r="K207" s="16" t="s">
        <v>48</v>
      </c>
      <c r="L207" s="15" t="s">
        <v>664</v>
      </c>
      <c r="M207" s="15" t="s">
        <v>665</v>
      </c>
      <c r="N207" s="15">
        <v>3837020</v>
      </c>
      <c r="O207" s="15" t="s">
        <v>666</v>
      </c>
      <c r="P207" s="16"/>
      <c r="Q207" s="16"/>
      <c r="R207" s="16"/>
      <c r="S207" s="16"/>
      <c r="T207" s="16"/>
      <c r="U207" s="17"/>
      <c r="V207" s="17"/>
      <c r="W207" s="16"/>
      <c r="X207" s="18"/>
      <c r="Y207" s="16"/>
      <c r="Z207" s="16"/>
      <c r="AA207" s="19" t="str">
        <f t="shared" si="6"/>
        <v/>
      </c>
      <c r="AB207" s="17"/>
      <c r="AC207" s="17"/>
      <c r="AD207" s="17"/>
      <c r="AE207" s="15" t="s">
        <v>667</v>
      </c>
      <c r="AF207" s="16" t="s">
        <v>53</v>
      </c>
      <c r="AG207" s="15" t="s">
        <v>3833</v>
      </c>
      <c r="AH207"/>
      <c r="AI207"/>
      <c r="AJ207"/>
      <c r="AK207"/>
      <c r="AL207"/>
      <c r="AM207"/>
      <c r="AN207"/>
      <c r="AO207"/>
    </row>
    <row r="208" spans="1:41" s="33" customFormat="1" ht="63" hidden="1" customHeight="1" x14ac:dyDescent="0.25">
      <c r="A208" s="13" t="s">
        <v>662</v>
      </c>
      <c r="B208" s="14">
        <v>78181507</v>
      </c>
      <c r="C208" s="15" t="s">
        <v>683</v>
      </c>
      <c r="D208" s="15" t="s">
        <v>3571</v>
      </c>
      <c r="E208" s="14" t="s">
        <v>3585</v>
      </c>
      <c r="F208" s="14" t="s">
        <v>3682</v>
      </c>
      <c r="G208" s="24" t="s">
        <v>3683</v>
      </c>
      <c r="H208" s="23">
        <v>141989057.00000003</v>
      </c>
      <c r="I208" s="23">
        <v>141989057.00000003</v>
      </c>
      <c r="J208" s="16" t="s">
        <v>3598</v>
      </c>
      <c r="K208" s="16" t="s">
        <v>48</v>
      </c>
      <c r="L208" s="15" t="s">
        <v>664</v>
      </c>
      <c r="M208" s="15" t="s">
        <v>665</v>
      </c>
      <c r="N208" s="15">
        <v>3837020</v>
      </c>
      <c r="O208" s="15" t="s">
        <v>666</v>
      </c>
      <c r="P208" s="16"/>
      <c r="Q208" s="16"/>
      <c r="R208" s="16"/>
      <c r="S208" s="16"/>
      <c r="T208" s="16"/>
      <c r="U208" s="17"/>
      <c r="V208" s="17"/>
      <c r="W208" s="16"/>
      <c r="X208" s="18"/>
      <c r="Y208" s="16"/>
      <c r="Z208" s="16"/>
      <c r="AA208" s="19" t="str">
        <f t="shared" si="6"/>
        <v/>
      </c>
      <c r="AB208" s="17"/>
      <c r="AC208" s="17"/>
      <c r="AD208" s="17"/>
      <c r="AE208" s="15" t="s">
        <v>679</v>
      </c>
      <c r="AF208" s="16" t="s">
        <v>53</v>
      </c>
      <c r="AG208" s="15" t="s">
        <v>3833</v>
      </c>
      <c r="AH208"/>
      <c r="AI208"/>
      <c r="AJ208"/>
      <c r="AK208"/>
      <c r="AL208"/>
      <c r="AM208"/>
      <c r="AN208"/>
      <c r="AO208"/>
    </row>
    <row r="209" spans="1:41" s="33" customFormat="1" ht="63" hidden="1" customHeight="1" x14ac:dyDescent="0.25">
      <c r="A209" s="13" t="s">
        <v>662</v>
      </c>
      <c r="B209" s="14" t="s">
        <v>684</v>
      </c>
      <c r="C209" s="15" t="s">
        <v>685</v>
      </c>
      <c r="D209" s="15" t="s">
        <v>3571</v>
      </c>
      <c r="E209" s="14" t="s">
        <v>3585</v>
      </c>
      <c r="F209" s="14" t="s">
        <v>3672</v>
      </c>
      <c r="G209" s="24" t="s">
        <v>3683</v>
      </c>
      <c r="H209" s="23">
        <v>72000000</v>
      </c>
      <c r="I209" s="23">
        <v>72000000</v>
      </c>
      <c r="J209" s="16" t="s">
        <v>3598</v>
      </c>
      <c r="K209" s="16" t="s">
        <v>48</v>
      </c>
      <c r="L209" s="15" t="s">
        <v>664</v>
      </c>
      <c r="M209" s="15" t="s">
        <v>665</v>
      </c>
      <c r="N209" s="15">
        <v>3837020</v>
      </c>
      <c r="O209" s="15" t="s">
        <v>666</v>
      </c>
      <c r="P209" s="16"/>
      <c r="Q209" s="16"/>
      <c r="R209" s="16"/>
      <c r="S209" s="16"/>
      <c r="T209" s="16"/>
      <c r="U209" s="17"/>
      <c r="V209" s="17"/>
      <c r="W209" s="16"/>
      <c r="X209" s="18"/>
      <c r="Y209" s="16"/>
      <c r="Z209" s="16"/>
      <c r="AA209" s="19" t="str">
        <f t="shared" si="6"/>
        <v/>
      </c>
      <c r="AB209" s="17"/>
      <c r="AC209" s="17"/>
      <c r="AD209" s="17"/>
      <c r="AE209" s="15" t="s">
        <v>673</v>
      </c>
      <c r="AF209" s="16" t="s">
        <v>53</v>
      </c>
      <c r="AG209" s="15" t="s">
        <v>3833</v>
      </c>
      <c r="AH209"/>
      <c r="AI209"/>
      <c r="AJ209"/>
      <c r="AK209"/>
      <c r="AL209"/>
      <c r="AM209"/>
      <c r="AN209"/>
      <c r="AO209"/>
    </row>
    <row r="210" spans="1:41" s="33" customFormat="1" ht="63" hidden="1" customHeight="1" x14ac:dyDescent="0.25">
      <c r="A210" s="13" t="s">
        <v>662</v>
      </c>
      <c r="B210" s="14">
        <v>78102203</v>
      </c>
      <c r="C210" s="15" t="s">
        <v>686</v>
      </c>
      <c r="D210" s="15" t="s">
        <v>3571</v>
      </c>
      <c r="E210" s="14" t="s">
        <v>3578</v>
      </c>
      <c r="F210" s="14" t="s">
        <v>3672</v>
      </c>
      <c r="G210" s="24" t="s">
        <v>3683</v>
      </c>
      <c r="H210" s="23">
        <v>10588608</v>
      </c>
      <c r="I210" s="23">
        <v>10588608</v>
      </c>
      <c r="J210" s="16" t="s">
        <v>3598</v>
      </c>
      <c r="K210" s="16" t="s">
        <v>48</v>
      </c>
      <c r="L210" s="15" t="s">
        <v>664</v>
      </c>
      <c r="M210" s="15" t="s">
        <v>665</v>
      </c>
      <c r="N210" s="15">
        <v>3837020</v>
      </c>
      <c r="O210" s="15" t="s">
        <v>666</v>
      </c>
      <c r="P210" s="16"/>
      <c r="Q210" s="16"/>
      <c r="R210" s="16"/>
      <c r="S210" s="16"/>
      <c r="T210" s="16"/>
      <c r="U210" s="17"/>
      <c r="V210" s="17"/>
      <c r="W210" s="16"/>
      <c r="X210" s="18"/>
      <c r="Y210" s="16"/>
      <c r="Z210" s="16"/>
      <c r="AA210" s="19" t="str">
        <f t="shared" si="6"/>
        <v/>
      </c>
      <c r="AB210" s="17"/>
      <c r="AC210" s="17"/>
      <c r="AD210" s="17"/>
      <c r="AE210" s="15" t="s">
        <v>687</v>
      </c>
      <c r="AF210" s="16" t="s">
        <v>53</v>
      </c>
      <c r="AG210" s="15" t="s">
        <v>3833</v>
      </c>
      <c r="AH210"/>
      <c r="AI210"/>
      <c r="AJ210"/>
      <c r="AK210"/>
      <c r="AL210"/>
      <c r="AM210"/>
      <c r="AN210"/>
      <c r="AO210"/>
    </row>
    <row r="211" spans="1:41" s="33" customFormat="1" ht="63" hidden="1" customHeight="1" x14ac:dyDescent="0.25">
      <c r="A211" s="13" t="s">
        <v>662</v>
      </c>
      <c r="B211" s="14">
        <v>72154066</v>
      </c>
      <c r="C211" s="15" t="s">
        <v>688</v>
      </c>
      <c r="D211" s="15" t="s">
        <v>3571</v>
      </c>
      <c r="E211" s="14" t="s">
        <v>3588</v>
      </c>
      <c r="F211" s="14" t="s">
        <v>3672</v>
      </c>
      <c r="G211" s="24" t="s">
        <v>3683</v>
      </c>
      <c r="H211" s="23">
        <v>60000000</v>
      </c>
      <c r="I211" s="23">
        <v>60000000</v>
      </c>
      <c r="J211" s="16" t="s">
        <v>3598</v>
      </c>
      <c r="K211" s="16" t="s">
        <v>48</v>
      </c>
      <c r="L211" s="15" t="s">
        <v>664</v>
      </c>
      <c r="M211" s="15" t="s">
        <v>665</v>
      </c>
      <c r="N211" s="15">
        <v>3837020</v>
      </c>
      <c r="O211" s="15" t="s">
        <v>666</v>
      </c>
      <c r="P211" s="16" t="s">
        <v>689</v>
      </c>
      <c r="Q211" s="16" t="s">
        <v>690</v>
      </c>
      <c r="R211" s="16" t="s">
        <v>691</v>
      </c>
      <c r="S211" s="16">
        <v>220155001</v>
      </c>
      <c r="T211" s="16" t="s">
        <v>690</v>
      </c>
      <c r="U211" s="17" t="s">
        <v>692</v>
      </c>
      <c r="V211" s="17"/>
      <c r="W211" s="16"/>
      <c r="X211" s="18"/>
      <c r="Y211" s="16"/>
      <c r="Z211" s="16"/>
      <c r="AA211" s="19" t="str">
        <f t="shared" si="6"/>
        <v/>
      </c>
      <c r="AB211" s="17"/>
      <c r="AC211" s="17"/>
      <c r="AD211" s="17"/>
      <c r="AE211" s="15" t="s">
        <v>673</v>
      </c>
      <c r="AF211" s="16" t="s">
        <v>53</v>
      </c>
      <c r="AG211" s="15" t="s">
        <v>3833</v>
      </c>
      <c r="AH211"/>
      <c r="AI211"/>
      <c r="AJ211"/>
      <c r="AK211"/>
      <c r="AL211"/>
      <c r="AM211"/>
      <c r="AN211"/>
      <c r="AO211"/>
    </row>
    <row r="212" spans="1:41" s="33" customFormat="1" ht="63" hidden="1" customHeight="1" x14ac:dyDescent="0.25">
      <c r="A212" s="13" t="s">
        <v>662</v>
      </c>
      <c r="B212" s="14">
        <v>43233200</v>
      </c>
      <c r="C212" s="15" t="s">
        <v>693</v>
      </c>
      <c r="D212" s="15" t="s">
        <v>3571</v>
      </c>
      <c r="E212" s="15" t="s">
        <v>3578</v>
      </c>
      <c r="F212" s="14" t="s">
        <v>3682</v>
      </c>
      <c r="G212" s="24" t="s">
        <v>3683</v>
      </c>
      <c r="H212" s="23">
        <v>120000000</v>
      </c>
      <c r="I212" s="23">
        <v>120000000</v>
      </c>
      <c r="J212" s="16" t="s">
        <v>3598</v>
      </c>
      <c r="K212" s="16" t="s">
        <v>48</v>
      </c>
      <c r="L212" s="15" t="s">
        <v>664</v>
      </c>
      <c r="M212" s="15" t="s">
        <v>665</v>
      </c>
      <c r="N212" s="15">
        <v>3837020</v>
      </c>
      <c r="O212" s="15" t="s">
        <v>666</v>
      </c>
      <c r="P212" s="16" t="s">
        <v>689</v>
      </c>
      <c r="Q212" s="16" t="s">
        <v>694</v>
      </c>
      <c r="R212" s="16" t="s">
        <v>691</v>
      </c>
      <c r="S212" s="16">
        <v>220155001</v>
      </c>
      <c r="T212" s="16" t="s">
        <v>694</v>
      </c>
      <c r="U212" s="17" t="s">
        <v>695</v>
      </c>
      <c r="V212" s="17"/>
      <c r="W212" s="16"/>
      <c r="X212" s="18"/>
      <c r="Y212" s="16"/>
      <c r="Z212" s="16"/>
      <c r="AA212" s="19" t="str">
        <f t="shared" si="6"/>
        <v/>
      </c>
      <c r="AB212" s="17"/>
      <c r="AC212" s="17"/>
      <c r="AD212" s="17"/>
      <c r="AE212" s="15" t="s">
        <v>667</v>
      </c>
      <c r="AF212" s="16" t="s">
        <v>53</v>
      </c>
      <c r="AG212" s="15" t="s">
        <v>3833</v>
      </c>
      <c r="AH212"/>
      <c r="AI212"/>
      <c r="AJ212"/>
      <c r="AK212"/>
      <c r="AL212"/>
      <c r="AM212"/>
      <c r="AN212"/>
      <c r="AO212"/>
    </row>
    <row r="213" spans="1:41" s="33" customFormat="1" ht="63" hidden="1" customHeight="1" x14ac:dyDescent="0.25">
      <c r="A213" s="13" t="s">
        <v>662</v>
      </c>
      <c r="B213" s="14">
        <v>43211500</v>
      </c>
      <c r="C213" s="15" t="s">
        <v>696</v>
      </c>
      <c r="D213" s="15" t="s">
        <v>3573</v>
      </c>
      <c r="E213" s="14" t="s">
        <v>3580</v>
      </c>
      <c r="F213" s="14" t="s">
        <v>3672</v>
      </c>
      <c r="G213" s="24" t="s">
        <v>3683</v>
      </c>
      <c r="H213" s="23">
        <v>35000000</v>
      </c>
      <c r="I213" s="23">
        <v>35000000</v>
      </c>
      <c r="J213" s="16" t="s">
        <v>3598</v>
      </c>
      <c r="K213" s="16" t="s">
        <v>48</v>
      </c>
      <c r="L213" s="15" t="s">
        <v>664</v>
      </c>
      <c r="M213" s="15" t="s">
        <v>665</v>
      </c>
      <c r="N213" s="15">
        <v>3837020</v>
      </c>
      <c r="O213" s="15" t="s">
        <v>666</v>
      </c>
      <c r="P213" s="16" t="s">
        <v>689</v>
      </c>
      <c r="Q213" s="16" t="s">
        <v>694</v>
      </c>
      <c r="R213" s="16" t="s">
        <v>691</v>
      </c>
      <c r="S213" s="16">
        <v>220155001</v>
      </c>
      <c r="T213" s="16" t="s">
        <v>694</v>
      </c>
      <c r="U213" s="17" t="s">
        <v>695</v>
      </c>
      <c r="V213" s="17"/>
      <c r="W213" s="16"/>
      <c r="X213" s="18"/>
      <c r="Y213" s="16"/>
      <c r="Z213" s="16"/>
      <c r="AA213" s="19" t="str">
        <f t="shared" si="6"/>
        <v/>
      </c>
      <c r="AB213" s="17"/>
      <c r="AC213" s="17"/>
      <c r="AD213" s="17"/>
      <c r="AE213" s="15" t="s">
        <v>667</v>
      </c>
      <c r="AF213" s="16" t="s">
        <v>53</v>
      </c>
      <c r="AG213" s="15" t="s">
        <v>3833</v>
      </c>
      <c r="AH213"/>
      <c r="AI213"/>
      <c r="AJ213"/>
      <c r="AK213"/>
      <c r="AL213"/>
      <c r="AM213"/>
      <c r="AN213"/>
      <c r="AO213"/>
    </row>
    <row r="214" spans="1:41" s="33" customFormat="1" ht="63" hidden="1" customHeight="1" x14ac:dyDescent="0.25">
      <c r="A214" s="13" t="s">
        <v>662</v>
      </c>
      <c r="B214" s="14">
        <v>81111811</v>
      </c>
      <c r="C214" s="15" t="s">
        <v>697</v>
      </c>
      <c r="D214" s="15" t="s">
        <v>3571</v>
      </c>
      <c r="E214" s="14" t="s">
        <v>3578</v>
      </c>
      <c r="F214" s="14" t="s">
        <v>3672</v>
      </c>
      <c r="G214" s="24" t="s">
        <v>3683</v>
      </c>
      <c r="H214" s="23">
        <v>12000000</v>
      </c>
      <c r="I214" s="23">
        <v>12000000</v>
      </c>
      <c r="J214" s="16" t="s">
        <v>3598</v>
      </c>
      <c r="K214" s="16" t="s">
        <v>48</v>
      </c>
      <c r="L214" s="15" t="s">
        <v>664</v>
      </c>
      <c r="M214" s="15" t="s">
        <v>665</v>
      </c>
      <c r="N214" s="15">
        <v>3837020</v>
      </c>
      <c r="O214" s="15" t="s">
        <v>666</v>
      </c>
      <c r="P214" s="16" t="s">
        <v>689</v>
      </c>
      <c r="Q214" s="16" t="s">
        <v>694</v>
      </c>
      <c r="R214" s="16" t="s">
        <v>691</v>
      </c>
      <c r="S214" s="16">
        <v>220155001</v>
      </c>
      <c r="T214" s="16" t="s">
        <v>694</v>
      </c>
      <c r="U214" s="17" t="s">
        <v>695</v>
      </c>
      <c r="V214" s="17"/>
      <c r="W214" s="16"/>
      <c r="X214" s="18"/>
      <c r="Y214" s="16"/>
      <c r="Z214" s="16"/>
      <c r="AA214" s="19" t="str">
        <f t="shared" si="6"/>
        <v/>
      </c>
      <c r="AB214" s="17"/>
      <c r="AC214" s="17"/>
      <c r="AD214" s="17"/>
      <c r="AE214" s="15" t="s">
        <v>667</v>
      </c>
      <c r="AF214" s="16" t="s">
        <v>53</v>
      </c>
      <c r="AG214" s="15" t="s">
        <v>3833</v>
      </c>
      <c r="AH214"/>
      <c r="AI214"/>
      <c r="AJ214"/>
      <c r="AK214"/>
      <c r="AL214"/>
      <c r="AM214"/>
      <c r="AN214"/>
      <c r="AO214"/>
    </row>
    <row r="215" spans="1:41" s="33" customFormat="1" ht="63" hidden="1" customHeight="1" x14ac:dyDescent="0.25">
      <c r="A215" s="13" t="s">
        <v>662</v>
      </c>
      <c r="B215" s="14">
        <v>43211500</v>
      </c>
      <c r="C215" s="15" t="s">
        <v>698</v>
      </c>
      <c r="D215" s="15" t="s">
        <v>3571</v>
      </c>
      <c r="E215" s="14" t="s">
        <v>3578</v>
      </c>
      <c r="F215" s="22" t="s">
        <v>3680</v>
      </c>
      <c r="G215" s="24" t="s">
        <v>3683</v>
      </c>
      <c r="H215" s="23">
        <v>35000000</v>
      </c>
      <c r="I215" s="23">
        <v>35000000</v>
      </c>
      <c r="J215" s="16" t="s">
        <v>3598</v>
      </c>
      <c r="K215" s="16" t="s">
        <v>48</v>
      </c>
      <c r="L215" s="15" t="s">
        <v>664</v>
      </c>
      <c r="M215" s="15" t="s">
        <v>665</v>
      </c>
      <c r="N215" s="15">
        <v>3837020</v>
      </c>
      <c r="O215" s="15" t="s">
        <v>666</v>
      </c>
      <c r="P215" s="16" t="s">
        <v>689</v>
      </c>
      <c r="Q215" s="16" t="s">
        <v>694</v>
      </c>
      <c r="R215" s="16" t="s">
        <v>691</v>
      </c>
      <c r="S215" s="16">
        <v>220155001</v>
      </c>
      <c r="T215" s="16" t="s">
        <v>694</v>
      </c>
      <c r="U215" s="17" t="s">
        <v>695</v>
      </c>
      <c r="V215" s="17"/>
      <c r="W215" s="16"/>
      <c r="X215" s="18"/>
      <c r="Y215" s="16"/>
      <c r="Z215" s="16"/>
      <c r="AA215" s="19" t="str">
        <f t="shared" si="6"/>
        <v/>
      </c>
      <c r="AB215" s="17"/>
      <c r="AC215" s="17"/>
      <c r="AD215" s="17"/>
      <c r="AE215" s="15" t="s">
        <v>667</v>
      </c>
      <c r="AF215" s="16" t="s">
        <v>53</v>
      </c>
      <c r="AG215" s="15" t="s">
        <v>3833</v>
      </c>
      <c r="AH215"/>
      <c r="AI215"/>
      <c r="AJ215"/>
      <c r="AK215"/>
      <c r="AL215"/>
      <c r="AM215"/>
      <c r="AN215"/>
      <c r="AO215"/>
    </row>
    <row r="216" spans="1:41" s="33" customFormat="1" ht="63" hidden="1" customHeight="1" x14ac:dyDescent="0.25">
      <c r="A216" s="13" t="s">
        <v>662</v>
      </c>
      <c r="B216" s="14">
        <v>43211500</v>
      </c>
      <c r="C216" s="15" t="s">
        <v>699</v>
      </c>
      <c r="D216" s="15" t="s">
        <v>3574</v>
      </c>
      <c r="E216" s="14" t="s">
        <v>3578</v>
      </c>
      <c r="F216" s="22" t="s">
        <v>3680</v>
      </c>
      <c r="G216" s="24" t="s">
        <v>3683</v>
      </c>
      <c r="H216" s="23">
        <v>30000000</v>
      </c>
      <c r="I216" s="23">
        <v>30000000</v>
      </c>
      <c r="J216" s="16" t="s">
        <v>3598</v>
      </c>
      <c r="K216" s="16" t="s">
        <v>48</v>
      </c>
      <c r="L216" s="15" t="s">
        <v>664</v>
      </c>
      <c r="M216" s="15" t="s">
        <v>665</v>
      </c>
      <c r="N216" s="15">
        <v>3837020</v>
      </c>
      <c r="O216" s="15" t="s">
        <v>666</v>
      </c>
      <c r="P216" s="16" t="s">
        <v>689</v>
      </c>
      <c r="Q216" s="16" t="s">
        <v>694</v>
      </c>
      <c r="R216" s="16" t="s">
        <v>691</v>
      </c>
      <c r="S216" s="16">
        <v>220155001</v>
      </c>
      <c r="T216" s="16" t="s">
        <v>694</v>
      </c>
      <c r="U216" s="17" t="s">
        <v>695</v>
      </c>
      <c r="V216" s="17"/>
      <c r="W216" s="16"/>
      <c r="X216" s="18"/>
      <c r="Y216" s="16"/>
      <c r="Z216" s="16"/>
      <c r="AA216" s="19" t="str">
        <f t="shared" si="6"/>
        <v/>
      </c>
      <c r="AB216" s="17"/>
      <c r="AC216" s="17"/>
      <c r="AD216" s="17"/>
      <c r="AE216" s="15" t="s">
        <v>667</v>
      </c>
      <c r="AF216" s="16" t="s">
        <v>53</v>
      </c>
      <c r="AG216" s="15" t="s">
        <v>3833</v>
      </c>
      <c r="AH216"/>
      <c r="AI216"/>
      <c r="AJ216"/>
      <c r="AK216"/>
      <c r="AL216"/>
      <c r="AM216"/>
      <c r="AN216"/>
      <c r="AO216"/>
    </row>
    <row r="217" spans="1:41" s="33" customFormat="1" ht="63" hidden="1" customHeight="1" x14ac:dyDescent="0.25">
      <c r="A217" s="13" t="s">
        <v>662</v>
      </c>
      <c r="B217" s="14">
        <v>81112200</v>
      </c>
      <c r="C217" s="15" t="s">
        <v>700</v>
      </c>
      <c r="D217" s="15" t="s">
        <v>3571</v>
      </c>
      <c r="E217" s="14" t="s">
        <v>3588</v>
      </c>
      <c r="F217" s="22" t="s">
        <v>3680</v>
      </c>
      <c r="G217" s="24" t="s">
        <v>3683</v>
      </c>
      <c r="H217" s="23">
        <v>15000000</v>
      </c>
      <c r="I217" s="23">
        <v>15000000</v>
      </c>
      <c r="J217" s="16" t="s">
        <v>3598</v>
      </c>
      <c r="K217" s="16" t="s">
        <v>48</v>
      </c>
      <c r="L217" s="15" t="s">
        <v>664</v>
      </c>
      <c r="M217" s="15" t="s">
        <v>665</v>
      </c>
      <c r="N217" s="15">
        <v>3837020</v>
      </c>
      <c r="O217" s="15" t="s">
        <v>666</v>
      </c>
      <c r="P217" s="16" t="s">
        <v>689</v>
      </c>
      <c r="Q217" s="16" t="s">
        <v>694</v>
      </c>
      <c r="R217" s="16" t="s">
        <v>691</v>
      </c>
      <c r="S217" s="16">
        <v>220155001</v>
      </c>
      <c r="T217" s="16" t="s">
        <v>694</v>
      </c>
      <c r="U217" s="17" t="s">
        <v>695</v>
      </c>
      <c r="V217" s="17"/>
      <c r="W217" s="16"/>
      <c r="X217" s="18"/>
      <c r="Y217" s="16"/>
      <c r="Z217" s="16"/>
      <c r="AA217" s="19" t="str">
        <f t="shared" si="6"/>
        <v/>
      </c>
      <c r="AB217" s="17"/>
      <c r="AC217" s="17"/>
      <c r="AD217" s="17"/>
      <c r="AE217" s="15" t="s">
        <v>667</v>
      </c>
      <c r="AF217" s="16" t="s">
        <v>53</v>
      </c>
      <c r="AG217" s="15" t="s">
        <v>3833</v>
      </c>
      <c r="AH217"/>
      <c r="AI217"/>
      <c r="AJ217"/>
      <c r="AK217"/>
      <c r="AL217"/>
      <c r="AM217"/>
      <c r="AN217"/>
      <c r="AO217"/>
    </row>
    <row r="218" spans="1:41" s="33" customFormat="1" ht="63" hidden="1" customHeight="1" x14ac:dyDescent="0.25">
      <c r="A218" s="13" t="s">
        <v>662</v>
      </c>
      <c r="B218" s="14">
        <v>81112200</v>
      </c>
      <c r="C218" s="15" t="s">
        <v>3885</v>
      </c>
      <c r="D218" s="15" t="s">
        <v>3571</v>
      </c>
      <c r="E218" s="15" t="s">
        <v>3578</v>
      </c>
      <c r="F218" s="22" t="s">
        <v>3680</v>
      </c>
      <c r="G218" s="24" t="s">
        <v>3683</v>
      </c>
      <c r="H218" s="23">
        <v>65000000</v>
      </c>
      <c r="I218" s="23">
        <v>65000000</v>
      </c>
      <c r="J218" s="16" t="s">
        <v>3598</v>
      </c>
      <c r="K218" s="16" t="s">
        <v>48</v>
      </c>
      <c r="L218" s="15" t="s">
        <v>664</v>
      </c>
      <c r="M218" s="15" t="s">
        <v>665</v>
      </c>
      <c r="N218" s="15">
        <v>3837020</v>
      </c>
      <c r="O218" s="15" t="s">
        <v>666</v>
      </c>
      <c r="P218" s="16" t="s">
        <v>689</v>
      </c>
      <c r="Q218" s="16" t="s">
        <v>694</v>
      </c>
      <c r="R218" s="16" t="s">
        <v>691</v>
      </c>
      <c r="S218" s="16">
        <v>220155001</v>
      </c>
      <c r="T218" s="16" t="s">
        <v>694</v>
      </c>
      <c r="U218" s="17" t="s">
        <v>695</v>
      </c>
      <c r="V218" s="17"/>
      <c r="W218" s="16"/>
      <c r="X218" s="18"/>
      <c r="Y218" s="16"/>
      <c r="Z218" s="16"/>
      <c r="AA218" s="19" t="str">
        <f t="shared" si="6"/>
        <v/>
      </c>
      <c r="AB218" s="17"/>
      <c r="AC218" s="17"/>
      <c r="AD218" s="17"/>
      <c r="AE218" s="15" t="s">
        <v>667</v>
      </c>
      <c r="AF218" s="16" t="s">
        <v>53</v>
      </c>
      <c r="AG218" s="15" t="s">
        <v>3833</v>
      </c>
      <c r="AH218"/>
      <c r="AI218"/>
      <c r="AJ218"/>
      <c r="AK218"/>
      <c r="AL218"/>
      <c r="AM218"/>
      <c r="AN218"/>
      <c r="AO218"/>
    </row>
    <row r="219" spans="1:41" s="33" customFormat="1" ht="63" hidden="1" customHeight="1" x14ac:dyDescent="0.25">
      <c r="A219" s="13" t="s">
        <v>662</v>
      </c>
      <c r="B219" s="14">
        <v>81112200</v>
      </c>
      <c r="C219" s="15" t="s">
        <v>3886</v>
      </c>
      <c r="D219" s="15" t="s">
        <v>3572</v>
      </c>
      <c r="E219" s="14" t="s">
        <v>3584</v>
      </c>
      <c r="F219" s="22" t="s">
        <v>3680</v>
      </c>
      <c r="G219" s="24" t="s">
        <v>3683</v>
      </c>
      <c r="H219" s="23">
        <v>22000000</v>
      </c>
      <c r="I219" s="23">
        <v>22000000</v>
      </c>
      <c r="J219" s="16" t="s">
        <v>3598</v>
      </c>
      <c r="K219" s="16" t="s">
        <v>48</v>
      </c>
      <c r="L219" s="15" t="s">
        <v>664</v>
      </c>
      <c r="M219" s="15" t="s">
        <v>665</v>
      </c>
      <c r="N219" s="15">
        <v>3837020</v>
      </c>
      <c r="O219" s="15" t="s">
        <v>666</v>
      </c>
      <c r="P219" s="16" t="s">
        <v>689</v>
      </c>
      <c r="Q219" s="16" t="s">
        <v>694</v>
      </c>
      <c r="R219" s="16" t="s">
        <v>691</v>
      </c>
      <c r="S219" s="16">
        <v>220155001</v>
      </c>
      <c r="T219" s="16" t="s">
        <v>694</v>
      </c>
      <c r="U219" s="17" t="s">
        <v>695</v>
      </c>
      <c r="V219" s="17"/>
      <c r="W219" s="16"/>
      <c r="X219" s="18"/>
      <c r="Y219" s="16"/>
      <c r="Z219" s="16"/>
      <c r="AA219" s="19" t="str">
        <f t="shared" si="6"/>
        <v/>
      </c>
      <c r="AB219" s="17"/>
      <c r="AC219" s="17"/>
      <c r="AD219" s="17"/>
      <c r="AE219" s="15" t="s">
        <v>667</v>
      </c>
      <c r="AF219" s="16" t="s">
        <v>53</v>
      </c>
      <c r="AG219" s="15" t="s">
        <v>3833</v>
      </c>
      <c r="AH219"/>
      <c r="AI219"/>
      <c r="AJ219"/>
      <c r="AK219"/>
      <c r="AL219"/>
      <c r="AM219"/>
      <c r="AN219"/>
      <c r="AO219"/>
    </row>
    <row r="220" spans="1:41" s="33" customFormat="1" ht="63" hidden="1" customHeight="1" x14ac:dyDescent="0.25">
      <c r="A220" s="13" t="s">
        <v>662</v>
      </c>
      <c r="B220" s="14">
        <v>81112200</v>
      </c>
      <c r="C220" s="15" t="s">
        <v>701</v>
      </c>
      <c r="D220" s="15" t="s">
        <v>3571</v>
      </c>
      <c r="E220" s="14" t="s">
        <v>3578</v>
      </c>
      <c r="F220" s="22" t="s">
        <v>3680</v>
      </c>
      <c r="G220" s="24" t="s">
        <v>3683</v>
      </c>
      <c r="H220" s="23">
        <v>15000000</v>
      </c>
      <c r="I220" s="23">
        <v>15000000</v>
      </c>
      <c r="J220" s="16" t="s">
        <v>3598</v>
      </c>
      <c r="K220" s="16" t="s">
        <v>48</v>
      </c>
      <c r="L220" s="15" t="s">
        <v>664</v>
      </c>
      <c r="M220" s="15" t="s">
        <v>665</v>
      </c>
      <c r="N220" s="15">
        <v>3837020</v>
      </c>
      <c r="O220" s="15" t="s">
        <v>666</v>
      </c>
      <c r="P220" s="16" t="s">
        <v>689</v>
      </c>
      <c r="Q220" s="16" t="s">
        <v>694</v>
      </c>
      <c r="R220" s="16" t="s">
        <v>691</v>
      </c>
      <c r="S220" s="16">
        <v>220155001</v>
      </c>
      <c r="T220" s="16" t="s">
        <v>694</v>
      </c>
      <c r="U220" s="17" t="s">
        <v>695</v>
      </c>
      <c r="V220" s="17"/>
      <c r="W220" s="16"/>
      <c r="X220" s="18"/>
      <c r="Y220" s="16"/>
      <c r="Z220" s="16"/>
      <c r="AA220" s="19" t="str">
        <f t="shared" si="6"/>
        <v/>
      </c>
      <c r="AB220" s="17"/>
      <c r="AC220" s="17"/>
      <c r="AD220" s="17"/>
      <c r="AE220" s="15" t="s">
        <v>667</v>
      </c>
      <c r="AF220" s="16" t="s">
        <v>53</v>
      </c>
      <c r="AG220" s="15" t="s">
        <v>3833</v>
      </c>
      <c r="AH220"/>
      <c r="AI220"/>
      <c r="AJ220"/>
      <c r="AK220"/>
      <c r="AL220"/>
      <c r="AM220"/>
      <c r="AN220"/>
      <c r="AO220"/>
    </row>
    <row r="221" spans="1:41" s="33" customFormat="1" ht="63" hidden="1" customHeight="1" x14ac:dyDescent="0.25">
      <c r="A221" s="13" t="s">
        <v>662</v>
      </c>
      <c r="B221" s="14" t="s">
        <v>3887</v>
      </c>
      <c r="C221" s="15" t="s">
        <v>702</v>
      </c>
      <c r="D221" s="15" t="s">
        <v>3574</v>
      </c>
      <c r="E221" s="14" t="s">
        <v>3585</v>
      </c>
      <c r="F221" s="14" t="s">
        <v>3672</v>
      </c>
      <c r="G221" s="24" t="s">
        <v>3683</v>
      </c>
      <c r="H221" s="23">
        <v>50000000</v>
      </c>
      <c r="I221" s="23">
        <v>50000000</v>
      </c>
      <c r="J221" s="16" t="s">
        <v>3598</v>
      </c>
      <c r="K221" s="16" t="s">
        <v>48</v>
      </c>
      <c r="L221" s="15" t="s">
        <v>664</v>
      </c>
      <c r="M221" s="15" t="s">
        <v>665</v>
      </c>
      <c r="N221" s="15">
        <v>3837020</v>
      </c>
      <c r="O221" s="15" t="s">
        <v>666</v>
      </c>
      <c r="P221" s="16" t="s">
        <v>689</v>
      </c>
      <c r="Q221" s="16" t="s">
        <v>694</v>
      </c>
      <c r="R221" s="16" t="s">
        <v>691</v>
      </c>
      <c r="S221" s="16">
        <v>220155001</v>
      </c>
      <c r="T221" s="16" t="s">
        <v>694</v>
      </c>
      <c r="U221" s="17" t="s">
        <v>692</v>
      </c>
      <c r="V221" s="17"/>
      <c r="W221" s="16"/>
      <c r="X221" s="18"/>
      <c r="Y221" s="16"/>
      <c r="Z221" s="16"/>
      <c r="AA221" s="19" t="str">
        <f t="shared" si="6"/>
        <v/>
      </c>
      <c r="AB221" s="17"/>
      <c r="AC221" s="17"/>
      <c r="AD221" s="17"/>
      <c r="AE221" s="15" t="s">
        <v>667</v>
      </c>
      <c r="AF221" s="16" t="s">
        <v>53</v>
      </c>
      <c r="AG221" s="15" t="s">
        <v>3833</v>
      </c>
      <c r="AH221"/>
      <c r="AI221"/>
      <c r="AJ221"/>
      <c r="AK221"/>
      <c r="AL221"/>
      <c r="AM221"/>
      <c r="AN221"/>
      <c r="AO221"/>
    </row>
    <row r="222" spans="1:41" s="33" customFormat="1" ht="63" hidden="1" customHeight="1" x14ac:dyDescent="0.25">
      <c r="A222" s="13" t="s">
        <v>662</v>
      </c>
      <c r="B222" s="14">
        <v>80111700</v>
      </c>
      <c r="C222" s="15" t="s">
        <v>703</v>
      </c>
      <c r="D222" s="15" t="s">
        <v>3571</v>
      </c>
      <c r="E222" s="14" t="s">
        <v>3588</v>
      </c>
      <c r="F222" s="22" t="s">
        <v>3680</v>
      </c>
      <c r="G222" s="24" t="s">
        <v>3683</v>
      </c>
      <c r="H222" s="23">
        <v>52800000</v>
      </c>
      <c r="I222" s="23">
        <v>52800000</v>
      </c>
      <c r="J222" s="16" t="s">
        <v>3598</v>
      </c>
      <c r="K222" s="16" t="s">
        <v>48</v>
      </c>
      <c r="L222" s="15" t="s">
        <v>664</v>
      </c>
      <c r="M222" s="15" t="s">
        <v>665</v>
      </c>
      <c r="N222" s="15">
        <v>3837020</v>
      </c>
      <c r="O222" s="15" t="s">
        <v>666</v>
      </c>
      <c r="P222" s="16"/>
      <c r="Q222" s="16"/>
      <c r="R222" s="16"/>
      <c r="S222" s="16"/>
      <c r="T222" s="16"/>
      <c r="U222" s="17"/>
      <c r="V222" s="17"/>
      <c r="W222" s="16"/>
      <c r="X222" s="18"/>
      <c r="Y222" s="16"/>
      <c r="Z222" s="16"/>
      <c r="AA222" s="19" t="str">
        <f t="shared" si="6"/>
        <v/>
      </c>
      <c r="AB222" s="17"/>
      <c r="AC222" s="17"/>
      <c r="AD222" s="17"/>
      <c r="AE222" s="15" t="s">
        <v>704</v>
      </c>
      <c r="AF222" s="16" t="s">
        <v>53</v>
      </c>
      <c r="AG222" s="15" t="s">
        <v>3833</v>
      </c>
      <c r="AH222"/>
      <c r="AI222"/>
      <c r="AJ222"/>
      <c r="AK222"/>
      <c r="AL222"/>
      <c r="AM222"/>
      <c r="AN222"/>
      <c r="AO222"/>
    </row>
    <row r="223" spans="1:41" s="33" customFormat="1" ht="63" hidden="1" customHeight="1" x14ac:dyDescent="0.25">
      <c r="A223" s="13" t="s">
        <v>662</v>
      </c>
      <c r="B223" s="14">
        <v>41113635</v>
      </c>
      <c r="C223" s="15" t="s">
        <v>705</v>
      </c>
      <c r="D223" s="15" t="s">
        <v>3888</v>
      </c>
      <c r="E223" s="14" t="s">
        <v>3587</v>
      </c>
      <c r="F223" s="14" t="s">
        <v>3672</v>
      </c>
      <c r="G223" s="24" t="s">
        <v>3683</v>
      </c>
      <c r="H223" s="23">
        <v>4500000</v>
      </c>
      <c r="I223" s="23">
        <v>4500000</v>
      </c>
      <c r="J223" s="16" t="s">
        <v>3598</v>
      </c>
      <c r="K223" s="16" t="s">
        <v>48</v>
      </c>
      <c r="L223" s="15" t="s">
        <v>664</v>
      </c>
      <c r="M223" s="15" t="s">
        <v>665</v>
      </c>
      <c r="N223" s="15">
        <v>3837020</v>
      </c>
      <c r="O223" s="15" t="s">
        <v>666</v>
      </c>
      <c r="P223" s="16"/>
      <c r="Q223" s="16"/>
      <c r="R223" s="16"/>
      <c r="S223" s="16"/>
      <c r="T223" s="16"/>
      <c r="U223" s="17"/>
      <c r="V223" s="17"/>
      <c r="W223" s="16"/>
      <c r="X223" s="18"/>
      <c r="Y223" s="16"/>
      <c r="Z223" s="16"/>
      <c r="AA223" s="19" t="str">
        <f t="shared" si="6"/>
        <v/>
      </c>
      <c r="AB223" s="17"/>
      <c r="AC223" s="17"/>
      <c r="AD223" s="17"/>
      <c r="AE223" s="15" t="s">
        <v>679</v>
      </c>
      <c r="AF223" s="16" t="s">
        <v>53</v>
      </c>
      <c r="AG223" s="15" t="s">
        <v>3833</v>
      </c>
      <c r="AH223"/>
      <c r="AI223"/>
      <c r="AJ223"/>
      <c r="AK223"/>
      <c r="AL223"/>
      <c r="AM223"/>
      <c r="AN223"/>
      <c r="AO223"/>
    </row>
    <row r="224" spans="1:41" s="33" customFormat="1" ht="63" hidden="1" customHeight="1" x14ac:dyDescent="0.25">
      <c r="A224" s="13" t="s">
        <v>662</v>
      </c>
      <c r="B224" s="14">
        <v>80111700</v>
      </c>
      <c r="C224" s="15" t="s">
        <v>706</v>
      </c>
      <c r="D224" s="15" t="s">
        <v>3571</v>
      </c>
      <c r="E224" s="14" t="s">
        <v>3585</v>
      </c>
      <c r="F224" s="14" t="s">
        <v>3672</v>
      </c>
      <c r="G224" s="24" t="s">
        <v>3683</v>
      </c>
      <c r="H224" s="23">
        <v>35206983</v>
      </c>
      <c r="I224" s="23">
        <v>25000000</v>
      </c>
      <c r="J224" s="16" t="s">
        <v>3599</v>
      </c>
      <c r="K224" s="16" t="s">
        <v>3600</v>
      </c>
      <c r="L224" s="15" t="s">
        <v>664</v>
      </c>
      <c r="M224" s="15" t="s">
        <v>665</v>
      </c>
      <c r="N224" s="15">
        <v>3837020</v>
      </c>
      <c r="O224" s="15" t="s">
        <v>666</v>
      </c>
      <c r="P224" s="16"/>
      <c r="Q224" s="16"/>
      <c r="R224" s="16"/>
      <c r="S224" s="16"/>
      <c r="T224" s="16"/>
      <c r="U224" s="17"/>
      <c r="V224" s="17"/>
      <c r="W224" s="16"/>
      <c r="X224" s="18"/>
      <c r="Y224" s="16"/>
      <c r="Z224" s="16"/>
      <c r="AA224" s="19" t="str">
        <f t="shared" si="6"/>
        <v/>
      </c>
      <c r="AB224" s="17"/>
      <c r="AC224" s="17"/>
      <c r="AD224" s="17"/>
      <c r="AE224" s="15" t="s">
        <v>673</v>
      </c>
      <c r="AF224" s="16" t="s">
        <v>53</v>
      </c>
      <c r="AG224" s="15" t="s">
        <v>3833</v>
      </c>
      <c r="AH224"/>
      <c r="AI224"/>
      <c r="AJ224"/>
      <c r="AK224"/>
      <c r="AL224"/>
      <c r="AM224"/>
      <c r="AN224"/>
      <c r="AO224"/>
    </row>
    <row r="225" spans="1:41" s="33" customFormat="1" ht="63" hidden="1" customHeight="1" x14ac:dyDescent="0.25">
      <c r="A225" s="13" t="s">
        <v>662</v>
      </c>
      <c r="B225" s="14">
        <v>80121706</v>
      </c>
      <c r="C225" s="15" t="s">
        <v>707</v>
      </c>
      <c r="D225" s="15" t="s">
        <v>3571</v>
      </c>
      <c r="E225" s="14" t="s">
        <v>3587</v>
      </c>
      <c r="F225" s="22" t="s">
        <v>3680</v>
      </c>
      <c r="G225" s="24" t="s">
        <v>3683</v>
      </c>
      <c r="H225" s="23">
        <v>237992832</v>
      </c>
      <c r="I225" s="23">
        <v>237992832</v>
      </c>
      <c r="J225" s="16" t="s">
        <v>3598</v>
      </c>
      <c r="K225" s="16" t="s">
        <v>48</v>
      </c>
      <c r="L225" s="15" t="s">
        <v>664</v>
      </c>
      <c r="M225" s="15" t="s">
        <v>665</v>
      </c>
      <c r="N225" s="15">
        <v>3837020</v>
      </c>
      <c r="O225" s="15" t="s">
        <v>666</v>
      </c>
      <c r="P225" s="16"/>
      <c r="Q225" s="16"/>
      <c r="R225" s="16"/>
      <c r="S225" s="16"/>
      <c r="T225" s="16"/>
      <c r="U225" s="17"/>
      <c r="V225" s="17"/>
      <c r="W225" s="16"/>
      <c r="X225" s="18"/>
      <c r="Y225" s="16"/>
      <c r="Z225" s="16"/>
      <c r="AA225" s="19" t="str">
        <f t="shared" si="6"/>
        <v/>
      </c>
      <c r="AB225" s="17"/>
      <c r="AC225" s="17"/>
      <c r="AD225" s="17"/>
      <c r="AE225" s="15" t="s">
        <v>708</v>
      </c>
      <c r="AF225" s="16" t="s">
        <v>53</v>
      </c>
      <c r="AG225" s="15" t="s">
        <v>3833</v>
      </c>
      <c r="AH225"/>
      <c r="AI225"/>
      <c r="AJ225"/>
      <c r="AK225"/>
      <c r="AL225"/>
      <c r="AM225"/>
      <c r="AN225"/>
      <c r="AO225"/>
    </row>
    <row r="226" spans="1:41" s="33" customFormat="1" ht="63" hidden="1" customHeight="1" x14ac:dyDescent="0.25">
      <c r="A226" s="13" t="s">
        <v>662</v>
      </c>
      <c r="B226" s="14">
        <v>92121704</v>
      </c>
      <c r="C226" s="15" t="s">
        <v>709</v>
      </c>
      <c r="D226" s="15" t="s">
        <v>3571</v>
      </c>
      <c r="E226" s="14" t="s">
        <v>3582</v>
      </c>
      <c r="F226" s="22" t="s">
        <v>3680</v>
      </c>
      <c r="G226" s="24" t="s">
        <v>3683</v>
      </c>
      <c r="H226" s="23">
        <v>329352916</v>
      </c>
      <c r="I226" s="23">
        <v>213149769</v>
      </c>
      <c r="J226" s="16" t="s">
        <v>3599</v>
      </c>
      <c r="K226" s="16" t="s">
        <v>3600</v>
      </c>
      <c r="L226" s="15" t="s">
        <v>664</v>
      </c>
      <c r="M226" s="15" t="s">
        <v>665</v>
      </c>
      <c r="N226" s="15">
        <v>3837020</v>
      </c>
      <c r="O226" s="15" t="s">
        <v>666</v>
      </c>
      <c r="P226" s="16"/>
      <c r="Q226" s="16"/>
      <c r="R226" s="16"/>
      <c r="S226" s="16"/>
      <c r="T226" s="16"/>
      <c r="U226" s="17"/>
      <c r="V226" s="17"/>
      <c r="W226" s="16"/>
      <c r="X226" s="18"/>
      <c r="Y226" s="16"/>
      <c r="Z226" s="16"/>
      <c r="AA226" s="19" t="str">
        <f t="shared" si="6"/>
        <v/>
      </c>
      <c r="AB226" s="17"/>
      <c r="AC226" s="17"/>
      <c r="AD226" s="17"/>
      <c r="AE226" s="15" t="s">
        <v>675</v>
      </c>
      <c r="AF226" s="16" t="s">
        <v>53</v>
      </c>
      <c r="AG226" s="15" t="s">
        <v>3833</v>
      </c>
      <c r="AH226"/>
      <c r="AI226"/>
      <c r="AJ226"/>
      <c r="AK226"/>
      <c r="AL226"/>
      <c r="AM226"/>
      <c r="AN226"/>
      <c r="AO226"/>
    </row>
    <row r="227" spans="1:41" s="33" customFormat="1" ht="63" hidden="1" customHeight="1" x14ac:dyDescent="0.25">
      <c r="A227" s="13" t="s">
        <v>662</v>
      </c>
      <c r="B227" s="14">
        <v>43232100</v>
      </c>
      <c r="C227" s="15" t="s">
        <v>710</v>
      </c>
      <c r="D227" s="15" t="s">
        <v>3572</v>
      </c>
      <c r="E227" s="14" t="s">
        <v>3585</v>
      </c>
      <c r="F227" s="14" t="s">
        <v>3682</v>
      </c>
      <c r="G227" s="24" t="s">
        <v>3683</v>
      </c>
      <c r="H227" s="23">
        <v>90000000</v>
      </c>
      <c r="I227" s="23">
        <v>90000000</v>
      </c>
      <c r="J227" s="16" t="s">
        <v>3598</v>
      </c>
      <c r="K227" s="16" t="s">
        <v>48</v>
      </c>
      <c r="L227" s="15" t="s">
        <v>664</v>
      </c>
      <c r="M227" s="15" t="s">
        <v>665</v>
      </c>
      <c r="N227" s="15">
        <v>3837020</v>
      </c>
      <c r="O227" s="15" t="s">
        <v>666</v>
      </c>
      <c r="P227" s="16"/>
      <c r="Q227" s="16"/>
      <c r="R227" s="16"/>
      <c r="S227" s="16"/>
      <c r="T227" s="16"/>
      <c r="U227" s="17"/>
      <c r="V227" s="17"/>
      <c r="W227" s="16"/>
      <c r="X227" s="18"/>
      <c r="Y227" s="16"/>
      <c r="Z227" s="16"/>
      <c r="AA227" s="19" t="str">
        <f t="shared" si="6"/>
        <v/>
      </c>
      <c r="AB227" s="17"/>
      <c r="AC227" s="17"/>
      <c r="AD227" s="17"/>
      <c r="AE227" s="15" t="s">
        <v>711</v>
      </c>
      <c r="AF227" s="16" t="s">
        <v>53</v>
      </c>
      <c r="AG227" s="15" t="s">
        <v>3833</v>
      </c>
      <c r="AH227"/>
      <c r="AI227"/>
      <c r="AJ227"/>
      <c r="AK227"/>
      <c r="AL227"/>
      <c r="AM227"/>
      <c r="AN227"/>
      <c r="AO227"/>
    </row>
    <row r="228" spans="1:41" s="33" customFormat="1" ht="63" hidden="1" customHeight="1" x14ac:dyDescent="0.25">
      <c r="A228" s="13" t="s">
        <v>662</v>
      </c>
      <c r="B228" s="14">
        <v>72151603</v>
      </c>
      <c r="C228" s="15" t="s">
        <v>712</v>
      </c>
      <c r="D228" s="15" t="s">
        <v>3571</v>
      </c>
      <c r="E228" s="14" t="s">
        <v>3585</v>
      </c>
      <c r="F228" s="14" t="s">
        <v>3672</v>
      </c>
      <c r="G228" s="24" t="s">
        <v>3683</v>
      </c>
      <c r="H228" s="23">
        <v>26000000</v>
      </c>
      <c r="I228" s="23">
        <v>26000000</v>
      </c>
      <c r="J228" s="16" t="s">
        <v>3598</v>
      </c>
      <c r="K228" s="16" t="s">
        <v>48</v>
      </c>
      <c r="L228" s="15" t="s">
        <v>664</v>
      </c>
      <c r="M228" s="15" t="s">
        <v>665</v>
      </c>
      <c r="N228" s="15">
        <v>3837020</v>
      </c>
      <c r="O228" s="15" t="s">
        <v>666</v>
      </c>
      <c r="P228" s="16"/>
      <c r="Q228" s="16"/>
      <c r="R228" s="16"/>
      <c r="S228" s="16"/>
      <c r="T228" s="16"/>
      <c r="U228" s="17"/>
      <c r="V228" s="17"/>
      <c r="W228" s="16"/>
      <c r="X228" s="18"/>
      <c r="Y228" s="16"/>
      <c r="Z228" s="16"/>
      <c r="AA228" s="19" t="str">
        <f t="shared" si="6"/>
        <v/>
      </c>
      <c r="AB228" s="17"/>
      <c r="AC228" s="17"/>
      <c r="AD228" s="17"/>
      <c r="AE228" s="15" t="s">
        <v>711</v>
      </c>
      <c r="AF228" s="16" t="s">
        <v>53</v>
      </c>
      <c r="AG228" s="15" t="s">
        <v>3833</v>
      </c>
      <c r="AH228"/>
      <c r="AI228"/>
      <c r="AJ228"/>
      <c r="AK228"/>
      <c r="AL228"/>
      <c r="AM228"/>
      <c r="AN228"/>
      <c r="AO228"/>
    </row>
    <row r="229" spans="1:41" s="33" customFormat="1" ht="63" hidden="1" customHeight="1" x14ac:dyDescent="0.25">
      <c r="A229" s="13" t="s">
        <v>662</v>
      </c>
      <c r="B229" s="14">
        <v>42203602</v>
      </c>
      <c r="C229" s="15" t="s">
        <v>713</v>
      </c>
      <c r="D229" s="15" t="s">
        <v>3571</v>
      </c>
      <c r="E229" s="14" t="s">
        <v>3577</v>
      </c>
      <c r="F229" s="14" t="s">
        <v>3672</v>
      </c>
      <c r="G229" s="24" t="s">
        <v>3683</v>
      </c>
      <c r="H229" s="23">
        <v>29842500</v>
      </c>
      <c r="I229" s="23">
        <v>29842500</v>
      </c>
      <c r="J229" s="16" t="s">
        <v>3598</v>
      </c>
      <c r="K229" s="16" t="s">
        <v>48</v>
      </c>
      <c r="L229" s="15" t="s">
        <v>664</v>
      </c>
      <c r="M229" s="15" t="s">
        <v>665</v>
      </c>
      <c r="N229" s="15">
        <v>3837020</v>
      </c>
      <c r="O229" s="15" t="s">
        <v>666</v>
      </c>
      <c r="P229" s="16"/>
      <c r="Q229" s="16"/>
      <c r="R229" s="16"/>
      <c r="S229" s="16"/>
      <c r="T229" s="16"/>
      <c r="U229" s="17"/>
      <c r="V229" s="17"/>
      <c r="W229" s="16"/>
      <c r="X229" s="18"/>
      <c r="Y229" s="16"/>
      <c r="Z229" s="16"/>
      <c r="AA229" s="19" t="str">
        <f t="shared" si="6"/>
        <v/>
      </c>
      <c r="AB229" s="17"/>
      <c r="AC229" s="17"/>
      <c r="AD229" s="17"/>
      <c r="AE229" s="15" t="s">
        <v>714</v>
      </c>
      <c r="AF229" s="16" t="s">
        <v>53</v>
      </c>
      <c r="AG229" s="15" t="s">
        <v>3833</v>
      </c>
      <c r="AH229"/>
      <c r="AI229"/>
      <c r="AJ229"/>
      <c r="AK229"/>
      <c r="AL229"/>
      <c r="AM229"/>
      <c r="AN229"/>
      <c r="AO229"/>
    </row>
    <row r="230" spans="1:41" s="33" customFormat="1" ht="63" hidden="1" customHeight="1" x14ac:dyDescent="0.25">
      <c r="A230" s="13" t="s">
        <v>662</v>
      </c>
      <c r="B230" s="14">
        <v>82101600</v>
      </c>
      <c r="C230" s="15" t="s">
        <v>715</v>
      </c>
      <c r="D230" s="15" t="s">
        <v>3572</v>
      </c>
      <c r="E230" s="14" t="s">
        <v>3580</v>
      </c>
      <c r="F230" s="14" t="s">
        <v>3682</v>
      </c>
      <c r="G230" s="24" t="s">
        <v>3683</v>
      </c>
      <c r="H230" s="23">
        <v>120000000</v>
      </c>
      <c r="I230" s="23">
        <v>120000000</v>
      </c>
      <c r="J230" s="16" t="s">
        <v>3598</v>
      </c>
      <c r="K230" s="16" t="s">
        <v>48</v>
      </c>
      <c r="L230" s="15" t="s">
        <v>664</v>
      </c>
      <c r="M230" s="15" t="s">
        <v>665</v>
      </c>
      <c r="N230" s="15">
        <v>3837020</v>
      </c>
      <c r="O230" s="15" t="s">
        <v>666</v>
      </c>
      <c r="P230" s="16"/>
      <c r="Q230" s="16"/>
      <c r="R230" s="16"/>
      <c r="S230" s="16"/>
      <c r="T230" s="16"/>
      <c r="U230" s="17"/>
      <c r="V230" s="17"/>
      <c r="W230" s="16"/>
      <c r="X230" s="18"/>
      <c r="Y230" s="16"/>
      <c r="Z230" s="16"/>
      <c r="AA230" s="19" t="str">
        <f t="shared" si="6"/>
        <v/>
      </c>
      <c r="AB230" s="17"/>
      <c r="AC230" s="17"/>
      <c r="AD230" s="17"/>
      <c r="AE230" s="15" t="s">
        <v>716</v>
      </c>
      <c r="AF230" s="16" t="s">
        <v>53</v>
      </c>
      <c r="AG230" s="15" t="s">
        <v>3833</v>
      </c>
      <c r="AH230"/>
      <c r="AI230"/>
      <c r="AJ230"/>
      <c r="AK230"/>
      <c r="AL230"/>
      <c r="AM230"/>
      <c r="AN230"/>
      <c r="AO230"/>
    </row>
    <row r="231" spans="1:41" s="33" customFormat="1" ht="63" hidden="1" customHeight="1" x14ac:dyDescent="0.25">
      <c r="A231" s="13" t="s">
        <v>662</v>
      </c>
      <c r="B231" s="14">
        <v>82101600</v>
      </c>
      <c r="C231" s="15" t="s">
        <v>717</v>
      </c>
      <c r="D231" s="15" t="s">
        <v>3788</v>
      </c>
      <c r="E231" s="14" t="s">
        <v>3583</v>
      </c>
      <c r="F231" s="14" t="s">
        <v>3682</v>
      </c>
      <c r="G231" s="24" t="s">
        <v>3683</v>
      </c>
      <c r="H231" s="23">
        <v>200000000</v>
      </c>
      <c r="I231" s="23">
        <v>200000000</v>
      </c>
      <c r="J231" s="16" t="s">
        <v>3598</v>
      </c>
      <c r="K231" s="16" t="s">
        <v>48</v>
      </c>
      <c r="L231" s="15" t="s">
        <v>664</v>
      </c>
      <c r="M231" s="15" t="s">
        <v>665</v>
      </c>
      <c r="N231" s="15">
        <v>3837020</v>
      </c>
      <c r="O231" s="15" t="s">
        <v>666</v>
      </c>
      <c r="P231" s="16"/>
      <c r="Q231" s="16"/>
      <c r="R231" s="16"/>
      <c r="S231" s="16"/>
      <c r="T231" s="16"/>
      <c r="U231" s="17"/>
      <c r="V231" s="17"/>
      <c r="W231" s="16"/>
      <c r="X231" s="18"/>
      <c r="Y231" s="16"/>
      <c r="Z231" s="16"/>
      <c r="AA231" s="19" t="str">
        <f t="shared" si="6"/>
        <v/>
      </c>
      <c r="AB231" s="17"/>
      <c r="AC231" s="17"/>
      <c r="AD231" s="17"/>
      <c r="AE231" s="15" t="s">
        <v>718</v>
      </c>
      <c r="AF231" s="16" t="s">
        <v>53</v>
      </c>
      <c r="AG231" s="15" t="s">
        <v>3833</v>
      </c>
      <c r="AH231"/>
      <c r="AI231"/>
      <c r="AJ231"/>
      <c r="AK231"/>
      <c r="AL231"/>
      <c r="AM231"/>
      <c r="AN231"/>
      <c r="AO231"/>
    </row>
    <row r="232" spans="1:41" s="33" customFormat="1" ht="63" hidden="1" customHeight="1" x14ac:dyDescent="0.25">
      <c r="A232" s="13" t="s">
        <v>662</v>
      </c>
      <c r="B232" s="14" t="s">
        <v>3889</v>
      </c>
      <c r="C232" s="15" t="s">
        <v>719</v>
      </c>
      <c r="D232" s="15" t="s">
        <v>3571</v>
      </c>
      <c r="E232" s="14" t="s">
        <v>3586</v>
      </c>
      <c r="F232" s="16" t="s">
        <v>3667</v>
      </c>
      <c r="G232" s="24" t="s">
        <v>3683</v>
      </c>
      <c r="H232" s="23">
        <v>2172000000</v>
      </c>
      <c r="I232" s="23">
        <v>2172000000</v>
      </c>
      <c r="J232" s="16" t="s">
        <v>3598</v>
      </c>
      <c r="K232" s="16" t="s">
        <v>48</v>
      </c>
      <c r="L232" s="15" t="s">
        <v>664</v>
      </c>
      <c r="M232" s="15" t="s">
        <v>665</v>
      </c>
      <c r="N232" s="15">
        <v>3837020</v>
      </c>
      <c r="O232" s="15" t="s">
        <v>666</v>
      </c>
      <c r="P232" s="16"/>
      <c r="Q232" s="16"/>
      <c r="R232" s="16"/>
      <c r="S232" s="16"/>
      <c r="T232" s="16"/>
      <c r="U232" s="17"/>
      <c r="V232" s="17"/>
      <c r="W232" s="16"/>
      <c r="X232" s="18"/>
      <c r="Y232" s="16"/>
      <c r="Z232" s="16"/>
      <c r="AA232" s="19" t="str">
        <f t="shared" si="6"/>
        <v/>
      </c>
      <c r="AB232" s="17"/>
      <c r="AC232" s="17"/>
      <c r="AD232" s="17"/>
      <c r="AE232" s="15" t="s">
        <v>673</v>
      </c>
      <c r="AF232" s="16" t="s">
        <v>53</v>
      </c>
      <c r="AG232" s="15" t="s">
        <v>3833</v>
      </c>
      <c r="AH232"/>
      <c r="AI232"/>
      <c r="AJ232"/>
      <c r="AK232"/>
      <c r="AL232"/>
      <c r="AM232"/>
      <c r="AN232"/>
      <c r="AO232"/>
    </row>
    <row r="233" spans="1:41" s="33" customFormat="1" ht="63" hidden="1" customHeight="1" x14ac:dyDescent="0.25">
      <c r="A233" s="13" t="s">
        <v>662</v>
      </c>
      <c r="B233" s="14" t="s">
        <v>3889</v>
      </c>
      <c r="C233" s="15" t="s">
        <v>720</v>
      </c>
      <c r="D233" s="15" t="s">
        <v>3571</v>
      </c>
      <c r="E233" s="14" t="s">
        <v>3586</v>
      </c>
      <c r="F233" s="16" t="s">
        <v>3667</v>
      </c>
      <c r="G233" s="24" t="s">
        <v>3683</v>
      </c>
      <c r="H233" s="23">
        <v>1212000000</v>
      </c>
      <c r="I233" s="23">
        <v>1212000000</v>
      </c>
      <c r="J233" s="16" t="s">
        <v>3598</v>
      </c>
      <c r="K233" s="16" t="s">
        <v>48</v>
      </c>
      <c r="L233" s="15" t="s">
        <v>664</v>
      </c>
      <c r="M233" s="15" t="s">
        <v>665</v>
      </c>
      <c r="N233" s="15">
        <v>3837020</v>
      </c>
      <c r="O233" s="15" t="s">
        <v>666</v>
      </c>
      <c r="P233" s="16"/>
      <c r="Q233" s="16"/>
      <c r="R233" s="16"/>
      <c r="S233" s="16"/>
      <c r="T233" s="16"/>
      <c r="U233" s="17"/>
      <c r="V233" s="17"/>
      <c r="W233" s="16"/>
      <c r="X233" s="18"/>
      <c r="Y233" s="16"/>
      <c r="Z233" s="16"/>
      <c r="AA233" s="19" t="str">
        <f t="shared" si="6"/>
        <v/>
      </c>
      <c r="AB233" s="17"/>
      <c r="AC233" s="17"/>
      <c r="AD233" s="17"/>
      <c r="AE233" s="15" t="s">
        <v>673</v>
      </c>
      <c r="AF233" s="16" t="s">
        <v>53</v>
      </c>
      <c r="AG233" s="15" t="s">
        <v>3833</v>
      </c>
      <c r="AH233"/>
      <c r="AI233"/>
      <c r="AJ233"/>
      <c r="AK233"/>
      <c r="AL233"/>
      <c r="AM233"/>
      <c r="AN233"/>
      <c r="AO233"/>
    </row>
    <row r="234" spans="1:41" s="33" customFormat="1" ht="63" hidden="1" customHeight="1" x14ac:dyDescent="0.25">
      <c r="A234" s="13" t="s">
        <v>662</v>
      </c>
      <c r="B234" s="14">
        <v>49101602</v>
      </c>
      <c r="C234" s="15" t="s">
        <v>721</v>
      </c>
      <c r="D234" s="15" t="s">
        <v>3573</v>
      </c>
      <c r="E234" s="14" t="s">
        <v>3589</v>
      </c>
      <c r="F234" s="14" t="s">
        <v>3672</v>
      </c>
      <c r="G234" s="24" t="s">
        <v>3683</v>
      </c>
      <c r="H234" s="23">
        <v>75000000</v>
      </c>
      <c r="I234" s="23">
        <v>75000000</v>
      </c>
      <c r="J234" s="16" t="s">
        <v>3598</v>
      </c>
      <c r="K234" s="16" t="s">
        <v>48</v>
      </c>
      <c r="L234" s="15" t="s">
        <v>664</v>
      </c>
      <c r="M234" s="15" t="s">
        <v>665</v>
      </c>
      <c r="N234" s="15">
        <v>3837020</v>
      </c>
      <c r="O234" s="15" t="s">
        <v>666</v>
      </c>
      <c r="P234" s="16"/>
      <c r="Q234" s="16"/>
      <c r="R234" s="16"/>
      <c r="S234" s="16"/>
      <c r="T234" s="16"/>
      <c r="U234" s="17"/>
      <c r="V234" s="17"/>
      <c r="W234" s="16"/>
      <c r="X234" s="18"/>
      <c r="Y234" s="16"/>
      <c r="Z234" s="16"/>
      <c r="AA234" s="19" t="str">
        <f t="shared" si="6"/>
        <v/>
      </c>
      <c r="AB234" s="17"/>
      <c r="AC234" s="17"/>
      <c r="AD234" s="17"/>
      <c r="AE234" s="15" t="s">
        <v>711</v>
      </c>
      <c r="AF234" s="16" t="s">
        <v>53</v>
      </c>
      <c r="AG234" s="15" t="s">
        <v>3833</v>
      </c>
      <c r="AH234"/>
      <c r="AI234"/>
      <c r="AJ234"/>
      <c r="AK234"/>
      <c r="AL234"/>
      <c r="AM234"/>
      <c r="AN234"/>
      <c r="AO234"/>
    </row>
    <row r="235" spans="1:41" s="33" customFormat="1" ht="63" hidden="1" customHeight="1" x14ac:dyDescent="0.25">
      <c r="A235" s="13" t="s">
        <v>662</v>
      </c>
      <c r="B235" s="14" t="s">
        <v>3890</v>
      </c>
      <c r="C235" s="15" t="s">
        <v>722</v>
      </c>
      <c r="D235" s="15" t="s">
        <v>3573</v>
      </c>
      <c r="E235" s="14" t="s">
        <v>3588</v>
      </c>
      <c r="F235" s="14" t="s">
        <v>3672</v>
      </c>
      <c r="G235" s="24" t="s">
        <v>3683</v>
      </c>
      <c r="H235" s="23">
        <v>15000000</v>
      </c>
      <c r="I235" s="23">
        <v>15000000</v>
      </c>
      <c r="J235" s="16" t="s">
        <v>3598</v>
      </c>
      <c r="K235" s="16" t="s">
        <v>48</v>
      </c>
      <c r="L235" s="15" t="s">
        <v>664</v>
      </c>
      <c r="M235" s="15" t="s">
        <v>665</v>
      </c>
      <c r="N235" s="15">
        <v>3837020</v>
      </c>
      <c r="O235" s="15" t="s">
        <v>666</v>
      </c>
      <c r="P235" s="16"/>
      <c r="Q235" s="16"/>
      <c r="R235" s="16"/>
      <c r="S235" s="16"/>
      <c r="T235" s="16"/>
      <c r="U235" s="17"/>
      <c r="V235" s="17"/>
      <c r="W235" s="16"/>
      <c r="X235" s="18"/>
      <c r="Y235" s="16"/>
      <c r="Z235" s="16"/>
      <c r="AA235" s="19" t="str">
        <f t="shared" si="6"/>
        <v/>
      </c>
      <c r="AB235" s="17"/>
      <c r="AC235" s="17"/>
      <c r="AD235" s="17"/>
      <c r="AE235" s="15" t="s">
        <v>723</v>
      </c>
      <c r="AF235" s="16" t="s">
        <v>53</v>
      </c>
      <c r="AG235" s="15" t="s">
        <v>3833</v>
      </c>
      <c r="AH235"/>
      <c r="AI235"/>
      <c r="AJ235"/>
      <c r="AK235"/>
      <c r="AL235"/>
      <c r="AM235"/>
      <c r="AN235"/>
      <c r="AO235"/>
    </row>
    <row r="236" spans="1:41" s="33" customFormat="1" ht="63" hidden="1" customHeight="1" x14ac:dyDescent="0.25">
      <c r="A236" s="13" t="s">
        <v>662</v>
      </c>
      <c r="B236" s="14">
        <v>80101703</v>
      </c>
      <c r="C236" s="15" t="s">
        <v>724</v>
      </c>
      <c r="D236" s="15" t="s">
        <v>3571</v>
      </c>
      <c r="E236" s="14" t="s">
        <v>3589</v>
      </c>
      <c r="F236" s="22" t="s">
        <v>3680</v>
      </c>
      <c r="G236" s="24" t="s">
        <v>3683</v>
      </c>
      <c r="H236" s="23">
        <v>4000000</v>
      </c>
      <c r="I236" s="23">
        <v>4000000</v>
      </c>
      <c r="J236" s="16" t="s">
        <v>3598</v>
      </c>
      <c r="K236" s="16" t="s">
        <v>48</v>
      </c>
      <c r="L236" s="15" t="s">
        <v>664</v>
      </c>
      <c r="M236" s="15" t="s">
        <v>665</v>
      </c>
      <c r="N236" s="15">
        <v>3837020</v>
      </c>
      <c r="O236" s="15" t="s">
        <v>666</v>
      </c>
      <c r="P236" s="16"/>
      <c r="Q236" s="16"/>
      <c r="R236" s="16"/>
      <c r="S236" s="16"/>
      <c r="T236" s="16"/>
      <c r="U236" s="17"/>
      <c r="V236" s="17"/>
      <c r="W236" s="16"/>
      <c r="X236" s="18"/>
      <c r="Y236" s="16"/>
      <c r="Z236" s="16"/>
      <c r="AA236" s="19" t="str">
        <f t="shared" si="6"/>
        <v/>
      </c>
      <c r="AB236" s="17"/>
      <c r="AC236" s="17"/>
      <c r="AD236" s="17"/>
      <c r="AE236" s="15" t="s">
        <v>723</v>
      </c>
      <c r="AF236" s="16" t="s">
        <v>53</v>
      </c>
      <c r="AG236" s="15" t="s">
        <v>3833</v>
      </c>
      <c r="AH236"/>
      <c r="AI236"/>
      <c r="AJ236"/>
      <c r="AK236"/>
      <c r="AL236"/>
      <c r="AM236"/>
      <c r="AN236"/>
      <c r="AO236"/>
    </row>
    <row r="237" spans="1:41" s="33" customFormat="1" ht="63" hidden="1" customHeight="1" x14ac:dyDescent="0.25">
      <c r="A237" s="13" t="s">
        <v>662</v>
      </c>
      <c r="B237" s="14" t="s">
        <v>3891</v>
      </c>
      <c r="C237" s="15" t="s">
        <v>725</v>
      </c>
      <c r="D237" s="15" t="s">
        <v>3892</v>
      </c>
      <c r="E237" s="14" t="s">
        <v>3587</v>
      </c>
      <c r="F237" s="14" t="s">
        <v>3672</v>
      </c>
      <c r="G237" s="24" t="s">
        <v>3683</v>
      </c>
      <c r="H237" s="23">
        <v>15840000</v>
      </c>
      <c r="I237" s="23">
        <v>15840000</v>
      </c>
      <c r="J237" s="16" t="s">
        <v>3598</v>
      </c>
      <c r="K237" s="16" t="s">
        <v>48</v>
      </c>
      <c r="L237" s="15" t="s">
        <v>664</v>
      </c>
      <c r="M237" s="15" t="s">
        <v>665</v>
      </c>
      <c r="N237" s="15">
        <v>3837020</v>
      </c>
      <c r="O237" s="15" t="s">
        <v>666</v>
      </c>
      <c r="P237" s="16"/>
      <c r="Q237" s="16"/>
      <c r="R237" s="16"/>
      <c r="S237" s="16"/>
      <c r="T237" s="16"/>
      <c r="U237" s="17"/>
      <c r="V237" s="17"/>
      <c r="W237" s="16"/>
      <c r="X237" s="18"/>
      <c r="Y237" s="16"/>
      <c r="Z237" s="16"/>
      <c r="AA237" s="19" t="str">
        <f t="shared" si="6"/>
        <v/>
      </c>
      <c r="AB237" s="17"/>
      <c r="AC237" s="17"/>
      <c r="AD237" s="17"/>
      <c r="AE237" s="15" t="s">
        <v>723</v>
      </c>
      <c r="AF237" s="16" t="s">
        <v>53</v>
      </c>
      <c r="AG237" s="15" t="s">
        <v>3833</v>
      </c>
      <c r="AH237"/>
      <c r="AI237"/>
      <c r="AJ237"/>
      <c r="AK237"/>
      <c r="AL237"/>
      <c r="AM237"/>
      <c r="AN237"/>
      <c r="AO237"/>
    </row>
    <row r="238" spans="1:41" s="33" customFormat="1" ht="63" hidden="1" customHeight="1" x14ac:dyDescent="0.25">
      <c r="A238" s="13" t="s">
        <v>662</v>
      </c>
      <c r="B238" s="14">
        <v>72101509</v>
      </c>
      <c r="C238" s="15" t="s">
        <v>726</v>
      </c>
      <c r="D238" s="15" t="s">
        <v>3571</v>
      </c>
      <c r="E238" s="14" t="s">
        <v>3588</v>
      </c>
      <c r="F238" s="14" t="s">
        <v>3682</v>
      </c>
      <c r="G238" s="24" t="s">
        <v>3683</v>
      </c>
      <c r="H238" s="23">
        <v>179473460</v>
      </c>
      <c r="I238" s="23">
        <v>81376633</v>
      </c>
      <c r="J238" s="16" t="s">
        <v>3599</v>
      </c>
      <c r="K238" s="16" t="s">
        <v>3600</v>
      </c>
      <c r="L238" s="15" t="s">
        <v>664</v>
      </c>
      <c r="M238" s="15" t="s">
        <v>665</v>
      </c>
      <c r="N238" s="15">
        <v>3837020</v>
      </c>
      <c r="O238" s="15" t="s">
        <v>666</v>
      </c>
      <c r="P238" s="16"/>
      <c r="Q238" s="16"/>
      <c r="R238" s="16"/>
      <c r="S238" s="16"/>
      <c r="T238" s="16"/>
      <c r="U238" s="17"/>
      <c r="V238" s="17"/>
      <c r="W238" s="16"/>
      <c r="X238" s="18"/>
      <c r="Y238" s="16"/>
      <c r="Z238" s="16"/>
      <c r="AA238" s="19" t="str">
        <f t="shared" si="6"/>
        <v/>
      </c>
      <c r="AB238" s="17"/>
      <c r="AC238" s="17"/>
      <c r="AD238" s="17"/>
      <c r="AE238" s="15" t="s">
        <v>723</v>
      </c>
      <c r="AF238" s="16" t="s">
        <v>53</v>
      </c>
      <c r="AG238" s="15" t="s">
        <v>3833</v>
      </c>
      <c r="AH238"/>
      <c r="AI238"/>
      <c r="AJ238"/>
      <c r="AK238"/>
      <c r="AL238"/>
      <c r="AM238"/>
      <c r="AN238"/>
      <c r="AO238"/>
    </row>
    <row r="239" spans="1:41" s="33" customFormat="1" ht="63" hidden="1" customHeight="1" x14ac:dyDescent="0.25">
      <c r="A239" s="13" t="s">
        <v>662</v>
      </c>
      <c r="B239" s="14">
        <v>41113635</v>
      </c>
      <c r="C239" s="15" t="s">
        <v>727</v>
      </c>
      <c r="D239" s="15" t="s">
        <v>3572</v>
      </c>
      <c r="E239" s="14" t="s">
        <v>3586</v>
      </c>
      <c r="F239" s="14" t="s">
        <v>3672</v>
      </c>
      <c r="G239" s="24" t="s">
        <v>3683</v>
      </c>
      <c r="H239" s="23">
        <v>7000000</v>
      </c>
      <c r="I239" s="23">
        <v>7000000</v>
      </c>
      <c r="J239" s="16" t="s">
        <v>3598</v>
      </c>
      <c r="K239" s="16" t="s">
        <v>48</v>
      </c>
      <c r="L239" s="15" t="s">
        <v>664</v>
      </c>
      <c r="M239" s="15" t="s">
        <v>665</v>
      </c>
      <c r="N239" s="15">
        <v>3837020</v>
      </c>
      <c r="O239" s="15" t="s">
        <v>666</v>
      </c>
      <c r="P239" s="16"/>
      <c r="Q239" s="16"/>
      <c r="R239" s="16"/>
      <c r="S239" s="16"/>
      <c r="T239" s="16"/>
      <c r="U239" s="17"/>
      <c r="V239" s="17"/>
      <c r="W239" s="16"/>
      <c r="X239" s="18"/>
      <c r="Y239" s="16"/>
      <c r="Z239" s="16"/>
      <c r="AA239" s="19" t="str">
        <f t="shared" si="6"/>
        <v/>
      </c>
      <c r="AB239" s="17"/>
      <c r="AC239" s="17"/>
      <c r="AD239" s="17"/>
      <c r="AE239" s="15" t="s">
        <v>723</v>
      </c>
      <c r="AF239" s="16" t="s">
        <v>53</v>
      </c>
      <c r="AG239" s="15" t="s">
        <v>3833</v>
      </c>
      <c r="AH239"/>
      <c r="AI239"/>
      <c r="AJ239"/>
      <c r="AK239"/>
      <c r="AL239"/>
      <c r="AM239"/>
      <c r="AN239"/>
      <c r="AO239"/>
    </row>
    <row r="240" spans="1:41" s="33" customFormat="1" ht="63" hidden="1" customHeight="1" x14ac:dyDescent="0.25">
      <c r="A240" s="13" t="s">
        <v>662</v>
      </c>
      <c r="B240" s="14">
        <v>41113635</v>
      </c>
      <c r="C240" s="15" t="s">
        <v>728</v>
      </c>
      <c r="D240" s="15" t="s">
        <v>3573</v>
      </c>
      <c r="E240" s="14" t="s">
        <v>3586</v>
      </c>
      <c r="F240" s="14" t="s">
        <v>3672</v>
      </c>
      <c r="G240" s="24" t="s">
        <v>3683</v>
      </c>
      <c r="H240" s="23">
        <v>51600000</v>
      </c>
      <c r="I240" s="23">
        <v>51600000</v>
      </c>
      <c r="J240" s="16" t="s">
        <v>3598</v>
      </c>
      <c r="K240" s="16" t="s">
        <v>48</v>
      </c>
      <c r="L240" s="15" t="s">
        <v>664</v>
      </c>
      <c r="M240" s="15" t="s">
        <v>665</v>
      </c>
      <c r="N240" s="15">
        <v>3837020</v>
      </c>
      <c r="O240" s="15" t="s">
        <v>666</v>
      </c>
      <c r="P240" s="16"/>
      <c r="Q240" s="16"/>
      <c r="R240" s="16"/>
      <c r="S240" s="16"/>
      <c r="T240" s="16"/>
      <c r="U240" s="17"/>
      <c r="V240" s="17"/>
      <c r="W240" s="16"/>
      <c r="X240" s="18"/>
      <c r="Y240" s="16"/>
      <c r="Z240" s="16"/>
      <c r="AA240" s="19" t="str">
        <f t="shared" si="6"/>
        <v/>
      </c>
      <c r="AB240" s="17"/>
      <c r="AC240" s="17"/>
      <c r="AD240" s="17"/>
      <c r="AE240" s="15" t="s">
        <v>679</v>
      </c>
      <c r="AF240" s="16" t="s">
        <v>53</v>
      </c>
      <c r="AG240" s="15" t="s">
        <v>3833</v>
      </c>
      <c r="AH240"/>
      <c r="AI240"/>
      <c r="AJ240"/>
      <c r="AK240"/>
      <c r="AL240"/>
      <c r="AM240"/>
      <c r="AN240"/>
      <c r="AO240"/>
    </row>
    <row r="241" spans="1:41" s="33" customFormat="1" ht="63" hidden="1" customHeight="1" x14ac:dyDescent="0.25">
      <c r="A241" s="13" t="s">
        <v>662</v>
      </c>
      <c r="B241" s="14">
        <v>72154043</v>
      </c>
      <c r="C241" s="15" t="s">
        <v>729</v>
      </c>
      <c r="D241" s="15" t="s">
        <v>3573</v>
      </c>
      <c r="E241" s="14" t="s">
        <v>3586</v>
      </c>
      <c r="F241" s="14" t="s">
        <v>3682</v>
      </c>
      <c r="G241" s="24" t="s">
        <v>3683</v>
      </c>
      <c r="H241" s="23">
        <v>88800000</v>
      </c>
      <c r="I241" s="23">
        <v>88800000</v>
      </c>
      <c r="J241" s="16" t="s">
        <v>3598</v>
      </c>
      <c r="K241" s="16" t="s">
        <v>48</v>
      </c>
      <c r="L241" s="15" t="s">
        <v>664</v>
      </c>
      <c r="M241" s="15" t="s">
        <v>665</v>
      </c>
      <c r="N241" s="15">
        <v>3837020</v>
      </c>
      <c r="O241" s="15" t="s">
        <v>666</v>
      </c>
      <c r="P241" s="16"/>
      <c r="Q241" s="16"/>
      <c r="R241" s="16"/>
      <c r="S241" s="16"/>
      <c r="T241" s="16"/>
      <c r="U241" s="17"/>
      <c r="V241" s="17"/>
      <c r="W241" s="16"/>
      <c r="X241" s="18"/>
      <c r="Y241" s="16"/>
      <c r="Z241" s="16"/>
      <c r="AA241" s="19" t="str">
        <f t="shared" si="6"/>
        <v/>
      </c>
      <c r="AB241" s="17"/>
      <c r="AC241" s="17"/>
      <c r="AD241" s="17"/>
      <c r="AE241" s="15" t="s">
        <v>679</v>
      </c>
      <c r="AF241" s="16" t="s">
        <v>53</v>
      </c>
      <c r="AG241" s="15" t="s">
        <v>3833</v>
      </c>
      <c r="AH241"/>
      <c r="AI241"/>
      <c r="AJ241"/>
      <c r="AK241"/>
      <c r="AL241"/>
      <c r="AM241"/>
      <c r="AN241"/>
      <c r="AO241"/>
    </row>
    <row r="242" spans="1:41" s="33" customFormat="1" ht="63" hidden="1" customHeight="1" x14ac:dyDescent="0.25">
      <c r="A242" s="13" t="s">
        <v>662</v>
      </c>
      <c r="B242" s="14">
        <v>72101511</v>
      </c>
      <c r="C242" s="15" t="s">
        <v>730</v>
      </c>
      <c r="D242" s="15" t="s">
        <v>3573</v>
      </c>
      <c r="E242" s="14" t="s">
        <v>3586</v>
      </c>
      <c r="F242" s="14" t="s">
        <v>3682</v>
      </c>
      <c r="G242" s="24" t="s">
        <v>3683</v>
      </c>
      <c r="H242" s="23">
        <v>84000000</v>
      </c>
      <c r="I242" s="23">
        <v>84000000</v>
      </c>
      <c r="J242" s="16" t="s">
        <v>3598</v>
      </c>
      <c r="K242" s="16" t="s">
        <v>48</v>
      </c>
      <c r="L242" s="15" t="s">
        <v>664</v>
      </c>
      <c r="M242" s="15" t="s">
        <v>665</v>
      </c>
      <c r="N242" s="15">
        <v>3837020</v>
      </c>
      <c r="O242" s="15" t="s">
        <v>666</v>
      </c>
      <c r="P242" s="16"/>
      <c r="Q242" s="16"/>
      <c r="R242" s="16"/>
      <c r="S242" s="16"/>
      <c r="T242" s="16"/>
      <c r="U242" s="17"/>
      <c r="V242" s="17"/>
      <c r="W242" s="16"/>
      <c r="X242" s="18"/>
      <c r="Y242" s="16"/>
      <c r="Z242" s="16"/>
      <c r="AA242" s="19" t="str">
        <f t="shared" si="6"/>
        <v/>
      </c>
      <c r="AB242" s="17"/>
      <c r="AC242" s="17"/>
      <c r="AD242" s="17"/>
      <c r="AE242" s="15" t="s">
        <v>679</v>
      </c>
      <c r="AF242" s="16" t="s">
        <v>53</v>
      </c>
      <c r="AG242" s="15" t="s">
        <v>3833</v>
      </c>
      <c r="AH242"/>
      <c r="AI242"/>
      <c r="AJ242"/>
      <c r="AK242"/>
      <c r="AL242"/>
      <c r="AM242"/>
      <c r="AN242"/>
      <c r="AO242"/>
    </row>
    <row r="243" spans="1:41" s="33" customFormat="1" ht="63" hidden="1" customHeight="1" x14ac:dyDescent="0.25">
      <c r="A243" s="13" t="s">
        <v>662</v>
      </c>
      <c r="B243" s="14">
        <v>72101500</v>
      </c>
      <c r="C243" s="15" t="s">
        <v>731</v>
      </c>
      <c r="D243" s="15" t="s">
        <v>3571</v>
      </c>
      <c r="E243" s="14" t="s">
        <v>3587</v>
      </c>
      <c r="F243" s="14" t="s">
        <v>3682</v>
      </c>
      <c r="G243" s="24" t="s">
        <v>3683</v>
      </c>
      <c r="H243" s="23">
        <v>153468000</v>
      </c>
      <c r="I243" s="23">
        <v>153468000</v>
      </c>
      <c r="J243" s="16" t="s">
        <v>3598</v>
      </c>
      <c r="K243" s="16" t="s">
        <v>48</v>
      </c>
      <c r="L243" s="15" t="s">
        <v>664</v>
      </c>
      <c r="M243" s="15" t="s">
        <v>665</v>
      </c>
      <c r="N243" s="15">
        <v>3837020</v>
      </c>
      <c r="O243" s="15" t="s">
        <v>666</v>
      </c>
      <c r="P243" s="16"/>
      <c r="Q243" s="16"/>
      <c r="R243" s="16"/>
      <c r="S243" s="16"/>
      <c r="T243" s="16"/>
      <c r="U243" s="17"/>
      <c r="V243" s="17"/>
      <c r="W243" s="16"/>
      <c r="X243" s="18"/>
      <c r="Y243" s="16"/>
      <c r="Z243" s="16"/>
      <c r="AA243" s="19" t="str">
        <f t="shared" si="6"/>
        <v/>
      </c>
      <c r="AB243" s="17"/>
      <c r="AC243" s="17"/>
      <c r="AD243" s="17"/>
      <c r="AE243" s="15" t="s">
        <v>732</v>
      </c>
      <c r="AF243" s="16" t="s">
        <v>53</v>
      </c>
      <c r="AG243" s="15" t="s">
        <v>3833</v>
      </c>
      <c r="AH243"/>
      <c r="AI243"/>
      <c r="AJ243"/>
      <c r="AK243"/>
      <c r="AL243"/>
      <c r="AM243"/>
      <c r="AN243"/>
      <c r="AO243"/>
    </row>
    <row r="244" spans="1:41" s="33" customFormat="1" ht="63" hidden="1" customHeight="1" x14ac:dyDescent="0.25">
      <c r="A244" s="13" t="s">
        <v>662</v>
      </c>
      <c r="B244" s="14">
        <v>49101602</v>
      </c>
      <c r="C244" s="15" t="s">
        <v>733</v>
      </c>
      <c r="D244" s="15" t="s">
        <v>3571</v>
      </c>
      <c r="E244" s="14" t="s">
        <v>3577</v>
      </c>
      <c r="F244" s="22" t="s">
        <v>3680</v>
      </c>
      <c r="G244" s="24" t="s">
        <v>3683</v>
      </c>
      <c r="H244" s="23">
        <v>483920284</v>
      </c>
      <c r="I244" s="23">
        <v>313182283</v>
      </c>
      <c r="J244" s="16" t="s">
        <v>3599</v>
      </c>
      <c r="K244" s="16" t="s">
        <v>3600</v>
      </c>
      <c r="L244" s="15" t="s">
        <v>664</v>
      </c>
      <c r="M244" s="15" t="s">
        <v>665</v>
      </c>
      <c r="N244" s="15">
        <v>3837020</v>
      </c>
      <c r="O244" s="15" t="s">
        <v>666</v>
      </c>
      <c r="P244" s="16"/>
      <c r="Q244" s="16"/>
      <c r="R244" s="16"/>
      <c r="S244" s="16"/>
      <c r="T244" s="16"/>
      <c r="U244" s="17"/>
      <c r="V244" s="17"/>
      <c r="W244" s="16"/>
      <c r="X244" s="18"/>
      <c r="Y244" s="16"/>
      <c r="Z244" s="16"/>
      <c r="AA244" s="19" t="str">
        <f t="shared" si="6"/>
        <v/>
      </c>
      <c r="AB244" s="17"/>
      <c r="AC244" s="17"/>
      <c r="AD244" s="17"/>
      <c r="AE244" s="15" t="s">
        <v>675</v>
      </c>
      <c r="AF244" s="16" t="s">
        <v>53</v>
      </c>
      <c r="AG244" s="15" t="s">
        <v>3833</v>
      </c>
      <c r="AH244"/>
      <c r="AI244"/>
      <c r="AJ244"/>
      <c r="AK244"/>
      <c r="AL244"/>
      <c r="AM244"/>
      <c r="AN244"/>
      <c r="AO244"/>
    </row>
    <row r="245" spans="1:41" s="33" customFormat="1" ht="63" hidden="1" customHeight="1" x14ac:dyDescent="0.25">
      <c r="A245" s="13" t="s">
        <v>662</v>
      </c>
      <c r="B245" s="14">
        <v>82101600</v>
      </c>
      <c r="C245" s="15" t="s">
        <v>734</v>
      </c>
      <c r="D245" s="15" t="s">
        <v>3572</v>
      </c>
      <c r="E245" s="14" t="s">
        <v>3590</v>
      </c>
      <c r="F245" s="14" t="s">
        <v>3672</v>
      </c>
      <c r="G245" s="24" t="s">
        <v>3683</v>
      </c>
      <c r="H245" s="23">
        <v>75000000</v>
      </c>
      <c r="I245" s="23">
        <v>75000000</v>
      </c>
      <c r="J245" s="16" t="s">
        <v>3598</v>
      </c>
      <c r="K245" s="16" t="s">
        <v>48</v>
      </c>
      <c r="L245" s="15" t="s">
        <v>664</v>
      </c>
      <c r="M245" s="15" t="s">
        <v>665</v>
      </c>
      <c r="N245" s="15">
        <v>3837020</v>
      </c>
      <c r="O245" s="15" t="s">
        <v>666</v>
      </c>
      <c r="P245" s="16"/>
      <c r="Q245" s="16"/>
      <c r="R245" s="16"/>
      <c r="S245" s="16"/>
      <c r="T245" s="16"/>
      <c r="U245" s="17"/>
      <c r="V245" s="17"/>
      <c r="W245" s="16"/>
      <c r="X245" s="18"/>
      <c r="Y245" s="16"/>
      <c r="Z245" s="16"/>
      <c r="AA245" s="19" t="str">
        <f t="shared" si="6"/>
        <v/>
      </c>
      <c r="AB245" s="17"/>
      <c r="AC245" s="17"/>
      <c r="AD245" s="17"/>
      <c r="AE245" s="15" t="s">
        <v>714</v>
      </c>
      <c r="AF245" s="16" t="s">
        <v>53</v>
      </c>
      <c r="AG245" s="15" t="s">
        <v>3833</v>
      </c>
      <c r="AH245"/>
      <c r="AI245"/>
      <c r="AJ245"/>
      <c r="AK245"/>
      <c r="AL245"/>
      <c r="AM245"/>
      <c r="AN245"/>
      <c r="AO245"/>
    </row>
    <row r="246" spans="1:41" s="33" customFormat="1" ht="63" hidden="1" customHeight="1" x14ac:dyDescent="0.25">
      <c r="A246" s="13" t="s">
        <v>662</v>
      </c>
      <c r="B246" s="14">
        <v>78111602</v>
      </c>
      <c r="C246" s="15" t="s">
        <v>735</v>
      </c>
      <c r="D246" s="15" t="s">
        <v>3571</v>
      </c>
      <c r="E246" s="14" t="s">
        <v>3585</v>
      </c>
      <c r="F246" s="22" t="s">
        <v>3680</v>
      </c>
      <c r="G246" s="24" t="s">
        <v>3683</v>
      </c>
      <c r="H246" s="23">
        <v>306421990</v>
      </c>
      <c r="I246" s="23">
        <v>238741990</v>
      </c>
      <c r="J246" s="16" t="s">
        <v>3599</v>
      </c>
      <c r="K246" s="16" t="s">
        <v>3600</v>
      </c>
      <c r="L246" s="15" t="s">
        <v>664</v>
      </c>
      <c r="M246" s="15" t="s">
        <v>665</v>
      </c>
      <c r="N246" s="15">
        <v>3837020</v>
      </c>
      <c r="O246" s="15" t="s">
        <v>666</v>
      </c>
      <c r="P246" s="16"/>
      <c r="Q246" s="16"/>
      <c r="R246" s="16"/>
      <c r="S246" s="16"/>
      <c r="T246" s="16"/>
      <c r="U246" s="17"/>
      <c r="V246" s="17"/>
      <c r="W246" s="16"/>
      <c r="X246" s="18"/>
      <c r="Y246" s="16"/>
      <c r="Z246" s="16"/>
      <c r="AA246" s="19" t="str">
        <f t="shared" si="6"/>
        <v/>
      </c>
      <c r="AB246" s="17"/>
      <c r="AC246" s="17"/>
      <c r="AD246" s="17"/>
      <c r="AE246" s="15" t="s">
        <v>736</v>
      </c>
      <c r="AF246" s="16" t="s">
        <v>53</v>
      </c>
      <c r="AG246" s="15" t="s">
        <v>3833</v>
      </c>
      <c r="AH246"/>
      <c r="AI246"/>
      <c r="AJ246"/>
      <c r="AK246"/>
      <c r="AL246"/>
      <c r="AM246"/>
      <c r="AN246"/>
      <c r="AO246"/>
    </row>
    <row r="247" spans="1:41" s="33" customFormat="1" ht="63" hidden="1" customHeight="1" x14ac:dyDescent="0.25">
      <c r="A247" s="13" t="s">
        <v>662</v>
      </c>
      <c r="B247" s="14" t="s">
        <v>3893</v>
      </c>
      <c r="C247" s="15" t="s">
        <v>737</v>
      </c>
      <c r="D247" s="15" t="s">
        <v>3572</v>
      </c>
      <c r="E247" s="14" t="s">
        <v>3585</v>
      </c>
      <c r="F247" s="14" t="s">
        <v>3672</v>
      </c>
      <c r="G247" s="24" t="s">
        <v>3683</v>
      </c>
      <c r="H247" s="23">
        <v>10000000</v>
      </c>
      <c r="I247" s="23">
        <v>10000000</v>
      </c>
      <c r="J247" s="16" t="s">
        <v>3598</v>
      </c>
      <c r="K247" s="16" t="s">
        <v>48</v>
      </c>
      <c r="L247" s="15" t="s">
        <v>664</v>
      </c>
      <c r="M247" s="15" t="s">
        <v>665</v>
      </c>
      <c r="N247" s="15">
        <v>3837020</v>
      </c>
      <c r="O247" s="15" t="s">
        <v>666</v>
      </c>
      <c r="P247" s="16"/>
      <c r="Q247" s="16"/>
      <c r="R247" s="16"/>
      <c r="S247" s="16"/>
      <c r="T247" s="16"/>
      <c r="U247" s="17"/>
      <c r="V247" s="17"/>
      <c r="W247" s="16"/>
      <c r="X247" s="18"/>
      <c r="Y247" s="16"/>
      <c r="Z247" s="16"/>
      <c r="AA247" s="19" t="str">
        <f t="shared" si="6"/>
        <v/>
      </c>
      <c r="AB247" s="17"/>
      <c r="AC247" s="17"/>
      <c r="AD247" s="17"/>
      <c r="AE247" s="15" t="s">
        <v>723</v>
      </c>
      <c r="AF247" s="16" t="s">
        <v>53</v>
      </c>
      <c r="AG247" s="15" t="s">
        <v>3833</v>
      </c>
      <c r="AH247"/>
      <c r="AI247"/>
      <c r="AJ247"/>
      <c r="AK247"/>
      <c r="AL247"/>
      <c r="AM247"/>
      <c r="AN247"/>
      <c r="AO247"/>
    </row>
    <row r="248" spans="1:41" s="33" customFormat="1" ht="63" hidden="1" customHeight="1" x14ac:dyDescent="0.25">
      <c r="A248" s="13" t="s">
        <v>662</v>
      </c>
      <c r="B248" s="14">
        <v>20102301</v>
      </c>
      <c r="C248" s="15" t="s">
        <v>738</v>
      </c>
      <c r="D248" s="15" t="s">
        <v>3572</v>
      </c>
      <c r="E248" s="14" t="s">
        <v>3577</v>
      </c>
      <c r="F248" s="14" t="s">
        <v>3672</v>
      </c>
      <c r="G248" s="24" t="s">
        <v>3683</v>
      </c>
      <c r="H248" s="23">
        <v>50400000</v>
      </c>
      <c r="I248" s="23">
        <v>50400000</v>
      </c>
      <c r="J248" s="16" t="s">
        <v>3598</v>
      </c>
      <c r="K248" s="16" t="s">
        <v>48</v>
      </c>
      <c r="L248" s="15" t="s">
        <v>664</v>
      </c>
      <c r="M248" s="15" t="s">
        <v>665</v>
      </c>
      <c r="N248" s="15">
        <v>3837020</v>
      </c>
      <c r="O248" s="15" t="s">
        <v>666</v>
      </c>
      <c r="P248" s="16"/>
      <c r="Q248" s="16"/>
      <c r="R248" s="16"/>
      <c r="S248" s="16"/>
      <c r="T248" s="16"/>
      <c r="U248" s="17"/>
      <c r="V248" s="17"/>
      <c r="W248" s="16"/>
      <c r="X248" s="18"/>
      <c r="Y248" s="16"/>
      <c r="Z248" s="16"/>
      <c r="AA248" s="19" t="str">
        <f t="shared" si="6"/>
        <v/>
      </c>
      <c r="AB248" s="17"/>
      <c r="AC248" s="17"/>
      <c r="AD248" s="17"/>
      <c r="AE248" s="15" t="s">
        <v>679</v>
      </c>
      <c r="AF248" s="16" t="s">
        <v>53</v>
      </c>
      <c r="AG248" s="15" t="s">
        <v>3833</v>
      </c>
      <c r="AH248"/>
      <c r="AI248"/>
      <c r="AJ248"/>
      <c r="AK248"/>
      <c r="AL248"/>
      <c r="AM248"/>
      <c r="AN248"/>
      <c r="AO248"/>
    </row>
    <row r="249" spans="1:41" s="33" customFormat="1" ht="63" hidden="1" customHeight="1" x14ac:dyDescent="0.25">
      <c r="A249" s="13" t="s">
        <v>662</v>
      </c>
      <c r="B249" s="14">
        <v>80111700</v>
      </c>
      <c r="C249" s="15" t="s">
        <v>739</v>
      </c>
      <c r="D249" s="15" t="s">
        <v>3573</v>
      </c>
      <c r="E249" s="14" t="s">
        <v>3586</v>
      </c>
      <c r="F249" s="14" t="s">
        <v>3682</v>
      </c>
      <c r="G249" s="24" t="s">
        <v>3683</v>
      </c>
      <c r="H249" s="23">
        <v>240000000</v>
      </c>
      <c r="I249" s="23">
        <v>240000000</v>
      </c>
      <c r="J249" s="16" t="s">
        <v>3598</v>
      </c>
      <c r="K249" s="16" t="s">
        <v>48</v>
      </c>
      <c r="L249" s="15" t="s">
        <v>664</v>
      </c>
      <c r="M249" s="15" t="s">
        <v>665</v>
      </c>
      <c r="N249" s="15">
        <v>3837020</v>
      </c>
      <c r="O249" s="15" t="s">
        <v>666</v>
      </c>
      <c r="P249" s="16"/>
      <c r="Q249" s="16"/>
      <c r="R249" s="16"/>
      <c r="S249" s="16"/>
      <c r="T249" s="16"/>
      <c r="U249" s="17"/>
      <c r="V249" s="17"/>
      <c r="W249" s="16"/>
      <c r="X249" s="18"/>
      <c r="Y249" s="16"/>
      <c r="Z249" s="16"/>
      <c r="AA249" s="19" t="str">
        <f t="shared" si="6"/>
        <v/>
      </c>
      <c r="AB249" s="17"/>
      <c r="AC249" s="17"/>
      <c r="AD249" s="17"/>
      <c r="AE249" s="15" t="s">
        <v>716</v>
      </c>
      <c r="AF249" s="16" t="s">
        <v>53</v>
      </c>
      <c r="AG249" s="15" t="s">
        <v>3833</v>
      </c>
      <c r="AH249"/>
      <c r="AI249"/>
      <c r="AJ249"/>
      <c r="AK249"/>
      <c r="AL249"/>
      <c r="AM249"/>
      <c r="AN249"/>
      <c r="AO249"/>
    </row>
    <row r="250" spans="1:41" s="33" customFormat="1" ht="63" hidden="1" customHeight="1" x14ac:dyDescent="0.25">
      <c r="A250" s="13" t="s">
        <v>662</v>
      </c>
      <c r="B250" s="14">
        <v>49101602</v>
      </c>
      <c r="C250" s="15" t="s">
        <v>740</v>
      </c>
      <c r="D250" s="15" t="s">
        <v>3573</v>
      </c>
      <c r="E250" s="14" t="s">
        <v>3589</v>
      </c>
      <c r="F250" s="14" t="s">
        <v>3672</v>
      </c>
      <c r="G250" s="24" t="s">
        <v>3683</v>
      </c>
      <c r="H250" s="23">
        <v>20000000</v>
      </c>
      <c r="I250" s="23">
        <v>20000000</v>
      </c>
      <c r="J250" s="16" t="s">
        <v>3598</v>
      </c>
      <c r="K250" s="16" t="s">
        <v>48</v>
      </c>
      <c r="L250" s="15" t="s">
        <v>664</v>
      </c>
      <c r="M250" s="15" t="s">
        <v>665</v>
      </c>
      <c r="N250" s="15">
        <v>3837020</v>
      </c>
      <c r="O250" s="15" t="s">
        <v>666</v>
      </c>
      <c r="P250" s="16"/>
      <c r="Q250" s="16"/>
      <c r="R250" s="16"/>
      <c r="S250" s="16"/>
      <c r="T250" s="16"/>
      <c r="U250" s="17"/>
      <c r="V250" s="17"/>
      <c r="W250" s="16"/>
      <c r="X250" s="18"/>
      <c r="Y250" s="16"/>
      <c r="Z250" s="16"/>
      <c r="AA250" s="19" t="str">
        <f t="shared" si="6"/>
        <v/>
      </c>
      <c r="AB250" s="17"/>
      <c r="AC250" s="17"/>
      <c r="AD250" s="17"/>
      <c r="AE250" s="15" t="s">
        <v>714</v>
      </c>
      <c r="AF250" s="16" t="s">
        <v>53</v>
      </c>
      <c r="AG250" s="15" t="s">
        <v>3833</v>
      </c>
      <c r="AH250"/>
      <c r="AI250"/>
      <c r="AJ250"/>
      <c r="AK250"/>
      <c r="AL250"/>
      <c r="AM250"/>
      <c r="AN250"/>
      <c r="AO250"/>
    </row>
    <row r="251" spans="1:41" s="33" customFormat="1" ht="63" hidden="1" customHeight="1" x14ac:dyDescent="0.25">
      <c r="A251" s="13" t="s">
        <v>662</v>
      </c>
      <c r="B251" s="14" t="s">
        <v>3894</v>
      </c>
      <c r="C251" s="15" t="s">
        <v>741</v>
      </c>
      <c r="D251" s="15" t="s">
        <v>3574</v>
      </c>
      <c r="E251" s="14" t="s">
        <v>3580</v>
      </c>
      <c r="F251" s="14" t="s">
        <v>3672</v>
      </c>
      <c r="G251" s="24" t="s">
        <v>3683</v>
      </c>
      <c r="H251" s="23">
        <v>8448000</v>
      </c>
      <c r="I251" s="23">
        <v>8448000</v>
      </c>
      <c r="J251" s="16" t="s">
        <v>3598</v>
      </c>
      <c r="K251" s="16" t="s">
        <v>48</v>
      </c>
      <c r="L251" s="15" t="s">
        <v>664</v>
      </c>
      <c r="M251" s="15" t="s">
        <v>665</v>
      </c>
      <c r="N251" s="15">
        <v>3837020</v>
      </c>
      <c r="O251" s="15" t="s">
        <v>666</v>
      </c>
      <c r="P251" s="16"/>
      <c r="Q251" s="16"/>
      <c r="R251" s="16"/>
      <c r="S251" s="16"/>
      <c r="T251" s="16"/>
      <c r="U251" s="17"/>
      <c r="V251" s="17"/>
      <c r="W251" s="16"/>
      <c r="X251" s="18"/>
      <c r="Y251" s="16"/>
      <c r="Z251" s="16"/>
      <c r="AA251" s="19" t="str">
        <f t="shared" si="6"/>
        <v/>
      </c>
      <c r="AB251" s="17"/>
      <c r="AC251" s="17"/>
      <c r="AD251" s="17"/>
      <c r="AE251" s="15" t="s">
        <v>723</v>
      </c>
      <c r="AF251" s="16" t="s">
        <v>53</v>
      </c>
      <c r="AG251" s="15" t="s">
        <v>3833</v>
      </c>
      <c r="AH251"/>
      <c r="AI251"/>
      <c r="AJ251"/>
      <c r="AK251"/>
      <c r="AL251"/>
      <c r="AM251"/>
      <c r="AN251"/>
      <c r="AO251"/>
    </row>
    <row r="252" spans="1:41" s="33" customFormat="1" ht="63" hidden="1" customHeight="1" x14ac:dyDescent="0.25">
      <c r="A252" s="13" t="s">
        <v>662</v>
      </c>
      <c r="B252" s="14">
        <v>80121604</v>
      </c>
      <c r="C252" s="15" t="s">
        <v>742</v>
      </c>
      <c r="D252" s="15" t="s">
        <v>3788</v>
      </c>
      <c r="E252" s="14" t="s">
        <v>3584</v>
      </c>
      <c r="F252" s="22" t="s">
        <v>3680</v>
      </c>
      <c r="G252" s="24" t="s">
        <v>3683</v>
      </c>
      <c r="H252" s="23">
        <v>36960000</v>
      </c>
      <c r="I252" s="23">
        <v>36960000</v>
      </c>
      <c r="J252" s="16" t="s">
        <v>3598</v>
      </c>
      <c r="K252" s="16" t="s">
        <v>48</v>
      </c>
      <c r="L252" s="15" t="s">
        <v>664</v>
      </c>
      <c r="M252" s="15" t="s">
        <v>665</v>
      </c>
      <c r="N252" s="15">
        <v>3837020</v>
      </c>
      <c r="O252" s="15" t="s">
        <v>666</v>
      </c>
      <c r="P252" s="16"/>
      <c r="Q252" s="16"/>
      <c r="R252" s="16"/>
      <c r="S252" s="16"/>
      <c r="T252" s="16"/>
      <c r="U252" s="17"/>
      <c r="V252" s="17"/>
      <c r="W252" s="16"/>
      <c r="X252" s="18"/>
      <c r="Y252" s="16"/>
      <c r="Z252" s="16"/>
      <c r="AA252" s="19" t="str">
        <f t="shared" si="6"/>
        <v/>
      </c>
      <c r="AB252" s="17"/>
      <c r="AC252" s="17"/>
      <c r="AD252" s="17"/>
      <c r="AE252" s="15" t="s">
        <v>743</v>
      </c>
      <c r="AF252" s="16" t="s">
        <v>53</v>
      </c>
      <c r="AG252" s="15" t="s">
        <v>3833</v>
      </c>
      <c r="AH252"/>
      <c r="AI252"/>
      <c r="AJ252"/>
      <c r="AK252"/>
      <c r="AL252"/>
      <c r="AM252"/>
      <c r="AN252"/>
      <c r="AO252"/>
    </row>
    <row r="253" spans="1:41" s="33" customFormat="1" ht="63" hidden="1" customHeight="1" x14ac:dyDescent="0.25">
      <c r="A253" s="13" t="s">
        <v>662</v>
      </c>
      <c r="B253" s="14">
        <v>53102710</v>
      </c>
      <c r="C253" s="15" t="s">
        <v>744</v>
      </c>
      <c r="D253" s="15" t="s">
        <v>3574</v>
      </c>
      <c r="E253" s="14" t="s">
        <v>3582</v>
      </c>
      <c r="F253" s="14" t="s">
        <v>3615</v>
      </c>
      <c r="G253" s="24" t="s">
        <v>3683</v>
      </c>
      <c r="H253" s="23">
        <v>137280000</v>
      </c>
      <c r="I253" s="23">
        <v>137280000</v>
      </c>
      <c r="J253" s="16" t="s">
        <v>3598</v>
      </c>
      <c r="K253" s="16" t="s">
        <v>48</v>
      </c>
      <c r="L253" s="15" t="s">
        <v>664</v>
      </c>
      <c r="M253" s="15" t="s">
        <v>665</v>
      </c>
      <c r="N253" s="15">
        <v>3837020</v>
      </c>
      <c r="O253" s="15" t="s">
        <v>666</v>
      </c>
      <c r="P253" s="16"/>
      <c r="Q253" s="16"/>
      <c r="R253" s="16"/>
      <c r="S253" s="16"/>
      <c r="T253" s="16"/>
      <c r="U253" s="17"/>
      <c r="V253" s="17"/>
      <c r="W253" s="16"/>
      <c r="X253" s="18"/>
      <c r="Y253" s="16"/>
      <c r="Z253" s="16"/>
      <c r="AA253" s="19" t="str">
        <f t="shared" si="6"/>
        <v/>
      </c>
      <c r="AB253" s="17"/>
      <c r="AC253" s="17"/>
      <c r="AD253" s="17"/>
      <c r="AE253" s="15" t="s">
        <v>723</v>
      </c>
      <c r="AF253" s="16" t="s">
        <v>53</v>
      </c>
      <c r="AG253" s="15" t="s">
        <v>3833</v>
      </c>
      <c r="AH253"/>
      <c r="AI253"/>
      <c r="AJ253"/>
      <c r="AK253"/>
      <c r="AL253"/>
      <c r="AM253"/>
      <c r="AN253"/>
      <c r="AO253"/>
    </row>
    <row r="254" spans="1:41" s="33" customFormat="1" ht="63" hidden="1" customHeight="1" x14ac:dyDescent="0.25">
      <c r="A254" s="13" t="s">
        <v>662</v>
      </c>
      <c r="B254" s="14">
        <v>84111603</v>
      </c>
      <c r="C254" s="15" t="s">
        <v>745</v>
      </c>
      <c r="D254" s="15" t="s">
        <v>3571</v>
      </c>
      <c r="E254" s="14" t="s">
        <v>3588</v>
      </c>
      <c r="F254" s="22" t="s">
        <v>3680</v>
      </c>
      <c r="G254" s="24" t="s">
        <v>3683</v>
      </c>
      <c r="H254" s="23">
        <v>11000000</v>
      </c>
      <c r="I254" s="23">
        <v>11000000</v>
      </c>
      <c r="J254" s="16" t="s">
        <v>3598</v>
      </c>
      <c r="K254" s="16" t="s">
        <v>48</v>
      </c>
      <c r="L254" s="15" t="s">
        <v>664</v>
      </c>
      <c r="M254" s="15" t="s">
        <v>665</v>
      </c>
      <c r="N254" s="15">
        <v>3837020</v>
      </c>
      <c r="O254" s="15" t="s">
        <v>666</v>
      </c>
      <c r="P254" s="16"/>
      <c r="Q254" s="16"/>
      <c r="R254" s="16"/>
      <c r="S254" s="16"/>
      <c r="T254" s="16"/>
      <c r="U254" s="17"/>
      <c r="V254" s="17"/>
      <c r="W254" s="16"/>
      <c r="X254" s="18"/>
      <c r="Y254" s="16"/>
      <c r="Z254" s="16"/>
      <c r="AA254" s="19" t="str">
        <f t="shared" si="6"/>
        <v/>
      </c>
      <c r="AB254" s="17"/>
      <c r="AC254" s="17"/>
      <c r="AD254" s="17"/>
      <c r="AE254" s="15" t="s">
        <v>743</v>
      </c>
      <c r="AF254" s="16" t="s">
        <v>53</v>
      </c>
      <c r="AG254" s="15" t="s">
        <v>3833</v>
      </c>
      <c r="AH254"/>
      <c r="AI254"/>
      <c r="AJ254"/>
      <c r="AK254"/>
      <c r="AL254"/>
      <c r="AM254"/>
      <c r="AN254"/>
      <c r="AO254"/>
    </row>
    <row r="255" spans="1:41" s="33" customFormat="1" ht="63" hidden="1" customHeight="1" x14ac:dyDescent="0.25">
      <c r="A255" s="13" t="s">
        <v>662</v>
      </c>
      <c r="B255" s="14">
        <v>84111603</v>
      </c>
      <c r="C255" s="15" t="s">
        <v>746</v>
      </c>
      <c r="D255" s="15" t="s">
        <v>3575</v>
      </c>
      <c r="E255" s="14" t="s">
        <v>3588</v>
      </c>
      <c r="F255" s="14" t="s">
        <v>3672</v>
      </c>
      <c r="G255" s="24" t="s">
        <v>3683</v>
      </c>
      <c r="H255" s="23">
        <v>17000000</v>
      </c>
      <c r="I255" s="23">
        <v>17000000</v>
      </c>
      <c r="J255" s="16" t="s">
        <v>3598</v>
      </c>
      <c r="K255" s="16" t="s">
        <v>48</v>
      </c>
      <c r="L255" s="15" t="s">
        <v>664</v>
      </c>
      <c r="M255" s="15" t="s">
        <v>665</v>
      </c>
      <c r="N255" s="15">
        <v>3837020</v>
      </c>
      <c r="O255" s="15" t="s">
        <v>666</v>
      </c>
      <c r="P255" s="16"/>
      <c r="Q255" s="16"/>
      <c r="R255" s="16"/>
      <c r="S255" s="16"/>
      <c r="T255" s="16"/>
      <c r="U255" s="17"/>
      <c r="V255" s="17"/>
      <c r="W255" s="16"/>
      <c r="X255" s="18"/>
      <c r="Y255" s="16"/>
      <c r="Z255" s="16"/>
      <c r="AA255" s="19" t="str">
        <f t="shared" si="6"/>
        <v/>
      </c>
      <c r="AB255" s="17"/>
      <c r="AC255" s="17"/>
      <c r="AD255" s="17"/>
      <c r="AE255" s="15" t="s">
        <v>743</v>
      </c>
      <c r="AF255" s="16" t="s">
        <v>53</v>
      </c>
      <c r="AG255" s="15" t="s">
        <v>3833</v>
      </c>
      <c r="AH255"/>
      <c r="AI255"/>
      <c r="AJ255"/>
      <c r="AK255"/>
      <c r="AL255"/>
      <c r="AM255"/>
      <c r="AN255"/>
      <c r="AO255"/>
    </row>
    <row r="256" spans="1:41" s="33" customFormat="1" ht="63" hidden="1" customHeight="1" x14ac:dyDescent="0.25">
      <c r="A256" s="13" t="s">
        <v>662</v>
      </c>
      <c r="B256" s="14">
        <v>84111603</v>
      </c>
      <c r="C256" s="15" t="s">
        <v>747</v>
      </c>
      <c r="D256" s="15" t="s">
        <v>3788</v>
      </c>
      <c r="E256" s="14" t="s">
        <v>3577</v>
      </c>
      <c r="F256" s="14" t="s">
        <v>3672</v>
      </c>
      <c r="G256" s="24" t="s">
        <v>3683</v>
      </c>
      <c r="H256" s="23">
        <v>12000000</v>
      </c>
      <c r="I256" s="23">
        <v>12000000</v>
      </c>
      <c r="J256" s="16" t="s">
        <v>3598</v>
      </c>
      <c r="K256" s="16" t="s">
        <v>48</v>
      </c>
      <c r="L256" s="15" t="s">
        <v>664</v>
      </c>
      <c r="M256" s="15" t="s">
        <v>665</v>
      </c>
      <c r="N256" s="15">
        <v>3837020</v>
      </c>
      <c r="O256" s="15" t="s">
        <v>666</v>
      </c>
      <c r="P256" s="16"/>
      <c r="Q256" s="16"/>
      <c r="R256" s="16"/>
      <c r="S256" s="16"/>
      <c r="T256" s="16"/>
      <c r="U256" s="17"/>
      <c r="V256" s="17"/>
      <c r="W256" s="16"/>
      <c r="X256" s="18"/>
      <c r="Y256" s="16"/>
      <c r="Z256" s="16"/>
      <c r="AA256" s="19" t="str">
        <f t="shared" si="6"/>
        <v/>
      </c>
      <c r="AB256" s="17"/>
      <c r="AC256" s="17"/>
      <c r="AD256" s="17"/>
      <c r="AE256" s="15" t="s">
        <v>743</v>
      </c>
      <c r="AF256" s="16" t="s">
        <v>53</v>
      </c>
      <c r="AG256" s="15" t="s">
        <v>3833</v>
      </c>
      <c r="AH256"/>
      <c r="AI256"/>
      <c r="AJ256"/>
      <c r="AK256"/>
      <c r="AL256"/>
      <c r="AM256"/>
      <c r="AN256"/>
      <c r="AO256"/>
    </row>
    <row r="257" spans="1:41" s="33" customFormat="1" ht="63" hidden="1" customHeight="1" x14ac:dyDescent="0.25">
      <c r="A257" s="13" t="s">
        <v>662</v>
      </c>
      <c r="B257" s="14">
        <v>80111700</v>
      </c>
      <c r="C257" s="15" t="s">
        <v>748</v>
      </c>
      <c r="D257" s="15" t="s">
        <v>3572</v>
      </c>
      <c r="E257" s="14" t="s">
        <v>3588</v>
      </c>
      <c r="F257" s="14" t="s">
        <v>3672</v>
      </c>
      <c r="G257" s="24" t="s">
        <v>3683</v>
      </c>
      <c r="H257" s="23">
        <v>10000000</v>
      </c>
      <c r="I257" s="23">
        <v>10000000</v>
      </c>
      <c r="J257" s="16" t="s">
        <v>3598</v>
      </c>
      <c r="K257" s="16" t="s">
        <v>48</v>
      </c>
      <c r="L257" s="15" t="s">
        <v>664</v>
      </c>
      <c r="M257" s="15" t="s">
        <v>665</v>
      </c>
      <c r="N257" s="15">
        <v>3837020</v>
      </c>
      <c r="O257" s="15" t="s">
        <v>666</v>
      </c>
      <c r="P257" s="16"/>
      <c r="Q257" s="16"/>
      <c r="R257" s="16"/>
      <c r="S257" s="16"/>
      <c r="T257" s="16"/>
      <c r="U257" s="17"/>
      <c r="V257" s="17"/>
      <c r="W257" s="16"/>
      <c r="X257" s="18"/>
      <c r="Y257" s="16"/>
      <c r="Z257" s="16"/>
      <c r="AA257" s="19" t="str">
        <f t="shared" si="6"/>
        <v/>
      </c>
      <c r="AB257" s="17"/>
      <c r="AC257" s="17"/>
      <c r="AD257" s="17"/>
      <c r="AE257" s="15" t="s">
        <v>749</v>
      </c>
      <c r="AF257" s="16" t="s">
        <v>53</v>
      </c>
      <c r="AG257" s="15" t="s">
        <v>3833</v>
      </c>
      <c r="AH257"/>
      <c r="AI257"/>
      <c r="AJ257"/>
      <c r="AK257"/>
      <c r="AL257"/>
      <c r="AM257"/>
      <c r="AN257"/>
      <c r="AO257"/>
    </row>
    <row r="258" spans="1:41" s="33" customFormat="1" ht="63" hidden="1" customHeight="1" x14ac:dyDescent="0.25">
      <c r="A258" s="13" t="s">
        <v>662</v>
      </c>
      <c r="B258" s="14">
        <v>84111603</v>
      </c>
      <c r="C258" s="15" t="s">
        <v>750</v>
      </c>
      <c r="D258" s="15" t="s">
        <v>3571</v>
      </c>
      <c r="E258" s="14" t="s">
        <v>3584</v>
      </c>
      <c r="F258" s="22" t="s">
        <v>3680</v>
      </c>
      <c r="G258" s="24" t="s">
        <v>3683</v>
      </c>
      <c r="H258" s="23">
        <v>7000000</v>
      </c>
      <c r="I258" s="23">
        <v>7000000</v>
      </c>
      <c r="J258" s="16" t="s">
        <v>3598</v>
      </c>
      <c r="K258" s="16" t="s">
        <v>48</v>
      </c>
      <c r="L258" s="15" t="s">
        <v>664</v>
      </c>
      <c r="M258" s="15" t="s">
        <v>665</v>
      </c>
      <c r="N258" s="15">
        <v>3837020</v>
      </c>
      <c r="O258" s="15" t="s">
        <v>666</v>
      </c>
      <c r="P258" s="16"/>
      <c r="Q258" s="16"/>
      <c r="R258" s="16"/>
      <c r="S258" s="16"/>
      <c r="T258" s="16"/>
      <c r="U258" s="17"/>
      <c r="V258" s="17"/>
      <c r="W258" s="16"/>
      <c r="X258" s="18"/>
      <c r="Y258" s="16"/>
      <c r="Z258" s="16"/>
      <c r="AA258" s="19" t="str">
        <f t="shared" si="6"/>
        <v/>
      </c>
      <c r="AB258" s="17"/>
      <c r="AC258" s="17"/>
      <c r="AD258" s="17"/>
      <c r="AE258" s="15" t="s">
        <v>743</v>
      </c>
      <c r="AF258" s="16" t="s">
        <v>53</v>
      </c>
      <c r="AG258" s="15" t="s">
        <v>3833</v>
      </c>
      <c r="AH258"/>
      <c r="AI258"/>
      <c r="AJ258"/>
      <c r="AK258"/>
      <c r="AL258"/>
      <c r="AM258"/>
      <c r="AN258"/>
      <c r="AO258"/>
    </row>
    <row r="259" spans="1:41" s="33" customFormat="1" ht="63" hidden="1" customHeight="1" x14ac:dyDescent="0.25">
      <c r="A259" s="13" t="s">
        <v>662</v>
      </c>
      <c r="B259" s="14">
        <v>84111603</v>
      </c>
      <c r="C259" s="15" t="s">
        <v>751</v>
      </c>
      <c r="D259" s="15" t="s">
        <v>3575</v>
      </c>
      <c r="E259" s="14" t="s">
        <v>3588</v>
      </c>
      <c r="F259" s="14" t="s">
        <v>3672</v>
      </c>
      <c r="G259" s="24" t="s">
        <v>3683</v>
      </c>
      <c r="H259" s="23">
        <v>6000000</v>
      </c>
      <c r="I259" s="23">
        <v>6000000</v>
      </c>
      <c r="J259" s="16" t="s">
        <v>3598</v>
      </c>
      <c r="K259" s="16" t="s">
        <v>48</v>
      </c>
      <c r="L259" s="15" t="s">
        <v>664</v>
      </c>
      <c r="M259" s="15" t="s">
        <v>665</v>
      </c>
      <c r="N259" s="15">
        <v>3837020</v>
      </c>
      <c r="O259" s="15" t="s">
        <v>666</v>
      </c>
      <c r="P259" s="16"/>
      <c r="Q259" s="16"/>
      <c r="R259" s="16"/>
      <c r="S259" s="16"/>
      <c r="T259" s="16"/>
      <c r="U259" s="17"/>
      <c r="V259" s="17"/>
      <c r="W259" s="16"/>
      <c r="X259" s="18"/>
      <c r="Y259" s="16"/>
      <c r="Z259" s="16"/>
      <c r="AA259" s="19" t="str">
        <f t="shared" si="6"/>
        <v/>
      </c>
      <c r="AB259" s="17"/>
      <c r="AC259" s="17"/>
      <c r="AD259" s="17"/>
      <c r="AE259" s="15" t="s">
        <v>752</v>
      </c>
      <c r="AF259" s="16" t="s">
        <v>53</v>
      </c>
      <c r="AG259" s="15" t="s">
        <v>3833</v>
      </c>
      <c r="AH259"/>
      <c r="AI259"/>
      <c r="AJ259"/>
      <c r="AK259"/>
      <c r="AL259"/>
      <c r="AM259"/>
      <c r="AN259"/>
      <c r="AO259"/>
    </row>
    <row r="260" spans="1:41" s="33" customFormat="1" ht="63" hidden="1" customHeight="1" x14ac:dyDescent="0.25">
      <c r="A260" s="13" t="s">
        <v>662</v>
      </c>
      <c r="B260" s="14">
        <v>84111603</v>
      </c>
      <c r="C260" s="15" t="s">
        <v>753</v>
      </c>
      <c r="D260" s="15" t="s">
        <v>3571</v>
      </c>
      <c r="E260" s="14" t="s">
        <v>3589</v>
      </c>
      <c r="F260" s="22" t="s">
        <v>3680</v>
      </c>
      <c r="G260" s="24" t="s">
        <v>3683</v>
      </c>
      <c r="H260" s="23">
        <v>19000000</v>
      </c>
      <c r="I260" s="23">
        <v>19000000</v>
      </c>
      <c r="J260" s="16" t="s">
        <v>3598</v>
      </c>
      <c r="K260" s="16" t="s">
        <v>48</v>
      </c>
      <c r="L260" s="15" t="s">
        <v>664</v>
      </c>
      <c r="M260" s="15" t="s">
        <v>665</v>
      </c>
      <c r="N260" s="15">
        <v>3837020</v>
      </c>
      <c r="O260" s="15" t="s">
        <v>666</v>
      </c>
      <c r="P260" s="16"/>
      <c r="Q260" s="16"/>
      <c r="R260" s="16"/>
      <c r="S260" s="16"/>
      <c r="T260" s="16"/>
      <c r="U260" s="17"/>
      <c r="V260" s="17"/>
      <c r="W260" s="16"/>
      <c r="X260" s="18"/>
      <c r="Y260" s="16"/>
      <c r="Z260" s="16"/>
      <c r="AA260" s="19" t="str">
        <f t="shared" si="6"/>
        <v/>
      </c>
      <c r="AB260" s="17"/>
      <c r="AC260" s="17"/>
      <c r="AD260" s="17"/>
      <c r="AE260" s="15" t="s">
        <v>752</v>
      </c>
      <c r="AF260" s="16" t="s">
        <v>53</v>
      </c>
      <c r="AG260" s="15" t="s">
        <v>3833</v>
      </c>
      <c r="AH260"/>
      <c r="AI260"/>
      <c r="AJ260"/>
      <c r="AK260"/>
      <c r="AL260"/>
      <c r="AM260"/>
      <c r="AN260"/>
      <c r="AO260"/>
    </row>
    <row r="261" spans="1:41" s="33" customFormat="1" ht="63" hidden="1" customHeight="1" x14ac:dyDescent="0.25">
      <c r="A261" s="13" t="s">
        <v>662</v>
      </c>
      <c r="B261" s="14">
        <v>41104207</v>
      </c>
      <c r="C261" s="15" t="s">
        <v>754</v>
      </c>
      <c r="D261" s="15" t="s">
        <v>3575</v>
      </c>
      <c r="E261" s="14" t="s">
        <v>3585</v>
      </c>
      <c r="F261" s="14" t="s">
        <v>3672</v>
      </c>
      <c r="G261" s="24" t="s">
        <v>3683</v>
      </c>
      <c r="H261" s="23">
        <v>10000000</v>
      </c>
      <c r="I261" s="23">
        <v>10000000</v>
      </c>
      <c r="J261" s="16" t="s">
        <v>3598</v>
      </c>
      <c r="K261" s="16" t="s">
        <v>48</v>
      </c>
      <c r="L261" s="15" t="s">
        <v>664</v>
      </c>
      <c r="M261" s="15" t="s">
        <v>665</v>
      </c>
      <c r="N261" s="15">
        <v>3837020</v>
      </c>
      <c r="O261" s="15" t="s">
        <v>666</v>
      </c>
      <c r="P261" s="16"/>
      <c r="Q261" s="16"/>
      <c r="R261" s="16"/>
      <c r="S261" s="16"/>
      <c r="T261" s="16"/>
      <c r="U261" s="17"/>
      <c r="V261" s="17"/>
      <c r="W261" s="16"/>
      <c r="X261" s="18"/>
      <c r="Y261" s="16"/>
      <c r="Z261" s="16"/>
      <c r="AA261" s="19" t="str">
        <f t="shared" si="6"/>
        <v/>
      </c>
      <c r="AB261" s="17"/>
      <c r="AC261" s="17"/>
      <c r="AD261" s="17"/>
      <c r="AE261" s="15" t="s">
        <v>743</v>
      </c>
      <c r="AF261" s="16" t="s">
        <v>53</v>
      </c>
      <c r="AG261" s="15" t="s">
        <v>3833</v>
      </c>
      <c r="AH261"/>
      <c r="AI261"/>
      <c r="AJ261"/>
      <c r="AK261"/>
      <c r="AL261"/>
      <c r="AM261"/>
      <c r="AN261"/>
      <c r="AO261"/>
    </row>
    <row r="262" spans="1:41" s="33" customFormat="1" ht="63" hidden="1" customHeight="1" x14ac:dyDescent="0.25">
      <c r="A262" s="13" t="s">
        <v>662</v>
      </c>
      <c r="B262" s="14">
        <v>80101500</v>
      </c>
      <c r="C262" s="15" t="s">
        <v>755</v>
      </c>
      <c r="D262" s="15" t="s">
        <v>3571</v>
      </c>
      <c r="E262" s="14" t="s">
        <v>3585</v>
      </c>
      <c r="F262" s="22" t="s">
        <v>3680</v>
      </c>
      <c r="G262" s="24" t="s">
        <v>3683</v>
      </c>
      <c r="H262" s="23">
        <v>90000000</v>
      </c>
      <c r="I262" s="23">
        <v>90000000</v>
      </c>
      <c r="J262" s="16" t="s">
        <v>3598</v>
      </c>
      <c r="K262" s="16" t="s">
        <v>48</v>
      </c>
      <c r="L262" s="15" t="s">
        <v>664</v>
      </c>
      <c r="M262" s="15" t="s">
        <v>665</v>
      </c>
      <c r="N262" s="15">
        <v>3837020</v>
      </c>
      <c r="O262" s="15" t="s">
        <v>666</v>
      </c>
      <c r="P262" s="16"/>
      <c r="Q262" s="16"/>
      <c r="R262" s="16"/>
      <c r="S262" s="16"/>
      <c r="T262" s="16"/>
      <c r="U262" s="17"/>
      <c r="V262" s="17"/>
      <c r="W262" s="16"/>
      <c r="X262" s="18"/>
      <c r="Y262" s="16"/>
      <c r="Z262" s="16"/>
      <c r="AA262" s="19" t="str">
        <f t="shared" si="6"/>
        <v/>
      </c>
      <c r="AB262" s="17"/>
      <c r="AC262" s="17"/>
      <c r="AD262" s="17"/>
      <c r="AE262" s="15" t="s">
        <v>756</v>
      </c>
      <c r="AF262" s="16" t="s">
        <v>53</v>
      </c>
      <c r="AG262" s="15" t="s">
        <v>3833</v>
      </c>
      <c r="AH262"/>
      <c r="AI262"/>
      <c r="AJ262"/>
      <c r="AK262"/>
      <c r="AL262"/>
      <c r="AM262"/>
      <c r="AN262"/>
      <c r="AO262"/>
    </row>
    <row r="263" spans="1:41" s="33" customFormat="1" ht="63" hidden="1" customHeight="1" x14ac:dyDescent="0.25">
      <c r="A263" s="13" t="s">
        <v>662</v>
      </c>
      <c r="B263" s="14">
        <v>80111700</v>
      </c>
      <c r="C263" s="15" t="s">
        <v>757</v>
      </c>
      <c r="D263" s="15" t="s">
        <v>3571</v>
      </c>
      <c r="E263" s="14" t="s">
        <v>3586</v>
      </c>
      <c r="F263" s="22" t="s">
        <v>3680</v>
      </c>
      <c r="G263" s="24" t="s">
        <v>3683</v>
      </c>
      <c r="H263" s="23">
        <v>90000000</v>
      </c>
      <c r="I263" s="23">
        <v>90000000</v>
      </c>
      <c r="J263" s="16" t="s">
        <v>3598</v>
      </c>
      <c r="K263" s="16" t="s">
        <v>48</v>
      </c>
      <c r="L263" s="15" t="s">
        <v>664</v>
      </c>
      <c r="M263" s="15" t="s">
        <v>665</v>
      </c>
      <c r="N263" s="15">
        <v>3837020</v>
      </c>
      <c r="O263" s="15" t="s">
        <v>666</v>
      </c>
      <c r="P263" s="16"/>
      <c r="Q263" s="16"/>
      <c r="R263" s="16"/>
      <c r="S263" s="16"/>
      <c r="T263" s="16"/>
      <c r="U263" s="17"/>
      <c r="V263" s="17"/>
      <c r="W263" s="16"/>
      <c r="X263" s="18"/>
      <c r="Y263" s="16"/>
      <c r="Z263" s="16"/>
      <c r="AA263" s="19" t="str">
        <f t="shared" si="6"/>
        <v/>
      </c>
      <c r="AB263" s="17"/>
      <c r="AC263" s="17"/>
      <c r="AD263" s="17"/>
      <c r="AE263" s="15" t="s">
        <v>743</v>
      </c>
      <c r="AF263" s="16" t="s">
        <v>53</v>
      </c>
      <c r="AG263" s="15" t="s">
        <v>3833</v>
      </c>
      <c r="AH263"/>
      <c r="AI263"/>
      <c r="AJ263"/>
      <c r="AK263"/>
      <c r="AL263"/>
      <c r="AM263"/>
      <c r="AN263"/>
      <c r="AO263"/>
    </row>
    <row r="264" spans="1:41" s="33" customFormat="1" ht="63" hidden="1" customHeight="1" x14ac:dyDescent="0.25">
      <c r="A264" s="13" t="s">
        <v>662</v>
      </c>
      <c r="B264" s="14" t="s">
        <v>758</v>
      </c>
      <c r="C264" s="15" t="s">
        <v>759</v>
      </c>
      <c r="D264" s="15" t="s">
        <v>3572</v>
      </c>
      <c r="E264" s="14" t="s">
        <v>3590</v>
      </c>
      <c r="F264" s="14" t="s">
        <v>3615</v>
      </c>
      <c r="G264" s="24" t="s">
        <v>3683</v>
      </c>
      <c r="H264" s="23">
        <v>1968509236</v>
      </c>
      <c r="I264" s="23">
        <v>1968509236</v>
      </c>
      <c r="J264" s="16" t="s">
        <v>3598</v>
      </c>
      <c r="K264" s="16" t="s">
        <v>48</v>
      </c>
      <c r="L264" s="15" t="s">
        <v>664</v>
      </c>
      <c r="M264" s="15" t="s">
        <v>665</v>
      </c>
      <c r="N264" s="15">
        <v>3837020</v>
      </c>
      <c r="O264" s="15" t="s">
        <v>666</v>
      </c>
      <c r="P264" s="16"/>
      <c r="Q264" s="16"/>
      <c r="R264" s="16"/>
      <c r="S264" s="16"/>
      <c r="T264" s="16"/>
      <c r="U264" s="17"/>
      <c r="V264" s="17"/>
      <c r="W264" s="16"/>
      <c r="X264" s="18"/>
      <c r="Y264" s="16"/>
      <c r="Z264" s="16"/>
      <c r="AA264" s="19" t="str">
        <f t="shared" si="6"/>
        <v/>
      </c>
      <c r="AB264" s="17"/>
      <c r="AC264" s="17"/>
      <c r="AD264" s="17"/>
      <c r="AE264" s="15" t="s">
        <v>760</v>
      </c>
      <c r="AF264" s="16" t="s">
        <v>53</v>
      </c>
      <c r="AG264" s="15" t="s">
        <v>3833</v>
      </c>
      <c r="AH264"/>
      <c r="AI264"/>
      <c r="AJ264"/>
      <c r="AK264"/>
      <c r="AL264"/>
      <c r="AM264"/>
      <c r="AN264"/>
      <c r="AO264"/>
    </row>
    <row r="265" spans="1:41" s="33" customFormat="1" ht="63" hidden="1" customHeight="1" x14ac:dyDescent="0.25">
      <c r="A265" s="13" t="s">
        <v>662</v>
      </c>
      <c r="B265" s="14">
        <v>95141706</v>
      </c>
      <c r="C265" s="15" t="s">
        <v>761</v>
      </c>
      <c r="D265" s="15" t="s">
        <v>3571</v>
      </c>
      <c r="E265" s="14" t="s">
        <v>3577</v>
      </c>
      <c r="F265" s="16" t="s">
        <v>3667</v>
      </c>
      <c r="G265" s="24" t="s">
        <v>3683</v>
      </c>
      <c r="H265" s="23">
        <v>13521757926</v>
      </c>
      <c r="I265" s="23">
        <v>11219395503</v>
      </c>
      <c r="J265" s="16" t="s">
        <v>3599</v>
      </c>
      <c r="K265" s="16" t="s">
        <v>3600</v>
      </c>
      <c r="L265" s="15" t="s">
        <v>664</v>
      </c>
      <c r="M265" s="15" t="s">
        <v>665</v>
      </c>
      <c r="N265" s="15">
        <v>3837020</v>
      </c>
      <c r="O265" s="15" t="s">
        <v>666</v>
      </c>
      <c r="P265" s="16"/>
      <c r="Q265" s="16"/>
      <c r="R265" s="16"/>
      <c r="S265" s="16"/>
      <c r="T265" s="16"/>
      <c r="U265" s="17"/>
      <c r="V265" s="17"/>
      <c r="W265" s="16"/>
      <c r="X265" s="18"/>
      <c r="Y265" s="16"/>
      <c r="Z265" s="16"/>
      <c r="AA265" s="19" t="str">
        <f t="shared" si="6"/>
        <v/>
      </c>
      <c r="AB265" s="17"/>
      <c r="AC265" s="17"/>
      <c r="AD265" s="17"/>
      <c r="AE265" s="15" t="s">
        <v>762</v>
      </c>
      <c r="AF265" s="16" t="s">
        <v>53</v>
      </c>
      <c r="AG265" s="15" t="s">
        <v>3833</v>
      </c>
      <c r="AH265"/>
      <c r="AI265"/>
      <c r="AJ265"/>
      <c r="AK265"/>
      <c r="AL265"/>
      <c r="AM265"/>
      <c r="AN265"/>
      <c r="AO265"/>
    </row>
    <row r="266" spans="1:41" s="33" customFormat="1" ht="63" hidden="1" customHeight="1" x14ac:dyDescent="0.25">
      <c r="A266" s="13" t="s">
        <v>662</v>
      </c>
      <c r="B266" s="14">
        <v>50161814</v>
      </c>
      <c r="C266" s="15" t="s">
        <v>763</v>
      </c>
      <c r="D266" s="15" t="s">
        <v>3572</v>
      </c>
      <c r="E266" s="14" t="s">
        <v>3586</v>
      </c>
      <c r="F266" s="14" t="s">
        <v>3615</v>
      </c>
      <c r="G266" s="24" t="s">
        <v>3683</v>
      </c>
      <c r="H266" s="23">
        <v>532405104.87583202</v>
      </c>
      <c r="I266" s="23">
        <v>532405104.87583202</v>
      </c>
      <c r="J266" s="16" t="s">
        <v>3598</v>
      </c>
      <c r="K266" s="16" t="s">
        <v>48</v>
      </c>
      <c r="L266" s="15" t="s">
        <v>664</v>
      </c>
      <c r="M266" s="15" t="s">
        <v>665</v>
      </c>
      <c r="N266" s="15">
        <v>3837020</v>
      </c>
      <c r="O266" s="15" t="s">
        <v>666</v>
      </c>
      <c r="P266" s="16"/>
      <c r="Q266" s="16"/>
      <c r="R266" s="16"/>
      <c r="S266" s="16"/>
      <c r="T266" s="16"/>
      <c r="U266" s="17"/>
      <c r="V266" s="17"/>
      <c r="W266" s="16"/>
      <c r="X266" s="18"/>
      <c r="Y266" s="16"/>
      <c r="Z266" s="16"/>
      <c r="AA266" s="19" t="str">
        <f t="shared" si="6"/>
        <v/>
      </c>
      <c r="AB266" s="17"/>
      <c r="AC266" s="17"/>
      <c r="AD266" s="17"/>
      <c r="AE266" s="15" t="s">
        <v>764</v>
      </c>
      <c r="AF266" s="16" t="s">
        <v>53</v>
      </c>
      <c r="AG266" s="15" t="s">
        <v>3833</v>
      </c>
      <c r="AH266"/>
      <c r="AI266"/>
      <c r="AJ266"/>
      <c r="AK266"/>
      <c r="AL266"/>
      <c r="AM266"/>
      <c r="AN266"/>
      <c r="AO266"/>
    </row>
    <row r="267" spans="1:41" s="33" customFormat="1" ht="63" hidden="1" customHeight="1" x14ac:dyDescent="0.25">
      <c r="A267" s="13" t="s">
        <v>662</v>
      </c>
      <c r="B267" s="14">
        <v>50161814</v>
      </c>
      <c r="C267" s="15" t="s">
        <v>765</v>
      </c>
      <c r="D267" s="15" t="s">
        <v>3573</v>
      </c>
      <c r="E267" s="14" t="s">
        <v>3586</v>
      </c>
      <c r="F267" s="14" t="s">
        <v>3615</v>
      </c>
      <c r="G267" s="24" t="s">
        <v>3683</v>
      </c>
      <c r="H267" s="23">
        <v>260111529.49009866</v>
      </c>
      <c r="I267" s="23">
        <v>260111529.49009866</v>
      </c>
      <c r="J267" s="16" t="s">
        <v>3598</v>
      </c>
      <c r="K267" s="16" t="s">
        <v>48</v>
      </c>
      <c r="L267" s="15" t="s">
        <v>664</v>
      </c>
      <c r="M267" s="15" t="s">
        <v>665</v>
      </c>
      <c r="N267" s="15">
        <v>3837020</v>
      </c>
      <c r="O267" s="15" t="s">
        <v>666</v>
      </c>
      <c r="P267" s="16"/>
      <c r="Q267" s="16"/>
      <c r="R267" s="16"/>
      <c r="S267" s="16"/>
      <c r="T267" s="16"/>
      <c r="U267" s="17"/>
      <c r="V267" s="17"/>
      <c r="W267" s="16"/>
      <c r="X267" s="18"/>
      <c r="Y267" s="16"/>
      <c r="Z267" s="16"/>
      <c r="AA267" s="19" t="str">
        <f t="shared" ref="AA267:AA330" si="7">+IF(AND(W267="",X267="",Y267="",Z267=""),"",IF(AND(W267&lt;&gt;"",X267="",Y267="",Z267=""),0%,IF(AND(W267&lt;&gt;"",X267&lt;&gt;"",Y267="",Z267=""),33%,IF(AND(W267&lt;&gt;"",X267&lt;&gt;"",Y267&lt;&gt;"",Z267=""),66%,IF(AND(W267&lt;&gt;"",X267&lt;&gt;"",Y267&lt;&gt;"",Z267&lt;&gt;""),100%,"Información incompleta")))))</f>
        <v/>
      </c>
      <c r="AB267" s="17"/>
      <c r="AC267" s="17"/>
      <c r="AD267" s="17"/>
      <c r="AE267" s="15" t="s">
        <v>764</v>
      </c>
      <c r="AF267" s="16" t="s">
        <v>53</v>
      </c>
      <c r="AG267" s="15" t="s">
        <v>3833</v>
      </c>
      <c r="AH267"/>
      <c r="AI267"/>
      <c r="AJ267"/>
      <c r="AK267"/>
      <c r="AL267"/>
      <c r="AM267"/>
      <c r="AN267"/>
      <c r="AO267"/>
    </row>
    <row r="268" spans="1:41" s="33" customFormat="1" ht="63" hidden="1" customHeight="1" x14ac:dyDescent="0.25">
      <c r="A268" s="13" t="s">
        <v>662</v>
      </c>
      <c r="B268" s="14">
        <v>73131903</v>
      </c>
      <c r="C268" s="15" t="s">
        <v>766</v>
      </c>
      <c r="D268" s="15" t="s">
        <v>3573</v>
      </c>
      <c r="E268" s="14" t="s">
        <v>3585</v>
      </c>
      <c r="F268" s="14" t="s">
        <v>3672</v>
      </c>
      <c r="G268" s="24" t="s">
        <v>3683</v>
      </c>
      <c r="H268" s="23">
        <v>39276472.805230118</v>
      </c>
      <c r="I268" s="23">
        <v>39276472.805230118</v>
      </c>
      <c r="J268" s="16" t="s">
        <v>3598</v>
      </c>
      <c r="K268" s="16" t="s">
        <v>48</v>
      </c>
      <c r="L268" s="15" t="s">
        <v>664</v>
      </c>
      <c r="M268" s="15" t="s">
        <v>665</v>
      </c>
      <c r="N268" s="15">
        <v>3837020</v>
      </c>
      <c r="O268" s="15" t="s">
        <v>666</v>
      </c>
      <c r="P268" s="16"/>
      <c r="Q268" s="16"/>
      <c r="R268" s="16"/>
      <c r="S268" s="16"/>
      <c r="T268" s="16"/>
      <c r="U268" s="17"/>
      <c r="V268" s="17"/>
      <c r="W268" s="16"/>
      <c r="X268" s="18"/>
      <c r="Y268" s="16"/>
      <c r="Z268" s="16"/>
      <c r="AA268" s="19" t="str">
        <f t="shared" si="7"/>
        <v/>
      </c>
      <c r="AB268" s="17"/>
      <c r="AC268" s="17"/>
      <c r="AD268" s="17"/>
      <c r="AE268" s="15" t="s">
        <v>764</v>
      </c>
      <c r="AF268" s="16" t="s">
        <v>53</v>
      </c>
      <c r="AG268" s="15" t="s">
        <v>3833</v>
      </c>
      <c r="AH268"/>
      <c r="AI268"/>
      <c r="AJ268"/>
      <c r="AK268"/>
      <c r="AL268"/>
      <c r="AM268"/>
      <c r="AN268"/>
      <c r="AO268"/>
    </row>
    <row r="269" spans="1:41" s="33" customFormat="1" ht="63" hidden="1" customHeight="1" x14ac:dyDescent="0.25">
      <c r="A269" s="13" t="s">
        <v>662</v>
      </c>
      <c r="B269" s="14">
        <v>12352104</v>
      </c>
      <c r="C269" s="15" t="s">
        <v>767</v>
      </c>
      <c r="D269" s="15" t="s">
        <v>3571</v>
      </c>
      <c r="E269" s="14" t="s">
        <v>3585</v>
      </c>
      <c r="F269" s="14" t="s">
        <v>3615</v>
      </c>
      <c r="G269" s="24" t="s">
        <v>3683</v>
      </c>
      <c r="H269" s="23">
        <v>12484008598</v>
      </c>
      <c r="I269" s="23">
        <v>12484008598</v>
      </c>
      <c r="J269" s="16" t="s">
        <v>3598</v>
      </c>
      <c r="K269" s="16" t="s">
        <v>48</v>
      </c>
      <c r="L269" s="15" t="s">
        <v>664</v>
      </c>
      <c r="M269" s="15" t="s">
        <v>665</v>
      </c>
      <c r="N269" s="15">
        <v>3837020</v>
      </c>
      <c r="O269" s="15" t="s">
        <v>666</v>
      </c>
      <c r="P269" s="16"/>
      <c r="Q269" s="16"/>
      <c r="R269" s="16"/>
      <c r="S269" s="16"/>
      <c r="T269" s="16"/>
      <c r="U269" s="17"/>
      <c r="V269" s="17"/>
      <c r="W269" s="16"/>
      <c r="X269" s="18"/>
      <c r="Y269" s="16"/>
      <c r="Z269" s="16"/>
      <c r="AA269" s="19" t="str">
        <f t="shared" si="7"/>
        <v/>
      </c>
      <c r="AB269" s="17"/>
      <c r="AC269" s="17"/>
      <c r="AD269" s="17"/>
      <c r="AE269" s="15" t="s">
        <v>768</v>
      </c>
      <c r="AF269" s="16" t="s">
        <v>53</v>
      </c>
      <c r="AG269" s="15" t="s">
        <v>3833</v>
      </c>
      <c r="AH269"/>
      <c r="AI269"/>
      <c r="AJ269"/>
      <c r="AK269"/>
      <c r="AL269"/>
      <c r="AM269"/>
      <c r="AN269"/>
      <c r="AO269"/>
    </row>
    <row r="270" spans="1:41" s="33" customFormat="1" ht="63" hidden="1" customHeight="1" x14ac:dyDescent="0.25">
      <c r="A270" s="13" t="s">
        <v>662</v>
      </c>
      <c r="B270" s="14">
        <v>12352104</v>
      </c>
      <c r="C270" s="15" t="s">
        <v>769</v>
      </c>
      <c r="D270" s="15" t="s">
        <v>3571</v>
      </c>
      <c r="E270" s="14" t="s">
        <v>3580</v>
      </c>
      <c r="F270" s="14" t="s">
        <v>3615</v>
      </c>
      <c r="G270" s="24" t="s">
        <v>3683</v>
      </c>
      <c r="H270" s="23">
        <v>41492774826.336235</v>
      </c>
      <c r="I270" s="23">
        <v>41492774826.336235</v>
      </c>
      <c r="J270" s="16" t="s">
        <v>3598</v>
      </c>
      <c r="K270" s="16" t="s">
        <v>48</v>
      </c>
      <c r="L270" s="15" t="s">
        <v>664</v>
      </c>
      <c r="M270" s="15" t="s">
        <v>665</v>
      </c>
      <c r="N270" s="15">
        <v>3837020</v>
      </c>
      <c r="O270" s="15" t="s">
        <v>666</v>
      </c>
      <c r="P270" s="16"/>
      <c r="Q270" s="16"/>
      <c r="R270" s="16"/>
      <c r="S270" s="16"/>
      <c r="T270" s="16"/>
      <c r="U270" s="17"/>
      <c r="V270" s="17"/>
      <c r="W270" s="16"/>
      <c r="X270" s="18"/>
      <c r="Y270" s="16"/>
      <c r="Z270" s="16"/>
      <c r="AA270" s="19" t="str">
        <f t="shared" si="7"/>
        <v/>
      </c>
      <c r="AB270" s="17"/>
      <c r="AC270" s="17"/>
      <c r="AD270" s="17"/>
      <c r="AE270" s="15" t="s">
        <v>770</v>
      </c>
      <c r="AF270" s="16" t="s">
        <v>771</v>
      </c>
      <c r="AG270" s="15" t="s">
        <v>3833</v>
      </c>
      <c r="AH270"/>
      <c r="AI270"/>
      <c r="AJ270"/>
      <c r="AK270"/>
      <c r="AL270"/>
      <c r="AM270"/>
      <c r="AN270"/>
      <c r="AO270"/>
    </row>
    <row r="271" spans="1:41" s="33" customFormat="1" ht="63" hidden="1" customHeight="1" x14ac:dyDescent="0.25">
      <c r="A271" s="13" t="s">
        <v>662</v>
      </c>
      <c r="B271" s="14">
        <v>50202200</v>
      </c>
      <c r="C271" s="15" t="s">
        <v>772</v>
      </c>
      <c r="D271" s="15" t="s">
        <v>3788</v>
      </c>
      <c r="E271" s="14" t="s">
        <v>3586</v>
      </c>
      <c r="F271" s="22" t="s">
        <v>3680</v>
      </c>
      <c r="G271" s="24" t="s">
        <v>3683</v>
      </c>
      <c r="H271" s="23">
        <v>1033471343.8407354</v>
      </c>
      <c r="I271" s="23">
        <v>1033471343.8407354</v>
      </c>
      <c r="J271" s="16" t="s">
        <v>3598</v>
      </c>
      <c r="K271" s="16" t="s">
        <v>48</v>
      </c>
      <c r="L271" s="15" t="s">
        <v>664</v>
      </c>
      <c r="M271" s="15" t="s">
        <v>665</v>
      </c>
      <c r="N271" s="15">
        <v>3837020</v>
      </c>
      <c r="O271" s="15" t="s">
        <v>666</v>
      </c>
      <c r="P271" s="16"/>
      <c r="Q271" s="16"/>
      <c r="R271" s="16"/>
      <c r="S271" s="16"/>
      <c r="T271" s="16"/>
      <c r="U271" s="17"/>
      <c r="V271" s="17"/>
      <c r="W271" s="16"/>
      <c r="X271" s="18"/>
      <c r="Y271" s="16"/>
      <c r="Z271" s="16"/>
      <c r="AA271" s="19" t="str">
        <f t="shared" si="7"/>
        <v/>
      </c>
      <c r="AB271" s="17"/>
      <c r="AC271" s="17"/>
      <c r="AD271" s="17"/>
      <c r="AE271" s="15" t="s">
        <v>764</v>
      </c>
      <c r="AF271" s="16" t="s">
        <v>53</v>
      </c>
      <c r="AG271" s="15" t="s">
        <v>3833</v>
      </c>
      <c r="AH271"/>
      <c r="AI271"/>
      <c r="AJ271"/>
      <c r="AK271"/>
      <c r="AL271"/>
      <c r="AM271"/>
      <c r="AN271"/>
      <c r="AO271"/>
    </row>
    <row r="272" spans="1:41" s="33" customFormat="1" ht="63" hidden="1" customHeight="1" x14ac:dyDescent="0.25">
      <c r="A272" s="13" t="s">
        <v>662</v>
      </c>
      <c r="B272" s="14">
        <v>50221300</v>
      </c>
      <c r="C272" s="15" t="s">
        <v>773</v>
      </c>
      <c r="D272" s="15" t="s">
        <v>3573</v>
      </c>
      <c r="E272" s="14" t="s">
        <v>3580</v>
      </c>
      <c r="F272" s="14" t="s">
        <v>3672</v>
      </c>
      <c r="G272" s="24" t="s">
        <v>3683</v>
      </c>
      <c r="H272" s="23">
        <v>6546150.9820670784</v>
      </c>
      <c r="I272" s="23">
        <v>6546150.9820670784</v>
      </c>
      <c r="J272" s="16" t="s">
        <v>3598</v>
      </c>
      <c r="K272" s="16" t="s">
        <v>48</v>
      </c>
      <c r="L272" s="15" t="s">
        <v>664</v>
      </c>
      <c r="M272" s="15" t="s">
        <v>665</v>
      </c>
      <c r="N272" s="15">
        <v>3837020</v>
      </c>
      <c r="O272" s="15" t="s">
        <v>666</v>
      </c>
      <c r="P272" s="16"/>
      <c r="Q272" s="16"/>
      <c r="R272" s="16"/>
      <c r="S272" s="16"/>
      <c r="T272" s="16"/>
      <c r="U272" s="17"/>
      <c r="V272" s="17"/>
      <c r="W272" s="16"/>
      <c r="X272" s="18"/>
      <c r="Y272" s="16"/>
      <c r="Z272" s="16"/>
      <c r="AA272" s="19" t="str">
        <f t="shared" si="7"/>
        <v/>
      </c>
      <c r="AB272" s="17"/>
      <c r="AC272" s="17"/>
      <c r="AD272" s="17"/>
      <c r="AE272" s="15" t="s">
        <v>764</v>
      </c>
      <c r="AF272" s="16" t="s">
        <v>53</v>
      </c>
      <c r="AG272" s="15" t="s">
        <v>3833</v>
      </c>
      <c r="AH272"/>
      <c r="AI272"/>
      <c r="AJ272"/>
      <c r="AK272"/>
      <c r="AL272"/>
      <c r="AM272"/>
      <c r="AN272"/>
      <c r="AO272"/>
    </row>
    <row r="273" spans="1:41" s="33" customFormat="1" ht="63" hidden="1" customHeight="1" x14ac:dyDescent="0.25">
      <c r="A273" s="13" t="s">
        <v>662</v>
      </c>
      <c r="B273" s="14">
        <v>12164502</v>
      </c>
      <c r="C273" s="15" t="s">
        <v>774</v>
      </c>
      <c r="D273" s="15" t="s">
        <v>3788</v>
      </c>
      <c r="E273" s="14" t="s">
        <v>3585</v>
      </c>
      <c r="F273" s="14" t="s">
        <v>3672</v>
      </c>
      <c r="G273" s="24" t="s">
        <v>3683</v>
      </c>
      <c r="H273" s="23">
        <v>17402814.449139111</v>
      </c>
      <c r="I273" s="23">
        <v>17402814.449139111</v>
      </c>
      <c r="J273" s="16" t="s">
        <v>3598</v>
      </c>
      <c r="K273" s="16" t="s">
        <v>48</v>
      </c>
      <c r="L273" s="15" t="s">
        <v>664</v>
      </c>
      <c r="M273" s="15" t="s">
        <v>665</v>
      </c>
      <c r="N273" s="15">
        <v>3837020</v>
      </c>
      <c r="O273" s="15" t="s">
        <v>666</v>
      </c>
      <c r="P273" s="16"/>
      <c r="Q273" s="16"/>
      <c r="R273" s="16"/>
      <c r="S273" s="16"/>
      <c r="T273" s="16"/>
      <c r="U273" s="17"/>
      <c r="V273" s="17"/>
      <c r="W273" s="16"/>
      <c r="X273" s="18"/>
      <c r="Y273" s="16"/>
      <c r="Z273" s="16"/>
      <c r="AA273" s="19" t="str">
        <f t="shared" si="7"/>
        <v/>
      </c>
      <c r="AB273" s="17"/>
      <c r="AC273" s="17"/>
      <c r="AD273" s="17"/>
      <c r="AE273" s="15" t="s">
        <v>764</v>
      </c>
      <c r="AF273" s="16" t="s">
        <v>53</v>
      </c>
      <c r="AG273" s="15" t="s">
        <v>3833</v>
      </c>
      <c r="AH273"/>
      <c r="AI273"/>
      <c r="AJ273"/>
      <c r="AK273"/>
      <c r="AL273"/>
      <c r="AM273"/>
      <c r="AN273"/>
      <c r="AO273"/>
    </row>
    <row r="274" spans="1:41" s="33" customFormat="1" ht="63" hidden="1" customHeight="1" x14ac:dyDescent="0.25">
      <c r="A274" s="13" t="s">
        <v>662</v>
      </c>
      <c r="B274" s="14">
        <v>31201610</v>
      </c>
      <c r="C274" s="15" t="s">
        <v>775</v>
      </c>
      <c r="D274" s="15" t="s">
        <v>3572</v>
      </c>
      <c r="E274" s="14" t="s">
        <v>3585</v>
      </c>
      <c r="F274" s="14" t="s">
        <v>3615</v>
      </c>
      <c r="G274" s="24" t="s">
        <v>3683</v>
      </c>
      <c r="H274" s="23">
        <v>298150570.75762045</v>
      </c>
      <c r="I274" s="23">
        <v>298150570.75762045</v>
      </c>
      <c r="J274" s="16" t="s">
        <v>3598</v>
      </c>
      <c r="K274" s="16" t="s">
        <v>48</v>
      </c>
      <c r="L274" s="15" t="s">
        <v>664</v>
      </c>
      <c r="M274" s="15" t="s">
        <v>665</v>
      </c>
      <c r="N274" s="15">
        <v>3837020</v>
      </c>
      <c r="O274" s="15" t="s">
        <v>666</v>
      </c>
      <c r="P274" s="16"/>
      <c r="Q274" s="16"/>
      <c r="R274" s="16"/>
      <c r="S274" s="16"/>
      <c r="T274" s="16"/>
      <c r="U274" s="17"/>
      <c r="V274" s="17"/>
      <c r="W274" s="16"/>
      <c r="X274" s="18"/>
      <c r="Y274" s="16"/>
      <c r="Z274" s="16"/>
      <c r="AA274" s="19" t="str">
        <f t="shared" si="7"/>
        <v/>
      </c>
      <c r="AB274" s="17"/>
      <c r="AC274" s="17"/>
      <c r="AD274" s="17"/>
      <c r="AE274" s="15" t="s">
        <v>760</v>
      </c>
      <c r="AF274" s="16" t="s">
        <v>53</v>
      </c>
      <c r="AG274" s="15" t="s">
        <v>3833</v>
      </c>
      <c r="AH274"/>
      <c r="AI274"/>
      <c r="AJ274"/>
      <c r="AK274"/>
      <c r="AL274"/>
      <c r="AM274"/>
      <c r="AN274"/>
      <c r="AO274"/>
    </row>
    <row r="275" spans="1:41" s="33" customFormat="1" ht="63" hidden="1" customHeight="1" x14ac:dyDescent="0.25">
      <c r="A275" s="13" t="s">
        <v>662</v>
      </c>
      <c r="B275" s="14" t="s">
        <v>3895</v>
      </c>
      <c r="C275" s="15" t="s">
        <v>776</v>
      </c>
      <c r="D275" s="15" t="s">
        <v>3571</v>
      </c>
      <c r="E275" s="14" t="s">
        <v>3577</v>
      </c>
      <c r="F275" s="22" t="s">
        <v>3680</v>
      </c>
      <c r="G275" s="24" t="s">
        <v>3683</v>
      </c>
      <c r="H275" s="23">
        <v>220890333</v>
      </c>
      <c r="I275" s="23">
        <v>220890333</v>
      </c>
      <c r="J275" s="16" t="s">
        <v>3599</v>
      </c>
      <c r="K275" s="16" t="s">
        <v>3600</v>
      </c>
      <c r="L275" s="15" t="s">
        <v>664</v>
      </c>
      <c r="M275" s="15" t="s">
        <v>665</v>
      </c>
      <c r="N275" s="15">
        <v>3837020</v>
      </c>
      <c r="O275" s="15" t="s">
        <v>666</v>
      </c>
      <c r="P275" s="16"/>
      <c r="Q275" s="16"/>
      <c r="R275" s="16"/>
      <c r="S275" s="16"/>
      <c r="T275" s="16"/>
      <c r="U275" s="17"/>
      <c r="V275" s="17"/>
      <c r="W275" s="16"/>
      <c r="X275" s="18"/>
      <c r="Y275" s="16"/>
      <c r="Z275" s="16"/>
      <c r="AA275" s="19" t="str">
        <f t="shared" si="7"/>
        <v/>
      </c>
      <c r="AB275" s="17"/>
      <c r="AC275" s="17"/>
      <c r="AD275" s="17"/>
      <c r="AE275" s="15" t="s">
        <v>777</v>
      </c>
      <c r="AF275" s="16" t="s">
        <v>53</v>
      </c>
      <c r="AG275" s="15" t="s">
        <v>3833</v>
      </c>
      <c r="AH275"/>
      <c r="AI275"/>
      <c r="AJ275"/>
      <c r="AK275"/>
      <c r="AL275"/>
      <c r="AM275"/>
      <c r="AN275"/>
      <c r="AO275"/>
    </row>
    <row r="276" spans="1:41" s="33" customFormat="1" ht="63" hidden="1" customHeight="1" x14ac:dyDescent="0.25">
      <c r="A276" s="13" t="s">
        <v>662</v>
      </c>
      <c r="B276" s="14">
        <v>14111537</v>
      </c>
      <c r="C276" s="15" t="s">
        <v>778</v>
      </c>
      <c r="D276" s="15" t="s">
        <v>3572</v>
      </c>
      <c r="E276" s="14" t="s">
        <v>3591</v>
      </c>
      <c r="F276" s="14" t="s">
        <v>3615</v>
      </c>
      <c r="G276" s="24" t="s">
        <v>3683</v>
      </c>
      <c r="H276" s="23">
        <v>54795901703.405731</v>
      </c>
      <c r="I276" s="23">
        <v>54795901703.405731</v>
      </c>
      <c r="J276" s="16" t="s">
        <v>3598</v>
      </c>
      <c r="K276" s="16" t="s">
        <v>48</v>
      </c>
      <c r="L276" s="15" t="s">
        <v>664</v>
      </c>
      <c r="M276" s="15" t="s">
        <v>665</v>
      </c>
      <c r="N276" s="15">
        <v>3837020</v>
      </c>
      <c r="O276" s="15" t="s">
        <v>666</v>
      </c>
      <c r="P276" s="16"/>
      <c r="Q276" s="16"/>
      <c r="R276" s="16"/>
      <c r="S276" s="16"/>
      <c r="T276" s="16"/>
      <c r="U276" s="17"/>
      <c r="V276" s="17"/>
      <c r="W276" s="16"/>
      <c r="X276" s="18"/>
      <c r="Y276" s="16"/>
      <c r="Z276" s="16"/>
      <c r="AA276" s="19" t="str">
        <f t="shared" si="7"/>
        <v/>
      </c>
      <c r="AB276" s="17"/>
      <c r="AC276" s="17"/>
      <c r="AD276" s="17"/>
      <c r="AE276" s="15" t="s">
        <v>756</v>
      </c>
      <c r="AF276" s="16" t="s">
        <v>53</v>
      </c>
      <c r="AG276" s="15" t="s">
        <v>3833</v>
      </c>
      <c r="AH276"/>
      <c r="AI276"/>
      <c r="AJ276"/>
      <c r="AK276"/>
      <c r="AL276"/>
      <c r="AM276"/>
      <c r="AN276"/>
      <c r="AO276"/>
    </row>
    <row r="277" spans="1:41" s="33" customFormat="1" ht="63" hidden="1" customHeight="1" x14ac:dyDescent="0.25">
      <c r="A277" s="13" t="s">
        <v>662</v>
      </c>
      <c r="B277" s="14">
        <v>24121500</v>
      </c>
      <c r="C277" s="15" t="s">
        <v>779</v>
      </c>
      <c r="D277" s="15" t="s">
        <v>3571</v>
      </c>
      <c r="E277" s="14" t="s">
        <v>3583</v>
      </c>
      <c r="F277" s="14" t="s">
        <v>3615</v>
      </c>
      <c r="G277" s="24" t="s">
        <v>3683</v>
      </c>
      <c r="H277" s="23">
        <v>15889000000</v>
      </c>
      <c r="I277" s="23">
        <v>10800000000.000002</v>
      </c>
      <c r="J277" s="16" t="s">
        <v>3599</v>
      </c>
      <c r="K277" s="16" t="s">
        <v>3600</v>
      </c>
      <c r="L277" s="15" t="s">
        <v>664</v>
      </c>
      <c r="M277" s="15" t="s">
        <v>665</v>
      </c>
      <c r="N277" s="15">
        <v>3837020</v>
      </c>
      <c r="O277" s="15" t="s">
        <v>666</v>
      </c>
      <c r="P277" s="16"/>
      <c r="Q277" s="16"/>
      <c r="R277" s="16"/>
      <c r="S277" s="16"/>
      <c r="T277" s="16"/>
      <c r="U277" s="17"/>
      <c r="V277" s="17"/>
      <c r="W277" s="16"/>
      <c r="X277" s="18"/>
      <c r="Y277" s="16"/>
      <c r="Z277" s="16"/>
      <c r="AA277" s="19" t="str">
        <f t="shared" si="7"/>
        <v/>
      </c>
      <c r="AB277" s="17"/>
      <c r="AC277" s="17"/>
      <c r="AD277" s="17"/>
      <c r="AE277" s="15" t="s">
        <v>756</v>
      </c>
      <c r="AF277" s="16" t="s">
        <v>53</v>
      </c>
      <c r="AG277" s="15" t="s">
        <v>3833</v>
      </c>
      <c r="AH277"/>
      <c r="AI277"/>
      <c r="AJ277"/>
      <c r="AK277"/>
      <c r="AL277"/>
      <c r="AM277"/>
      <c r="AN277"/>
      <c r="AO277"/>
    </row>
    <row r="278" spans="1:41" s="33" customFormat="1" ht="63" hidden="1" customHeight="1" x14ac:dyDescent="0.25">
      <c r="A278" s="13" t="s">
        <v>662</v>
      </c>
      <c r="B278" s="14">
        <v>24122002</v>
      </c>
      <c r="C278" s="15" t="s">
        <v>780</v>
      </c>
      <c r="D278" s="15" t="s">
        <v>3574</v>
      </c>
      <c r="E278" s="14" t="s">
        <v>3585</v>
      </c>
      <c r="F278" s="14" t="s">
        <v>3615</v>
      </c>
      <c r="G278" s="24" t="s">
        <v>3683</v>
      </c>
      <c r="H278" s="23">
        <v>142758173.80651021</v>
      </c>
      <c r="I278" s="23">
        <v>142758173.80651021</v>
      </c>
      <c r="J278" s="16" t="s">
        <v>3598</v>
      </c>
      <c r="K278" s="16" t="s">
        <v>48</v>
      </c>
      <c r="L278" s="15" t="s">
        <v>664</v>
      </c>
      <c r="M278" s="15" t="s">
        <v>665</v>
      </c>
      <c r="N278" s="15">
        <v>3837020</v>
      </c>
      <c r="O278" s="15" t="s">
        <v>666</v>
      </c>
      <c r="P278" s="16"/>
      <c r="Q278" s="16"/>
      <c r="R278" s="16"/>
      <c r="S278" s="16"/>
      <c r="T278" s="16"/>
      <c r="U278" s="17"/>
      <c r="V278" s="17"/>
      <c r="W278" s="16"/>
      <c r="X278" s="18"/>
      <c r="Y278" s="16"/>
      <c r="Z278" s="16"/>
      <c r="AA278" s="19" t="str">
        <f t="shared" si="7"/>
        <v/>
      </c>
      <c r="AB278" s="17"/>
      <c r="AC278" s="17"/>
      <c r="AD278" s="17"/>
      <c r="AE278" s="15" t="s">
        <v>762</v>
      </c>
      <c r="AF278" s="16" t="s">
        <v>53</v>
      </c>
      <c r="AG278" s="15" t="s">
        <v>3833</v>
      </c>
      <c r="AH278"/>
      <c r="AI278"/>
      <c r="AJ278"/>
      <c r="AK278"/>
      <c r="AL278"/>
      <c r="AM278"/>
      <c r="AN278"/>
      <c r="AO278"/>
    </row>
    <row r="279" spans="1:41" s="33" customFormat="1" ht="63" hidden="1" customHeight="1" x14ac:dyDescent="0.25">
      <c r="A279" s="13" t="s">
        <v>662</v>
      </c>
      <c r="B279" s="14">
        <v>24121500</v>
      </c>
      <c r="C279" s="15" t="s">
        <v>781</v>
      </c>
      <c r="D279" s="15" t="s">
        <v>3572</v>
      </c>
      <c r="E279" s="14" t="s">
        <v>3585</v>
      </c>
      <c r="F279" s="14" t="s">
        <v>3615</v>
      </c>
      <c r="G279" s="24" t="s">
        <v>3683</v>
      </c>
      <c r="H279" s="23">
        <v>6629998700.287921</v>
      </c>
      <c r="I279" s="23">
        <v>6629998700.287921</v>
      </c>
      <c r="J279" s="16" t="s">
        <v>3598</v>
      </c>
      <c r="K279" s="16" t="s">
        <v>48</v>
      </c>
      <c r="L279" s="15" t="s">
        <v>664</v>
      </c>
      <c r="M279" s="15" t="s">
        <v>665</v>
      </c>
      <c r="N279" s="15">
        <v>3837020</v>
      </c>
      <c r="O279" s="15" t="s">
        <v>666</v>
      </c>
      <c r="P279" s="16"/>
      <c r="Q279" s="16"/>
      <c r="R279" s="16"/>
      <c r="S279" s="16"/>
      <c r="T279" s="16"/>
      <c r="U279" s="17"/>
      <c r="V279" s="17"/>
      <c r="W279" s="16"/>
      <c r="X279" s="18"/>
      <c r="Y279" s="16"/>
      <c r="Z279" s="16"/>
      <c r="AA279" s="19" t="str">
        <f t="shared" si="7"/>
        <v/>
      </c>
      <c r="AB279" s="17"/>
      <c r="AC279" s="17"/>
      <c r="AD279" s="17"/>
      <c r="AE279" s="15" t="s">
        <v>782</v>
      </c>
      <c r="AF279" s="16" t="s">
        <v>771</v>
      </c>
      <c r="AG279" s="15" t="s">
        <v>3833</v>
      </c>
      <c r="AH279"/>
      <c r="AI279"/>
      <c r="AJ279"/>
      <c r="AK279"/>
      <c r="AL279"/>
      <c r="AM279"/>
      <c r="AN279"/>
      <c r="AO279"/>
    </row>
    <row r="280" spans="1:41" s="33" customFormat="1" ht="63" hidden="1" customHeight="1" x14ac:dyDescent="0.25">
      <c r="A280" s="13" t="s">
        <v>662</v>
      </c>
      <c r="B280" s="14" t="s">
        <v>3569</v>
      </c>
      <c r="C280" s="15" t="s">
        <v>783</v>
      </c>
      <c r="D280" s="15" t="s">
        <v>3571</v>
      </c>
      <c r="E280" s="14" t="s">
        <v>3585</v>
      </c>
      <c r="F280" s="14" t="s">
        <v>3615</v>
      </c>
      <c r="G280" s="24" t="s">
        <v>3683</v>
      </c>
      <c r="H280" s="23">
        <v>3385131547.1183023</v>
      </c>
      <c r="I280" s="23">
        <v>3385131547.1183023</v>
      </c>
      <c r="J280" s="16" t="s">
        <v>3598</v>
      </c>
      <c r="K280" s="16" t="s">
        <v>48</v>
      </c>
      <c r="L280" s="15" t="s">
        <v>664</v>
      </c>
      <c r="M280" s="15" t="s">
        <v>665</v>
      </c>
      <c r="N280" s="15">
        <v>3837020</v>
      </c>
      <c r="O280" s="15" t="s">
        <v>666</v>
      </c>
      <c r="P280" s="16"/>
      <c r="Q280" s="16"/>
      <c r="R280" s="16"/>
      <c r="S280" s="16"/>
      <c r="T280" s="16"/>
      <c r="U280" s="17"/>
      <c r="V280" s="17"/>
      <c r="W280" s="16"/>
      <c r="X280" s="18"/>
      <c r="Y280" s="16"/>
      <c r="Z280" s="16"/>
      <c r="AA280" s="19" t="str">
        <f t="shared" si="7"/>
        <v/>
      </c>
      <c r="AB280" s="17"/>
      <c r="AC280" s="17"/>
      <c r="AD280" s="17"/>
      <c r="AE280" s="15" t="s">
        <v>782</v>
      </c>
      <c r="AF280" s="16" t="s">
        <v>771</v>
      </c>
      <c r="AG280" s="15" t="s">
        <v>3833</v>
      </c>
      <c r="AH280"/>
      <c r="AI280"/>
      <c r="AJ280"/>
      <c r="AK280"/>
      <c r="AL280"/>
      <c r="AM280"/>
      <c r="AN280"/>
      <c r="AO280"/>
    </row>
    <row r="281" spans="1:41" s="33" customFormat="1" ht="63" hidden="1" customHeight="1" x14ac:dyDescent="0.25">
      <c r="A281" s="13" t="s">
        <v>662</v>
      </c>
      <c r="B281" s="14">
        <v>24122004</v>
      </c>
      <c r="C281" s="15" t="s">
        <v>784</v>
      </c>
      <c r="D281" s="15" t="s">
        <v>3573</v>
      </c>
      <c r="E281" s="14" t="s">
        <v>3577</v>
      </c>
      <c r="F281" s="14" t="s">
        <v>3615</v>
      </c>
      <c r="G281" s="24" t="s">
        <v>3683</v>
      </c>
      <c r="H281" s="23">
        <v>19515543761</v>
      </c>
      <c r="I281" s="23">
        <v>19515543761</v>
      </c>
      <c r="J281" s="16" t="s">
        <v>3598</v>
      </c>
      <c r="K281" s="16" t="s">
        <v>48</v>
      </c>
      <c r="L281" s="15" t="s">
        <v>664</v>
      </c>
      <c r="M281" s="15" t="s">
        <v>665</v>
      </c>
      <c r="N281" s="15">
        <v>3837020</v>
      </c>
      <c r="O281" s="15" t="s">
        <v>666</v>
      </c>
      <c r="P281" s="16" t="s">
        <v>689</v>
      </c>
      <c r="Q281" s="16" t="s">
        <v>694</v>
      </c>
      <c r="R281" s="16" t="s">
        <v>785</v>
      </c>
      <c r="S281" s="16">
        <v>220225001</v>
      </c>
      <c r="T281" s="16" t="s">
        <v>694</v>
      </c>
      <c r="U281" s="17" t="s">
        <v>786</v>
      </c>
      <c r="V281" s="17"/>
      <c r="W281" s="16"/>
      <c r="X281" s="18"/>
      <c r="Y281" s="16"/>
      <c r="Z281" s="16"/>
      <c r="AA281" s="19" t="str">
        <f t="shared" si="7"/>
        <v/>
      </c>
      <c r="AB281" s="17"/>
      <c r="AC281" s="17"/>
      <c r="AD281" s="17"/>
      <c r="AE281" s="15" t="s">
        <v>787</v>
      </c>
      <c r="AF281" s="16" t="s">
        <v>771</v>
      </c>
      <c r="AG281" s="15" t="s">
        <v>3833</v>
      </c>
      <c r="AH281"/>
      <c r="AI281"/>
      <c r="AJ281"/>
      <c r="AK281"/>
      <c r="AL281"/>
      <c r="AM281"/>
      <c r="AN281"/>
      <c r="AO281"/>
    </row>
    <row r="282" spans="1:41" s="33" customFormat="1" ht="63" hidden="1" customHeight="1" x14ac:dyDescent="0.25">
      <c r="A282" s="13" t="s">
        <v>662</v>
      </c>
      <c r="B282" s="14">
        <v>24121513</v>
      </c>
      <c r="C282" s="15" t="s">
        <v>788</v>
      </c>
      <c r="D282" s="15" t="s">
        <v>3572</v>
      </c>
      <c r="E282" s="14" t="s">
        <v>3589</v>
      </c>
      <c r="F282" s="14" t="s">
        <v>3615</v>
      </c>
      <c r="G282" s="24" t="s">
        <v>3683</v>
      </c>
      <c r="H282" s="23">
        <v>2700989182.4987144</v>
      </c>
      <c r="I282" s="23">
        <v>2700989182.4987144</v>
      </c>
      <c r="J282" s="16" t="s">
        <v>3598</v>
      </c>
      <c r="K282" s="16" t="s">
        <v>48</v>
      </c>
      <c r="L282" s="15" t="s">
        <v>664</v>
      </c>
      <c r="M282" s="15" t="s">
        <v>665</v>
      </c>
      <c r="N282" s="15">
        <v>3837020</v>
      </c>
      <c r="O282" s="15" t="s">
        <v>666</v>
      </c>
      <c r="P282" s="16"/>
      <c r="Q282" s="16"/>
      <c r="R282" s="16"/>
      <c r="S282" s="16"/>
      <c r="T282" s="16"/>
      <c r="U282" s="17"/>
      <c r="V282" s="17"/>
      <c r="W282" s="16"/>
      <c r="X282" s="18"/>
      <c r="Y282" s="16"/>
      <c r="Z282" s="16"/>
      <c r="AA282" s="19" t="str">
        <f t="shared" si="7"/>
        <v/>
      </c>
      <c r="AB282" s="17"/>
      <c r="AC282" s="17"/>
      <c r="AD282" s="17"/>
      <c r="AE282" s="15" t="s">
        <v>756</v>
      </c>
      <c r="AF282" s="16" t="s">
        <v>53</v>
      </c>
      <c r="AG282" s="15" t="s">
        <v>3833</v>
      </c>
      <c r="AH282"/>
      <c r="AI282"/>
      <c r="AJ282"/>
      <c r="AK282"/>
      <c r="AL282"/>
      <c r="AM282"/>
      <c r="AN282"/>
      <c r="AO282"/>
    </row>
    <row r="283" spans="1:41" s="33" customFormat="1" ht="63" hidden="1" customHeight="1" x14ac:dyDescent="0.25">
      <c r="A283" s="13" t="s">
        <v>662</v>
      </c>
      <c r="B283" s="14" t="s">
        <v>789</v>
      </c>
      <c r="C283" s="15" t="s">
        <v>790</v>
      </c>
      <c r="D283" s="15" t="s">
        <v>3572</v>
      </c>
      <c r="E283" s="14" t="s">
        <v>3579</v>
      </c>
      <c r="F283" s="14" t="s">
        <v>3672</v>
      </c>
      <c r="G283" s="24" t="s">
        <v>3683</v>
      </c>
      <c r="H283" s="23">
        <v>2640000</v>
      </c>
      <c r="I283" s="23">
        <v>2640000</v>
      </c>
      <c r="J283" s="16" t="s">
        <v>3598</v>
      </c>
      <c r="K283" s="16" t="s">
        <v>48</v>
      </c>
      <c r="L283" s="15" t="s">
        <v>664</v>
      </c>
      <c r="M283" s="15" t="s">
        <v>665</v>
      </c>
      <c r="N283" s="15">
        <v>3837020</v>
      </c>
      <c r="O283" s="15" t="s">
        <v>666</v>
      </c>
      <c r="P283" s="16"/>
      <c r="Q283" s="16"/>
      <c r="R283" s="16"/>
      <c r="S283" s="16"/>
      <c r="T283" s="16"/>
      <c r="U283" s="17"/>
      <c r="V283" s="17"/>
      <c r="W283" s="16"/>
      <c r="X283" s="18"/>
      <c r="Y283" s="16"/>
      <c r="Z283" s="16"/>
      <c r="AA283" s="19" t="str">
        <f t="shared" si="7"/>
        <v/>
      </c>
      <c r="AB283" s="17"/>
      <c r="AC283" s="17"/>
      <c r="AD283" s="17"/>
      <c r="AE283" s="15" t="s">
        <v>723</v>
      </c>
      <c r="AF283" s="16" t="s">
        <v>53</v>
      </c>
      <c r="AG283" s="15" t="s">
        <v>3833</v>
      </c>
      <c r="AH283"/>
      <c r="AI283"/>
      <c r="AJ283"/>
      <c r="AK283"/>
      <c r="AL283"/>
      <c r="AM283"/>
      <c r="AN283"/>
      <c r="AO283"/>
    </row>
    <row r="284" spans="1:41" s="33" customFormat="1" ht="63" hidden="1" customHeight="1" x14ac:dyDescent="0.25">
      <c r="A284" s="13" t="s">
        <v>662</v>
      </c>
      <c r="B284" s="14">
        <v>73152101</v>
      </c>
      <c r="C284" s="15" t="s">
        <v>791</v>
      </c>
      <c r="D284" s="15" t="s">
        <v>3571</v>
      </c>
      <c r="E284" s="14" t="s">
        <v>3591</v>
      </c>
      <c r="F284" s="22" t="s">
        <v>3680</v>
      </c>
      <c r="G284" s="24" t="s">
        <v>3683</v>
      </c>
      <c r="H284" s="23">
        <v>941760000.00000012</v>
      </c>
      <c r="I284" s="23">
        <v>641760000</v>
      </c>
      <c r="J284" s="16" t="s">
        <v>3599</v>
      </c>
      <c r="K284" s="16" t="s">
        <v>3600</v>
      </c>
      <c r="L284" s="15" t="s">
        <v>664</v>
      </c>
      <c r="M284" s="15" t="s">
        <v>665</v>
      </c>
      <c r="N284" s="15">
        <v>3837020</v>
      </c>
      <c r="O284" s="15" t="s">
        <v>666</v>
      </c>
      <c r="P284" s="16"/>
      <c r="Q284" s="16"/>
      <c r="R284" s="16"/>
      <c r="S284" s="16"/>
      <c r="T284" s="16"/>
      <c r="U284" s="17"/>
      <c r="V284" s="17"/>
      <c r="W284" s="16"/>
      <c r="X284" s="18"/>
      <c r="Y284" s="16"/>
      <c r="Z284" s="16"/>
      <c r="AA284" s="19" t="str">
        <f t="shared" si="7"/>
        <v/>
      </c>
      <c r="AB284" s="17"/>
      <c r="AC284" s="17"/>
      <c r="AD284" s="17"/>
      <c r="AE284" s="15" t="s">
        <v>792</v>
      </c>
      <c r="AF284" s="16" t="s">
        <v>53</v>
      </c>
      <c r="AG284" s="15" t="s">
        <v>3833</v>
      </c>
      <c r="AH284"/>
      <c r="AI284"/>
      <c r="AJ284"/>
      <c r="AK284"/>
      <c r="AL284"/>
      <c r="AM284"/>
      <c r="AN284"/>
      <c r="AO284"/>
    </row>
    <row r="285" spans="1:41" s="33" customFormat="1" ht="63" hidden="1" customHeight="1" x14ac:dyDescent="0.25">
      <c r="A285" s="13" t="s">
        <v>662</v>
      </c>
      <c r="B285" s="14" t="s">
        <v>3896</v>
      </c>
      <c r="C285" s="15" t="s">
        <v>793</v>
      </c>
      <c r="D285" s="15" t="s">
        <v>3571</v>
      </c>
      <c r="E285" s="14" t="s">
        <v>3582</v>
      </c>
      <c r="F285" s="22" t="s">
        <v>3680</v>
      </c>
      <c r="G285" s="24" t="s">
        <v>3683</v>
      </c>
      <c r="H285" s="23">
        <v>2445984082</v>
      </c>
      <c r="I285" s="23">
        <v>1555200000</v>
      </c>
      <c r="J285" s="16" t="s">
        <v>3599</v>
      </c>
      <c r="K285" s="16" t="s">
        <v>3600</v>
      </c>
      <c r="L285" s="15" t="s">
        <v>664</v>
      </c>
      <c r="M285" s="15" t="s">
        <v>665</v>
      </c>
      <c r="N285" s="15">
        <v>3837020</v>
      </c>
      <c r="O285" s="15" t="s">
        <v>666</v>
      </c>
      <c r="P285" s="16"/>
      <c r="Q285" s="16"/>
      <c r="R285" s="16"/>
      <c r="S285" s="16"/>
      <c r="T285" s="16"/>
      <c r="U285" s="17"/>
      <c r="V285" s="17"/>
      <c r="W285" s="16"/>
      <c r="X285" s="18"/>
      <c r="Y285" s="16"/>
      <c r="Z285" s="16"/>
      <c r="AA285" s="19" t="str">
        <f t="shared" si="7"/>
        <v/>
      </c>
      <c r="AB285" s="17"/>
      <c r="AC285" s="17"/>
      <c r="AD285" s="17"/>
      <c r="AE285" s="15" t="s">
        <v>794</v>
      </c>
      <c r="AF285" s="16" t="s">
        <v>53</v>
      </c>
      <c r="AG285" s="15" t="s">
        <v>3833</v>
      </c>
      <c r="AH285"/>
      <c r="AI285"/>
      <c r="AJ285"/>
      <c r="AK285"/>
      <c r="AL285"/>
      <c r="AM285"/>
      <c r="AN285"/>
      <c r="AO285"/>
    </row>
    <row r="286" spans="1:41" s="33" customFormat="1" ht="63" hidden="1" customHeight="1" x14ac:dyDescent="0.25">
      <c r="A286" s="13" t="s">
        <v>662</v>
      </c>
      <c r="B286" s="14" t="s">
        <v>3897</v>
      </c>
      <c r="C286" s="15" t="s">
        <v>795</v>
      </c>
      <c r="D286" s="15" t="s">
        <v>3573</v>
      </c>
      <c r="E286" s="14" t="s">
        <v>3582</v>
      </c>
      <c r="F286" s="14" t="s">
        <v>3672</v>
      </c>
      <c r="G286" s="24" t="s">
        <v>3683</v>
      </c>
      <c r="H286" s="23">
        <v>75000000</v>
      </c>
      <c r="I286" s="23">
        <v>75000000</v>
      </c>
      <c r="J286" s="16" t="s">
        <v>3598</v>
      </c>
      <c r="K286" s="16" t="s">
        <v>48</v>
      </c>
      <c r="L286" s="15" t="s">
        <v>664</v>
      </c>
      <c r="M286" s="15" t="s">
        <v>665</v>
      </c>
      <c r="N286" s="15">
        <v>3837020</v>
      </c>
      <c r="O286" s="15" t="s">
        <v>666</v>
      </c>
      <c r="P286" s="16"/>
      <c r="Q286" s="16"/>
      <c r="R286" s="16"/>
      <c r="S286" s="16"/>
      <c r="T286" s="16"/>
      <c r="U286" s="17"/>
      <c r="V286" s="17"/>
      <c r="W286" s="16"/>
      <c r="X286" s="18"/>
      <c r="Y286" s="16"/>
      <c r="Z286" s="16"/>
      <c r="AA286" s="19" t="str">
        <f t="shared" si="7"/>
        <v/>
      </c>
      <c r="AB286" s="17"/>
      <c r="AC286" s="17"/>
      <c r="AD286" s="17"/>
      <c r="AE286" s="15" t="s">
        <v>796</v>
      </c>
      <c r="AF286" s="16" t="s">
        <v>53</v>
      </c>
      <c r="AG286" s="15" t="s">
        <v>3833</v>
      </c>
      <c r="AH286"/>
      <c r="AI286"/>
      <c r="AJ286"/>
      <c r="AK286"/>
      <c r="AL286"/>
      <c r="AM286"/>
      <c r="AN286"/>
      <c r="AO286"/>
    </row>
    <row r="287" spans="1:41" s="33" customFormat="1" ht="63" hidden="1" customHeight="1" x14ac:dyDescent="0.25">
      <c r="A287" s="13" t="s">
        <v>662</v>
      </c>
      <c r="B287" s="14">
        <v>41115700</v>
      </c>
      <c r="C287" s="15" t="s">
        <v>797</v>
      </c>
      <c r="D287" s="15" t="s">
        <v>3576</v>
      </c>
      <c r="E287" s="14" t="s">
        <v>3585</v>
      </c>
      <c r="F287" s="14" t="s">
        <v>3672</v>
      </c>
      <c r="G287" s="24" t="s">
        <v>3683</v>
      </c>
      <c r="H287" s="23">
        <v>55000000</v>
      </c>
      <c r="I287" s="23">
        <v>55000000</v>
      </c>
      <c r="J287" s="16" t="s">
        <v>3598</v>
      </c>
      <c r="K287" s="16" t="s">
        <v>48</v>
      </c>
      <c r="L287" s="15" t="s">
        <v>664</v>
      </c>
      <c r="M287" s="15" t="s">
        <v>665</v>
      </c>
      <c r="N287" s="15">
        <v>3837020</v>
      </c>
      <c r="O287" s="15" t="s">
        <v>666</v>
      </c>
      <c r="P287" s="16"/>
      <c r="Q287" s="16"/>
      <c r="R287" s="16"/>
      <c r="S287" s="16"/>
      <c r="T287" s="16"/>
      <c r="U287" s="17"/>
      <c r="V287" s="17"/>
      <c r="W287" s="16"/>
      <c r="X287" s="18"/>
      <c r="Y287" s="16"/>
      <c r="Z287" s="16"/>
      <c r="AA287" s="19" t="str">
        <f t="shared" si="7"/>
        <v/>
      </c>
      <c r="AB287" s="17"/>
      <c r="AC287" s="17"/>
      <c r="AD287" s="17"/>
      <c r="AE287" s="15" t="s">
        <v>798</v>
      </c>
      <c r="AF287" s="16" t="s">
        <v>53</v>
      </c>
      <c r="AG287" s="15" t="s">
        <v>3833</v>
      </c>
      <c r="AH287"/>
      <c r="AI287"/>
      <c r="AJ287"/>
      <c r="AK287"/>
      <c r="AL287"/>
      <c r="AM287"/>
      <c r="AN287"/>
      <c r="AO287"/>
    </row>
    <row r="288" spans="1:41" s="33" customFormat="1" ht="63" hidden="1" customHeight="1" x14ac:dyDescent="0.25">
      <c r="A288" s="13" t="s">
        <v>662</v>
      </c>
      <c r="B288" s="14">
        <v>72154300</v>
      </c>
      <c r="C288" s="15" t="s">
        <v>799</v>
      </c>
      <c r="D288" s="15" t="s">
        <v>3572</v>
      </c>
      <c r="E288" s="14" t="s">
        <v>3585</v>
      </c>
      <c r="F288" s="14" t="s">
        <v>3672</v>
      </c>
      <c r="G288" s="24" t="s">
        <v>3683</v>
      </c>
      <c r="H288" s="23">
        <v>15000000</v>
      </c>
      <c r="I288" s="23">
        <v>15000000</v>
      </c>
      <c r="J288" s="16" t="s">
        <v>3598</v>
      </c>
      <c r="K288" s="16" t="s">
        <v>48</v>
      </c>
      <c r="L288" s="15" t="s">
        <v>664</v>
      </c>
      <c r="M288" s="15" t="s">
        <v>665</v>
      </c>
      <c r="N288" s="15">
        <v>3837020</v>
      </c>
      <c r="O288" s="15" t="s">
        <v>666</v>
      </c>
      <c r="P288" s="16"/>
      <c r="Q288" s="16"/>
      <c r="R288" s="16"/>
      <c r="S288" s="16"/>
      <c r="T288" s="16"/>
      <c r="U288" s="17"/>
      <c r="V288" s="17"/>
      <c r="W288" s="16"/>
      <c r="X288" s="18"/>
      <c r="Y288" s="16"/>
      <c r="Z288" s="16"/>
      <c r="AA288" s="19" t="str">
        <f t="shared" si="7"/>
        <v/>
      </c>
      <c r="AB288" s="17"/>
      <c r="AC288" s="17"/>
      <c r="AD288" s="17"/>
      <c r="AE288" s="15" t="s">
        <v>792</v>
      </c>
      <c r="AF288" s="16" t="s">
        <v>53</v>
      </c>
      <c r="AG288" s="15" t="s">
        <v>3833</v>
      </c>
      <c r="AH288"/>
      <c r="AI288"/>
      <c r="AJ288"/>
      <c r="AK288"/>
      <c r="AL288"/>
      <c r="AM288"/>
      <c r="AN288"/>
      <c r="AO288"/>
    </row>
    <row r="289" spans="1:41" s="33" customFormat="1" ht="63" hidden="1" customHeight="1" x14ac:dyDescent="0.25">
      <c r="A289" s="13" t="s">
        <v>662</v>
      </c>
      <c r="B289" s="14">
        <v>73152101</v>
      </c>
      <c r="C289" s="15" t="s">
        <v>800</v>
      </c>
      <c r="D289" s="15" t="s">
        <v>3571</v>
      </c>
      <c r="E289" s="14" t="s">
        <v>3592</v>
      </c>
      <c r="F289" s="22" t="s">
        <v>3680</v>
      </c>
      <c r="G289" s="24" t="s">
        <v>3683</v>
      </c>
      <c r="H289" s="23">
        <v>55000000</v>
      </c>
      <c r="I289" s="23">
        <v>55000000</v>
      </c>
      <c r="J289" s="16" t="s">
        <v>3598</v>
      </c>
      <c r="K289" s="16" t="s">
        <v>48</v>
      </c>
      <c r="L289" s="15" t="s">
        <v>664</v>
      </c>
      <c r="M289" s="15" t="s">
        <v>665</v>
      </c>
      <c r="N289" s="15">
        <v>3837020</v>
      </c>
      <c r="O289" s="15" t="s">
        <v>666</v>
      </c>
      <c r="P289" s="16"/>
      <c r="Q289" s="16"/>
      <c r="R289" s="16"/>
      <c r="S289" s="16"/>
      <c r="T289" s="16"/>
      <c r="U289" s="17"/>
      <c r="V289" s="17"/>
      <c r="W289" s="16"/>
      <c r="X289" s="18"/>
      <c r="Y289" s="16"/>
      <c r="Z289" s="16"/>
      <c r="AA289" s="19" t="str">
        <f t="shared" si="7"/>
        <v/>
      </c>
      <c r="AB289" s="17"/>
      <c r="AC289" s="17"/>
      <c r="AD289" s="17"/>
      <c r="AE289" s="15" t="s">
        <v>796</v>
      </c>
      <c r="AF289" s="16" t="s">
        <v>53</v>
      </c>
      <c r="AG289" s="15" t="s">
        <v>3833</v>
      </c>
      <c r="AH289"/>
      <c r="AI289"/>
      <c r="AJ289"/>
      <c r="AK289"/>
      <c r="AL289"/>
      <c r="AM289"/>
      <c r="AN289"/>
      <c r="AO289"/>
    </row>
    <row r="290" spans="1:41" s="33" customFormat="1" ht="63" hidden="1" customHeight="1" x14ac:dyDescent="0.25">
      <c r="A290" s="13" t="s">
        <v>662</v>
      </c>
      <c r="B290" s="14">
        <v>73152101</v>
      </c>
      <c r="C290" s="15" t="s">
        <v>801</v>
      </c>
      <c r="D290" s="15" t="s">
        <v>3571</v>
      </c>
      <c r="E290" s="14" t="s">
        <v>3580</v>
      </c>
      <c r="F290" s="22" t="s">
        <v>3680</v>
      </c>
      <c r="G290" s="24" t="s">
        <v>3683</v>
      </c>
      <c r="H290" s="23">
        <v>61412780</v>
      </c>
      <c r="I290" s="23">
        <v>40457340</v>
      </c>
      <c r="J290" s="16" t="s">
        <v>3599</v>
      </c>
      <c r="K290" s="16" t="s">
        <v>3600</v>
      </c>
      <c r="L290" s="15" t="s">
        <v>664</v>
      </c>
      <c r="M290" s="15" t="s">
        <v>665</v>
      </c>
      <c r="N290" s="15">
        <v>3837020</v>
      </c>
      <c r="O290" s="15" t="s">
        <v>666</v>
      </c>
      <c r="P290" s="16"/>
      <c r="Q290" s="16"/>
      <c r="R290" s="16"/>
      <c r="S290" s="16"/>
      <c r="T290" s="16"/>
      <c r="U290" s="17"/>
      <c r="V290" s="17"/>
      <c r="W290" s="16"/>
      <c r="X290" s="18"/>
      <c r="Y290" s="16"/>
      <c r="Z290" s="16"/>
      <c r="AA290" s="19" t="str">
        <f t="shared" si="7"/>
        <v/>
      </c>
      <c r="AB290" s="17"/>
      <c r="AC290" s="17"/>
      <c r="AD290" s="17"/>
      <c r="AE290" s="15" t="s">
        <v>796</v>
      </c>
      <c r="AF290" s="16" t="s">
        <v>53</v>
      </c>
      <c r="AG290" s="15" t="s">
        <v>3833</v>
      </c>
      <c r="AH290"/>
      <c r="AI290"/>
      <c r="AJ290"/>
      <c r="AK290"/>
      <c r="AL290"/>
      <c r="AM290"/>
      <c r="AN290"/>
      <c r="AO290"/>
    </row>
    <row r="291" spans="1:41" s="33" customFormat="1" ht="63" hidden="1" customHeight="1" x14ac:dyDescent="0.25">
      <c r="A291" s="13" t="s">
        <v>662</v>
      </c>
      <c r="B291" s="14">
        <v>81141500</v>
      </c>
      <c r="C291" s="15" t="s">
        <v>802</v>
      </c>
      <c r="D291" s="15" t="s">
        <v>3788</v>
      </c>
      <c r="E291" s="14" t="s">
        <v>3584</v>
      </c>
      <c r="F291" s="22" t="s">
        <v>3680</v>
      </c>
      <c r="G291" s="24" t="s">
        <v>3683</v>
      </c>
      <c r="H291" s="23">
        <v>25000000</v>
      </c>
      <c r="I291" s="23">
        <v>25000000</v>
      </c>
      <c r="J291" s="16" t="s">
        <v>3598</v>
      </c>
      <c r="K291" s="16" t="s">
        <v>48</v>
      </c>
      <c r="L291" s="15" t="s">
        <v>664</v>
      </c>
      <c r="M291" s="15" t="s">
        <v>665</v>
      </c>
      <c r="N291" s="15">
        <v>3837020</v>
      </c>
      <c r="O291" s="15" t="s">
        <v>666</v>
      </c>
      <c r="P291" s="16"/>
      <c r="Q291" s="16"/>
      <c r="R291" s="16"/>
      <c r="S291" s="16"/>
      <c r="T291" s="16"/>
      <c r="U291" s="17"/>
      <c r="V291" s="17"/>
      <c r="W291" s="16"/>
      <c r="X291" s="18"/>
      <c r="Y291" s="16"/>
      <c r="Z291" s="16"/>
      <c r="AA291" s="19" t="str">
        <f t="shared" si="7"/>
        <v/>
      </c>
      <c r="AB291" s="17"/>
      <c r="AC291" s="17"/>
      <c r="AD291" s="17"/>
      <c r="AE291" s="15" t="s">
        <v>798</v>
      </c>
      <c r="AF291" s="16" t="s">
        <v>53</v>
      </c>
      <c r="AG291" s="15" t="s">
        <v>3833</v>
      </c>
      <c r="AH291"/>
      <c r="AI291"/>
      <c r="AJ291"/>
      <c r="AK291"/>
      <c r="AL291"/>
      <c r="AM291"/>
      <c r="AN291"/>
      <c r="AO291"/>
    </row>
    <row r="292" spans="1:41" s="33" customFormat="1" ht="63" hidden="1" customHeight="1" x14ac:dyDescent="0.25">
      <c r="A292" s="13" t="s">
        <v>662</v>
      </c>
      <c r="B292" s="14">
        <v>81141500</v>
      </c>
      <c r="C292" s="15" t="s">
        <v>803</v>
      </c>
      <c r="D292" s="15" t="s">
        <v>3892</v>
      </c>
      <c r="E292" s="14" t="s">
        <v>3584</v>
      </c>
      <c r="F292" s="22" t="s">
        <v>3680</v>
      </c>
      <c r="G292" s="24" t="s">
        <v>3683</v>
      </c>
      <c r="H292" s="23">
        <v>60000000</v>
      </c>
      <c r="I292" s="23">
        <v>60000000</v>
      </c>
      <c r="J292" s="16" t="s">
        <v>3598</v>
      </c>
      <c r="K292" s="16" t="s">
        <v>48</v>
      </c>
      <c r="L292" s="15" t="s">
        <v>664</v>
      </c>
      <c r="M292" s="15" t="s">
        <v>665</v>
      </c>
      <c r="N292" s="15">
        <v>3837020</v>
      </c>
      <c r="O292" s="15" t="s">
        <v>666</v>
      </c>
      <c r="P292" s="16"/>
      <c r="Q292" s="16"/>
      <c r="R292" s="16"/>
      <c r="S292" s="16"/>
      <c r="T292" s="16"/>
      <c r="U292" s="17"/>
      <c r="V292" s="17"/>
      <c r="W292" s="16"/>
      <c r="X292" s="18"/>
      <c r="Y292" s="16"/>
      <c r="Z292" s="16"/>
      <c r="AA292" s="19" t="str">
        <f t="shared" si="7"/>
        <v/>
      </c>
      <c r="AB292" s="17"/>
      <c r="AC292" s="17"/>
      <c r="AD292" s="17"/>
      <c r="AE292" s="15" t="s">
        <v>798</v>
      </c>
      <c r="AF292" s="16" t="s">
        <v>53</v>
      </c>
      <c r="AG292" s="15" t="s">
        <v>3833</v>
      </c>
      <c r="AH292"/>
      <c r="AI292"/>
      <c r="AJ292"/>
      <c r="AK292"/>
      <c r="AL292"/>
      <c r="AM292"/>
      <c r="AN292"/>
      <c r="AO292"/>
    </row>
    <row r="293" spans="1:41" s="33" customFormat="1" ht="63" hidden="1" customHeight="1" x14ac:dyDescent="0.25">
      <c r="A293" s="13" t="s">
        <v>662</v>
      </c>
      <c r="B293" s="14">
        <v>81141500</v>
      </c>
      <c r="C293" s="15" t="s">
        <v>804</v>
      </c>
      <c r="D293" s="15" t="s">
        <v>3892</v>
      </c>
      <c r="E293" s="14" t="s">
        <v>3586</v>
      </c>
      <c r="F293" s="22" t="s">
        <v>3680</v>
      </c>
      <c r="G293" s="24" t="s">
        <v>3683</v>
      </c>
      <c r="H293" s="23">
        <v>15000000</v>
      </c>
      <c r="I293" s="23">
        <v>15000000</v>
      </c>
      <c r="J293" s="16" t="s">
        <v>3598</v>
      </c>
      <c r="K293" s="16" t="s">
        <v>48</v>
      </c>
      <c r="L293" s="15" t="s">
        <v>664</v>
      </c>
      <c r="M293" s="15" t="s">
        <v>665</v>
      </c>
      <c r="N293" s="15">
        <v>3837020</v>
      </c>
      <c r="O293" s="15" t="s">
        <v>666</v>
      </c>
      <c r="P293" s="16"/>
      <c r="Q293" s="16"/>
      <c r="R293" s="16"/>
      <c r="S293" s="16"/>
      <c r="T293" s="16"/>
      <c r="U293" s="17"/>
      <c r="V293" s="17"/>
      <c r="W293" s="16"/>
      <c r="X293" s="18"/>
      <c r="Y293" s="16"/>
      <c r="Z293" s="16"/>
      <c r="AA293" s="19" t="str">
        <f t="shared" si="7"/>
        <v/>
      </c>
      <c r="AB293" s="17"/>
      <c r="AC293" s="17"/>
      <c r="AD293" s="17"/>
      <c r="AE293" s="15" t="s">
        <v>798</v>
      </c>
      <c r="AF293" s="16" t="s">
        <v>53</v>
      </c>
      <c r="AG293" s="15" t="s">
        <v>3833</v>
      </c>
      <c r="AH293"/>
      <c r="AI293"/>
      <c r="AJ293"/>
      <c r="AK293"/>
      <c r="AL293"/>
      <c r="AM293"/>
      <c r="AN293"/>
      <c r="AO293"/>
    </row>
    <row r="294" spans="1:41" s="33" customFormat="1" ht="63" hidden="1" customHeight="1" x14ac:dyDescent="0.25">
      <c r="A294" s="13" t="s">
        <v>662</v>
      </c>
      <c r="B294" s="14">
        <v>81141504</v>
      </c>
      <c r="C294" s="15" t="s">
        <v>805</v>
      </c>
      <c r="D294" s="15" t="s">
        <v>3573</v>
      </c>
      <c r="E294" s="14" t="s">
        <v>3581</v>
      </c>
      <c r="F294" s="14" t="s">
        <v>3672</v>
      </c>
      <c r="G294" s="24" t="s">
        <v>3683</v>
      </c>
      <c r="H294" s="23">
        <v>63854942</v>
      </c>
      <c r="I294" s="23">
        <v>63854942</v>
      </c>
      <c r="J294" s="16" t="s">
        <v>3598</v>
      </c>
      <c r="K294" s="16" t="s">
        <v>48</v>
      </c>
      <c r="L294" s="15" t="s">
        <v>664</v>
      </c>
      <c r="M294" s="15" t="s">
        <v>665</v>
      </c>
      <c r="N294" s="15">
        <v>3837020</v>
      </c>
      <c r="O294" s="15" t="s">
        <v>666</v>
      </c>
      <c r="P294" s="16"/>
      <c r="Q294" s="16"/>
      <c r="R294" s="16"/>
      <c r="S294" s="16"/>
      <c r="T294" s="16"/>
      <c r="U294" s="17"/>
      <c r="V294" s="17"/>
      <c r="W294" s="16"/>
      <c r="X294" s="18"/>
      <c r="Y294" s="16"/>
      <c r="Z294" s="16"/>
      <c r="AA294" s="19" t="str">
        <f t="shared" si="7"/>
        <v/>
      </c>
      <c r="AB294" s="17"/>
      <c r="AC294" s="17"/>
      <c r="AD294" s="17"/>
      <c r="AE294" s="15" t="s">
        <v>749</v>
      </c>
      <c r="AF294" s="16" t="s">
        <v>53</v>
      </c>
      <c r="AG294" s="15" t="s">
        <v>3833</v>
      </c>
      <c r="AH294"/>
      <c r="AI294"/>
      <c r="AJ294"/>
      <c r="AK294"/>
      <c r="AL294"/>
      <c r="AM294"/>
      <c r="AN294"/>
      <c r="AO294"/>
    </row>
    <row r="295" spans="1:41" s="33" customFormat="1" ht="63" hidden="1" customHeight="1" x14ac:dyDescent="0.25">
      <c r="A295" s="13" t="s">
        <v>662</v>
      </c>
      <c r="B295" s="14" t="s">
        <v>3570</v>
      </c>
      <c r="C295" s="15" t="s">
        <v>806</v>
      </c>
      <c r="D295" s="15" t="s">
        <v>3575</v>
      </c>
      <c r="E295" s="14" t="s">
        <v>3585</v>
      </c>
      <c r="F295" s="14" t="s">
        <v>3672</v>
      </c>
      <c r="G295" s="24" t="s">
        <v>3683</v>
      </c>
      <c r="H295" s="23">
        <v>40000000</v>
      </c>
      <c r="I295" s="23">
        <v>40000000</v>
      </c>
      <c r="J295" s="16" t="s">
        <v>3598</v>
      </c>
      <c r="K295" s="16" t="s">
        <v>48</v>
      </c>
      <c r="L295" s="15" t="s">
        <v>664</v>
      </c>
      <c r="M295" s="15" t="s">
        <v>665</v>
      </c>
      <c r="N295" s="15">
        <v>3837020</v>
      </c>
      <c r="O295" s="15" t="s">
        <v>666</v>
      </c>
      <c r="P295" s="16"/>
      <c r="Q295" s="16"/>
      <c r="R295" s="16"/>
      <c r="S295" s="16"/>
      <c r="T295" s="16"/>
      <c r="U295" s="17"/>
      <c r="V295" s="17"/>
      <c r="W295" s="16"/>
      <c r="X295" s="18"/>
      <c r="Y295" s="16"/>
      <c r="Z295" s="16"/>
      <c r="AA295" s="19" t="str">
        <f t="shared" si="7"/>
        <v/>
      </c>
      <c r="AB295" s="17"/>
      <c r="AC295" s="17"/>
      <c r="AD295" s="17"/>
      <c r="AE295" s="15" t="s">
        <v>796</v>
      </c>
      <c r="AF295" s="16" t="s">
        <v>53</v>
      </c>
      <c r="AG295" s="15" t="s">
        <v>3833</v>
      </c>
      <c r="AH295"/>
      <c r="AI295"/>
      <c r="AJ295"/>
      <c r="AK295"/>
      <c r="AL295"/>
      <c r="AM295"/>
      <c r="AN295"/>
      <c r="AO295"/>
    </row>
    <row r="296" spans="1:41" s="33" customFormat="1" ht="63" hidden="1" customHeight="1" x14ac:dyDescent="0.25">
      <c r="A296" s="13" t="s">
        <v>662</v>
      </c>
      <c r="B296" s="14">
        <v>80005600</v>
      </c>
      <c r="C296" s="15" t="s">
        <v>807</v>
      </c>
      <c r="D296" s="15" t="s">
        <v>3572</v>
      </c>
      <c r="E296" s="14" t="s">
        <v>3586</v>
      </c>
      <c r="F296" s="14" t="s">
        <v>3672</v>
      </c>
      <c r="G296" s="24" t="s">
        <v>3683</v>
      </c>
      <c r="H296" s="23">
        <v>72080000</v>
      </c>
      <c r="I296" s="23">
        <v>72080000</v>
      </c>
      <c r="J296" s="16" t="s">
        <v>3598</v>
      </c>
      <c r="K296" s="16" t="s">
        <v>48</v>
      </c>
      <c r="L296" s="15" t="s">
        <v>664</v>
      </c>
      <c r="M296" s="15" t="s">
        <v>665</v>
      </c>
      <c r="N296" s="15">
        <v>3837020</v>
      </c>
      <c r="O296" s="15" t="s">
        <v>666</v>
      </c>
      <c r="P296" s="16"/>
      <c r="Q296" s="16"/>
      <c r="R296" s="16"/>
      <c r="S296" s="16"/>
      <c r="T296" s="16"/>
      <c r="U296" s="17"/>
      <c r="V296" s="17"/>
      <c r="W296" s="16"/>
      <c r="X296" s="18"/>
      <c r="Y296" s="16"/>
      <c r="Z296" s="16"/>
      <c r="AA296" s="19" t="str">
        <f t="shared" si="7"/>
        <v/>
      </c>
      <c r="AB296" s="17"/>
      <c r="AC296" s="17"/>
      <c r="AD296" s="17"/>
      <c r="AE296" s="15" t="s">
        <v>794</v>
      </c>
      <c r="AF296" s="16" t="s">
        <v>53</v>
      </c>
      <c r="AG296" s="15" t="s">
        <v>3833</v>
      </c>
      <c r="AH296"/>
      <c r="AI296"/>
      <c r="AJ296"/>
      <c r="AK296"/>
      <c r="AL296"/>
      <c r="AM296"/>
      <c r="AN296"/>
      <c r="AO296"/>
    </row>
    <row r="297" spans="1:41" s="33" customFormat="1" ht="63" hidden="1" customHeight="1" x14ac:dyDescent="0.25">
      <c r="A297" s="13" t="s">
        <v>662</v>
      </c>
      <c r="B297" s="14" t="s">
        <v>3898</v>
      </c>
      <c r="C297" s="15" t="s">
        <v>808</v>
      </c>
      <c r="D297" s="15" t="s">
        <v>3574</v>
      </c>
      <c r="E297" s="14" t="s">
        <v>3581</v>
      </c>
      <c r="F297" s="14" t="s">
        <v>3615</v>
      </c>
      <c r="G297" s="24" t="s">
        <v>3683</v>
      </c>
      <c r="H297" s="23">
        <v>160000000</v>
      </c>
      <c r="I297" s="23">
        <v>160000000</v>
      </c>
      <c r="J297" s="16" t="s">
        <v>3598</v>
      </c>
      <c r="K297" s="16" t="s">
        <v>48</v>
      </c>
      <c r="L297" s="15" t="s">
        <v>664</v>
      </c>
      <c r="M297" s="15" t="s">
        <v>665</v>
      </c>
      <c r="N297" s="15">
        <v>3837020</v>
      </c>
      <c r="O297" s="15" t="s">
        <v>666</v>
      </c>
      <c r="P297" s="16"/>
      <c r="Q297" s="16"/>
      <c r="R297" s="16"/>
      <c r="S297" s="16"/>
      <c r="T297" s="16"/>
      <c r="U297" s="17"/>
      <c r="V297" s="17"/>
      <c r="W297" s="16"/>
      <c r="X297" s="18"/>
      <c r="Y297" s="16"/>
      <c r="Z297" s="16"/>
      <c r="AA297" s="19" t="str">
        <f t="shared" si="7"/>
        <v/>
      </c>
      <c r="AB297" s="17"/>
      <c r="AC297" s="17"/>
      <c r="AD297" s="17"/>
      <c r="AE297" s="15" t="s">
        <v>792</v>
      </c>
      <c r="AF297" s="16" t="s">
        <v>53</v>
      </c>
      <c r="AG297" s="15" t="s">
        <v>3833</v>
      </c>
      <c r="AH297"/>
      <c r="AI297"/>
      <c r="AJ297"/>
      <c r="AK297"/>
      <c r="AL297"/>
      <c r="AM297"/>
      <c r="AN297"/>
      <c r="AO297"/>
    </row>
    <row r="298" spans="1:41" s="33" customFormat="1" ht="63" hidden="1" customHeight="1" x14ac:dyDescent="0.25">
      <c r="A298" s="13" t="s">
        <v>662</v>
      </c>
      <c r="B298" s="14">
        <v>26121600</v>
      </c>
      <c r="C298" s="15" t="s">
        <v>809</v>
      </c>
      <c r="D298" s="15" t="s">
        <v>3575</v>
      </c>
      <c r="E298" s="14" t="s">
        <v>3577</v>
      </c>
      <c r="F298" s="14" t="s">
        <v>3672</v>
      </c>
      <c r="G298" s="24" t="s">
        <v>3683</v>
      </c>
      <c r="H298" s="23">
        <v>50000000</v>
      </c>
      <c r="I298" s="23">
        <v>50000000</v>
      </c>
      <c r="J298" s="16" t="s">
        <v>3598</v>
      </c>
      <c r="K298" s="16" t="s">
        <v>48</v>
      </c>
      <c r="L298" s="15" t="s">
        <v>664</v>
      </c>
      <c r="M298" s="15" t="s">
        <v>665</v>
      </c>
      <c r="N298" s="15">
        <v>3837020</v>
      </c>
      <c r="O298" s="15" t="s">
        <v>666</v>
      </c>
      <c r="P298" s="16"/>
      <c r="Q298" s="16"/>
      <c r="R298" s="16"/>
      <c r="S298" s="16"/>
      <c r="T298" s="16"/>
      <c r="U298" s="17"/>
      <c r="V298" s="17"/>
      <c r="W298" s="16"/>
      <c r="X298" s="18"/>
      <c r="Y298" s="16"/>
      <c r="Z298" s="16"/>
      <c r="AA298" s="19" t="str">
        <f t="shared" si="7"/>
        <v/>
      </c>
      <c r="AB298" s="17"/>
      <c r="AC298" s="17"/>
      <c r="AD298" s="17"/>
      <c r="AE298" s="15" t="s">
        <v>777</v>
      </c>
      <c r="AF298" s="16" t="s">
        <v>53</v>
      </c>
      <c r="AG298" s="15" t="s">
        <v>3833</v>
      </c>
      <c r="AH298"/>
      <c r="AI298"/>
      <c r="AJ298"/>
      <c r="AK298"/>
      <c r="AL298"/>
      <c r="AM298"/>
      <c r="AN298"/>
      <c r="AO298"/>
    </row>
    <row r="299" spans="1:41" s="33" customFormat="1" ht="63" hidden="1" customHeight="1" x14ac:dyDescent="0.25">
      <c r="A299" s="13" t="s">
        <v>662</v>
      </c>
      <c r="B299" s="14">
        <v>12352310</v>
      </c>
      <c r="C299" s="15" t="s">
        <v>810</v>
      </c>
      <c r="D299" s="15" t="s">
        <v>3572</v>
      </c>
      <c r="E299" s="14" t="s">
        <v>3578</v>
      </c>
      <c r="F299" s="14" t="s">
        <v>3672</v>
      </c>
      <c r="G299" s="24" t="s">
        <v>3683</v>
      </c>
      <c r="H299" s="23">
        <v>42400000</v>
      </c>
      <c r="I299" s="23">
        <v>42400000</v>
      </c>
      <c r="J299" s="16" t="s">
        <v>3598</v>
      </c>
      <c r="K299" s="16" t="s">
        <v>48</v>
      </c>
      <c r="L299" s="15" t="s">
        <v>664</v>
      </c>
      <c r="M299" s="15" t="s">
        <v>665</v>
      </c>
      <c r="N299" s="15">
        <v>3837020</v>
      </c>
      <c r="O299" s="15" t="s">
        <v>666</v>
      </c>
      <c r="P299" s="16"/>
      <c r="Q299" s="16"/>
      <c r="R299" s="16"/>
      <c r="S299" s="16"/>
      <c r="T299" s="16"/>
      <c r="U299" s="17"/>
      <c r="V299" s="17"/>
      <c r="W299" s="16"/>
      <c r="X299" s="18"/>
      <c r="Y299" s="16"/>
      <c r="Z299" s="16"/>
      <c r="AA299" s="19" t="str">
        <f t="shared" si="7"/>
        <v/>
      </c>
      <c r="AB299" s="17"/>
      <c r="AC299" s="17"/>
      <c r="AD299" s="17"/>
      <c r="AE299" s="15" t="s">
        <v>796</v>
      </c>
      <c r="AF299" s="16" t="s">
        <v>53</v>
      </c>
      <c r="AG299" s="15" t="s">
        <v>3833</v>
      </c>
      <c r="AH299"/>
      <c r="AI299"/>
      <c r="AJ299"/>
      <c r="AK299"/>
      <c r="AL299"/>
      <c r="AM299"/>
      <c r="AN299"/>
      <c r="AO299"/>
    </row>
    <row r="300" spans="1:41" s="33" customFormat="1" ht="63" hidden="1" customHeight="1" x14ac:dyDescent="0.25">
      <c r="A300" s="13" t="s">
        <v>662</v>
      </c>
      <c r="B300" s="14">
        <v>15121517</v>
      </c>
      <c r="C300" s="15" t="s">
        <v>811</v>
      </c>
      <c r="D300" s="15" t="s">
        <v>3574</v>
      </c>
      <c r="E300" s="14" t="s">
        <v>3583</v>
      </c>
      <c r="F300" s="14" t="s">
        <v>3672</v>
      </c>
      <c r="G300" s="24" t="s">
        <v>3683</v>
      </c>
      <c r="H300" s="23">
        <v>15000000</v>
      </c>
      <c r="I300" s="23">
        <v>15000000</v>
      </c>
      <c r="J300" s="16" t="s">
        <v>3598</v>
      </c>
      <c r="K300" s="16" t="s">
        <v>48</v>
      </c>
      <c r="L300" s="15" t="s">
        <v>664</v>
      </c>
      <c r="M300" s="15" t="s">
        <v>665</v>
      </c>
      <c r="N300" s="15">
        <v>3837020</v>
      </c>
      <c r="O300" s="15" t="s">
        <v>666</v>
      </c>
      <c r="P300" s="16"/>
      <c r="Q300" s="16"/>
      <c r="R300" s="16"/>
      <c r="S300" s="16"/>
      <c r="T300" s="16"/>
      <c r="U300" s="17"/>
      <c r="V300" s="17"/>
      <c r="W300" s="16"/>
      <c r="X300" s="18"/>
      <c r="Y300" s="16"/>
      <c r="Z300" s="16"/>
      <c r="AA300" s="19" t="str">
        <f t="shared" si="7"/>
        <v/>
      </c>
      <c r="AB300" s="17"/>
      <c r="AC300" s="17"/>
      <c r="AD300" s="17"/>
      <c r="AE300" s="15" t="s">
        <v>794</v>
      </c>
      <c r="AF300" s="16" t="s">
        <v>53</v>
      </c>
      <c r="AG300" s="15" t="s">
        <v>3833</v>
      </c>
      <c r="AH300"/>
      <c r="AI300"/>
      <c r="AJ300"/>
      <c r="AK300"/>
      <c r="AL300"/>
      <c r="AM300"/>
      <c r="AN300"/>
      <c r="AO300"/>
    </row>
    <row r="301" spans="1:41" s="33" customFormat="1" ht="63" hidden="1" customHeight="1" x14ac:dyDescent="0.25">
      <c r="A301" s="13" t="s">
        <v>662</v>
      </c>
      <c r="B301" s="14">
        <v>15121517</v>
      </c>
      <c r="C301" s="15" t="s">
        <v>812</v>
      </c>
      <c r="D301" s="15" t="s">
        <v>3573</v>
      </c>
      <c r="E301" s="14" t="s">
        <v>3582</v>
      </c>
      <c r="F301" s="14" t="s">
        <v>3672</v>
      </c>
      <c r="G301" s="24" t="s">
        <v>3683</v>
      </c>
      <c r="H301" s="23">
        <v>30000000</v>
      </c>
      <c r="I301" s="23">
        <v>30000000</v>
      </c>
      <c r="J301" s="16" t="s">
        <v>3598</v>
      </c>
      <c r="K301" s="16" t="s">
        <v>48</v>
      </c>
      <c r="L301" s="15" t="s">
        <v>664</v>
      </c>
      <c r="M301" s="15" t="s">
        <v>665</v>
      </c>
      <c r="N301" s="15">
        <v>3837020</v>
      </c>
      <c r="O301" s="15" t="s">
        <v>666</v>
      </c>
      <c r="P301" s="16"/>
      <c r="Q301" s="16"/>
      <c r="R301" s="16"/>
      <c r="S301" s="16"/>
      <c r="T301" s="16"/>
      <c r="U301" s="17"/>
      <c r="V301" s="17"/>
      <c r="W301" s="16"/>
      <c r="X301" s="18"/>
      <c r="Y301" s="16"/>
      <c r="Z301" s="16"/>
      <c r="AA301" s="19" t="str">
        <f t="shared" si="7"/>
        <v/>
      </c>
      <c r="AB301" s="17"/>
      <c r="AC301" s="17"/>
      <c r="AD301" s="17"/>
      <c r="AE301" s="15" t="s">
        <v>794</v>
      </c>
      <c r="AF301" s="16" t="s">
        <v>53</v>
      </c>
      <c r="AG301" s="15" t="s">
        <v>3833</v>
      </c>
      <c r="AH301"/>
      <c r="AI301"/>
      <c r="AJ301"/>
      <c r="AK301"/>
      <c r="AL301"/>
      <c r="AM301"/>
      <c r="AN301"/>
      <c r="AO301"/>
    </row>
    <row r="302" spans="1:41" s="33" customFormat="1" ht="63" hidden="1" customHeight="1" x14ac:dyDescent="0.25">
      <c r="A302" s="13" t="s">
        <v>662</v>
      </c>
      <c r="B302" s="14">
        <v>40142500</v>
      </c>
      <c r="C302" s="15" t="s">
        <v>813</v>
      </c>
      <c r="D302" s="15" t="s">
        <v>3575</v>
      </c>
      <c r="E302" s="14" t="s">
        <v>3585</v>
      </c>
      <c r="F302" s="14" t="s">
        <v>3672</v>
      </c>
      <c r="G302" s="24" t="s">
        <v>3683</v>
      </c>
      <c r="H302" s="23">
        <v>25000000</v>
      </c>
      <c r="I302" s="23">
        <v>25000000</v>
      </c>
      <c r="J302" s="16" t="s">
        <v>3598</v>
      </c>
      <c r="K302" s="16" t="s">
        <v>48</v>
      </c>
      <c r="L302" s="15" t="s">
        <v>664</v>
      </c>
      <c r="M302" s="15" t="s">
        <v>665</v>
      </c>
      <c r="N302" s="15">
        <v>3837020</v>
      </c>
      <c r="O302" s="15" t="s">
        <v>666</v>
      </c>
      <c r="P302" s="16"/>
      <c r="Q302" s="16"/>
      <c r="R302" s="16"/>
      <c r="S302" s="16"/>
      <c r="T302" s="16"/>
      <c r="U302" s="17"/>
      <c r="V302" s="17"/>
      <c r="W302" s="16"/>
      <c r="X302" s="18"/>
      <c r="Y302" s="16"/>
      <c r="Z302" s="16"/>
      <c r="AA302" s="19" t="str">
        <f t="shared" si="7"/>
        <v/>
      </c>
      <c r="AB302" s="17"/>
      <c r="AC302" s="17"/>
      <c r="AD302" s="17"/>
      <c r="AE302" s="15" t="s">
        <v>794</v>
      </c>
      <c r="AF302" s="16" t="s">
        <v>53</v>
      </c>
      <c r="AG302" s="15" t="s">
        <v>3833</v>
      </c>
      <c r="AH302"/>
      <c r="AI302"/>
      <c r="AJ302"/>
      <c r="AK302"/>
      <c r="AL302"/>
      <c r="AM302"/>
      <c r="AN302"/>
      <c r="AO302"/>
    </row>
    <row r="303" spans="1:41" s="33" customFormat="1" ht="63" hidden="1" customHeight="1" x14ac:dyDescent="0.25">
      <c r="A303" s="13" t="s">
        <v>662</v>
      </c>
      <c r="B303" s="14">
        <v>73152101</v>
      </c>
      <c r="C303" s="15" t="s">
        <v>814</v>
      </c>
      <c r="D303" s="15" t="s">
        <v>3571</v>
      </c>
      <c r="E303" s="14" t="s">
        <v>3584</v>
      </c>
      <c r="F303" s="14" t="s">
        <v>3682</v>
      </c>
      <c r="G303" s="24" t="s">
        <v>3683</v>
      </c>
      <c r="H303" s="23">
        <v>304000000</v>
      </c>
      <c r="I303" s="23">
        <v>304000000</v>
      </c>
      <c r="J303" s="16" t="s">
        <v>3598</v>
      </c>
      <c r="K303" s="16" t="s">
        <v>48</v>
      </c>
      <c r="L303" s="15" t="s">
        <v>664</v>
      </c>
      <c r="M303" s="15" t="s">
        <v>665</v>
      </c>
      <c r="N303" s="15">
        <v>3837020</v>
      </c>
      <c r="O303" s="15" t="s">
        <v>666</v>
      </c>
      <c r="P303" s="16"/>
      <c r="Q303" s="16"/>
      <c r="R303" s="16"/>
      <c r="S303" s="16"/>
      <c r="T303" s="16"/>
      <c r="U303" s="17"/>
      <c r="V303" s="17"/>
      <c r="W303" s="16"/>
      <c r="X303" s="18"/>
      <c r="Y303" s="16"/>
      <c r="Z303" s="16"/>
      <c r="AA303" s="19" t="str">
        <f t="shared" si="7"/>
        <v/>
      </c>
      <c r="AB303" s="17"/>
      <c r="AC303" s="17"/>
      <c r="AD303" s="17"/>
      <c r="AE303" s="15" t="s">
        <v>762</v>
      </c>
      <c r="AF303" s="16" t="s">
        <v>53</v>
      </c>
      <c r="AG303" s="15" t="s">
        <v>3833</v>
      </c>
      <c r="AH303"/>
      <c r="AI303"/>
      <c r="AJ303"/>
      <c r="AK303"/>
      <c r="AL303"/>
      <c r="AM303"/>
      <c r="AN303"/>
      <c r="AO303"/>
    </row>
    <row r="304" spans="1:41" s="33" customFormat="1" ht="63" hidden="1" customHeight="1" x14ac:dyDescent="0.25">
      <c r="A304" s="13" t="s">
        <v>662</v>
      </c>
      <c r="B304" s="14">
        <v>47132101</v>
      </c>
      <c r="C304" s="15" t="s">
        <v>815</v>
      </c>
      <c r="D304" s="15" t="s">
        <v>3575</v>
      </c>
      <c r="E304" s="14" t="s">
        <v>3584</v>
      </c>
      <c r="F304" s="14" t="s">
        <v>3672</v>
      </c>
      <c r="G304" s="24" t="s">
        <v>3683</v>
      </c>
      <c r="H304" s="23">
        <v>15900000</v>
      </c>
      <c r="I304" s="23">
        <v>15900000</v>
      </c>
      <c r="J304" s="16" t="s">
        <v>3598</v>
      </c>
      <c r="K304" s="16" t="s">
        <v>48</v>
      </c>
      <c r="L304" s="15" t="s">
        <v>664</v>
      </c>
      <c r="M304" s="15" t="s">
        <v>665</v>
      </c>
      <c r="N304" s="15">
        <v>3837020</v>
      </c>
      <c r="O304" s="15" t="s">
        <v>666</v>
      </c>
      <c r="P304" s="16"/>
      <c r="Q304" s="16"/>
      <c r="R304" s="16"/>
      <c r="S304" s="16"/>
      <c r="T304" s="16"/>
      <c r="U304" s="17"/>
      <c r="V304" s="17"/>
      <c r="W304" s="16"/>
      <c r="X304" s="18"/>
      <c r="Y304" s="16"/>
      <c r="Z304" s="16"/>
      <c r="AA304" s="19" t="str">
        <f t="shared" si="7"/>
        <v/>
      </c>
      <c r="AB304" s="17"/>
      <c r="AC304" s="17"/>
      <c r="AD304" s="17"/>
      <c r="AE304" s="15" t="s">
        <v>760</v>
      </c>
      <c r="AF304" s="16" t="s">
        <v>53</v>
      </c>
      <c r="AG304" s="15" t="s">
        <v>3833</v>
      </c>
      <c r="AH304"/>
      <c r="AI304"/>
      <c r="AJ304"/>
      <c r="AK304"/>
      <c r="AL304"/>
      <c r="AM304"/>
      <c r="AN304"/>
      <c r="AO304"/>
    </row>
    <row r="305" spans="1:42" s="33" customFormat="1" ht="63" hidden="1" customHeight="1" x14ac:dyDescent="0.25">
      <c r="A305" s="13" t="s">
        <v>662</v>
      </c>
      <c r="B305" s="14">
        <v>31161504</v>
      </c>
      <c r="C305" s="15" t="s">
        <v>816</v>
      </c>
      <c r="D305" s="15" t="s">
        <v>3574</v>
      </c>
      <c r="E305" s="14" t="s">
        <v>3580</v>
      </c>
      <c r="F305" s="14" t="s">
        <v>3672</v>
      </c>
      <c r="G305" s="24" t="s">
        <v>3683</v>
      </c>
      <c r="H305" s="23">
        <v>10000000</v>
      </c>
      <c r="I305" s="23">
        <v>10000000</v>
      </c>
      <c r="J305" s="16" t="s">
        <v>3598</v>
      </c>
      <c r="K305" s="16" t="s">
        <v>48</v>
      </c>
      <c r="L305" s="15" t="s">
        <v>664</v>
      </c>
      <c r="M305" s="15" t="s">
        <v>665</v>
      </c>
      <c r="N305" s="15">
        <v>3837020</v>
      </c>
      <c r="O305" s="15" t="s">
        <v>666</v>
      </c>
      <c r="P305" s="16"/>
      <c r="Q305" s="16"/>
      <c r="R305" s="16"/>
      <c r="S305" s="16"/>
      <c r="T305" s="16"/>
      <c r="U305" s="17"/>
      <c r="V305" s="17"/>
      <c r="W305" s="16"/>
      <c r="X305" s="18"/>
      <c r="Y305" s="16"/>
      <c r="Z305" s="16"/>
      <c r="AA305" s="19" t="str">
        <f t="shared" si="7"/>
        <v/>
      </c>
      <c r="AB305" s="17"/>
      <c r="AC305" s="17"/>
      <c r="AD305" s="17"/>
      <c r="AE305" s="15" t="s">
        <v>796</v>
      </c>
      <c r="AF305" s="16" t="s">
        <v>53</v>
      </c>
      <c r="AG305" s="15" t="s">
        <v>3833</v>
      </c>
      <c r="AH305"/>
      <c r="AI305"/>
      <c r="AJ305"/>
      <c r="AK305"/>
      <c r="AL305"/>
      <c r="AM305"/>
      <c r="AN305"/>
      <c r="AO305"/>
    </row>
    <row r="306" spans="1:42" s="33" customFormat="1" ht="63" hidden="1" customHeight="1" x14ac:dyDescent="0.25">
      <c r="A306" s="13" t="s">
        <v>662</v>
      </c>
      <c r="B306" s="14" t="s">
        <v>3898</v>
      </c>
      <c r="C306" s="15" t="s">
        <v>817</v>
      </c>
      <c r="D306" s="15" t="s">
        <v>3575</v>
      </c>
      <c r="E306" s="14" t="s">
        <v>3577</v>
      </c>
      <c r="F306" s="14" t="s">
        <v>3672</v>
      </c>
      <c r="G306" s="24" t="s">
        <v>3683</v>
      </c>
      <c r="H306" s="23">
        <v>20000000</v>
      </c>
      <c r="I306" s="23">
        <v>20000000</v>
      </c>
      <c r="J306" s="16" t="s">
        <v>3598</v>
      </c>
      <c r="K306" s="16" t="s">
        <v>48</v>
      </c>
      <c r="L306" s="15" t="s">
        <v>664</v>
      </c>
      <c r="M306" s="15" t="s">
        <v>665</v>
      </c>
      <c r="N306" s="15">
        <v>3837020</v>
      </c>
      <c r="O306" s="15" t="s">
        <v>666</v>
      </c>
      <c r="P306" s="16"/>
      <c r="Q306" s="16"/>
      <c r="R306" s="16"/>
      <c r="S306" s="16"/>
      <c r="T306" s="16"/>
      <c r="U306" s="17"/>
      <c r="V306" s="17"/>
      <c r="W306" s="16"/>
      <c r="X306" s="18"/>
      <c r="Y306" s="16"/>
      <c r="Z306" s="16"/>
      <c r="AA306" s="19" t="str">
        <f t="shared" si="7"/>
        <v/>
      </c>
      <c r="AB306" s="17"/>
      <c r="AC306" s="17"/>
      <c r="AD306" s="17"/>
      <c r="AE306" s="15" t="s">
        <v>792</v>
      </c>
      <c r="AF306" s="16" t="s">
        <v>53</v>
      </c>
      <c r="AG306" s="15" t="s">
        <v>3833</v>
      </c>
      <c r="AH306"/>
      <c r="AI306"/>
      <c r="AJ306"/>
      <c r="AK306"/>
      <c r="AL306"/>
      <c r="AM306"/>
      <c r="AN306"/>
      <c r="AO306"/>
    </row>
    <row r="307" spans="1:42" s="33" customFormat="1" ht="63" hidden="1" customHeight="1" x14ac:dyDescent="0.25">
      <c r="A307" s="13" t="s">
        <v>662</v>
      </c>
      <c r="B307" s="14">
        <v>81101701</v>
      </c>
      <c r="C307" s="15" t="s">
        <v>818</v>
      </c>
      <c r="D307" s="15" t="s">
        <v>3573</v>
      </c>
      <c r="E307" s="14" t="s">
        <v>3579</v>
      </c>
      <c r="F307" s="14" t="s">
        <v>3672</v>
      </c>
      <c r="G307" s="24" t="s">
        <v>3683</v>
      </c>
      <c r="H307" s="23">
        <v>12000000</v>
      </c>
      <c r="I307" s="23">
        <v>12000000</v>
      </c>
      <c r="J307" s="16" t="s">
        <v>3598</v>
      </c>
      <c r="K307" s="16" t="s">
        <v>48</v>
      </c>
      <c r="L307" s="15" t="s">
        <v>664</v>
      </c>
      <c r="M307" s="15" t="s">
        <v>665</v>
      </c>
      <c r="N307" s="15">
        <v>3837020</v>
      </c>
      <c r="O307" s="15" t="s">
        <v>666</v>
      </c>
      <c r="P307" s="16"/>
      <c r="Q307" s="16"/>
      <c r="R307" s="16"/>
      <c r="S307" s="16"/>
      <c r="T307" s="16"/>
      <c r="U307" s="17"/>
      <c r="V307" s="17"/>
      <c r="W307" s="16"/>
      <c r="X307" s="18"/>
      <c r="Y307" s="16"/>
      <c r="Z307" s="16"/>
      <c r="AA307" s="19" t="str">
        <f t="shared" si="7"/>
        <v/>
      </c>
      <c r="AB307" s="17"/>
      <c r="AC307" s="17"/>
      <c r="AD307" s="17"/>
      <c r="AE307" s="15" t="s">
        <v>792</v>
      </c>
      <c r="AF307" s="16" t="s">
        <v>53</v>
      </c>
      <c r="AG307" s="15" t="s">
        <v>3833</v>
      </c>
      <c r="AH307"/>
      <c r="AI307"/>
      <c r="AJ307"/>
      <c r="AK307"/>
      <c r="AL307"/>
      <c r="AM307"/>
      <c r="AN307"/>
      <c r="AO307"/>
      <c r="AP307" s="33" t="s">
        <v>3698</v>
      </c>
    </row>
    <row r="308" spans="1:42" s="33" customFormat="1" ht="63" hidden="1" customHeight="1" x14ac:dyDescent="0.25">
      <c r="A308" s="13" t="s">
        <v>662</v>
      </c>
      <c r="B308" s="14" t="s">
        <v>3896</v>
      </c>
      <c r="C308" s="15" t="s">
        <v>819</v>
      </c>
      <c r="D308" s="15" t="s">
        <v>3571</v>
      </c>
      <c r="E308" s="14" t="s">
        <v>3585</v>
      </c>
      <c r="F308" s="22" t="s">
        <v>3680</v>
      </c>
      <c r="G308" s="24" t="s">
        <v>3683</v>
      </c>
      <c r="H308" s="23">
        <v>1663598644</v>
      </c>
      <c r="I308" s="23">
        <v>1263600000</v>
      </c>
      <c r="J308" s="16" t="s">
        <v>3599</v>
      </c>
      <c r="K308" s="16" t="s">
        <v>3600</v>
      </c>
      <c r="L308" s="15" t="s">
        <v>664</v>
      </c>
      <c r="M308" s="15" t="s">
        <v>665</v>
      </c>
      <c r="N308" s="15">
        <v>3837020</v>
      </c>
      <c r="O308" s="15" t="s">
        <v>666</v>
      </c>
      <c r="P308" s="16"/>
      <c r="Q308" s="16"/>
      <c r="R308" s="16"/>
      <c r="S308" s="16"/>
      <c r="T308" s="16"/>
      <c r="U308" s="17"/>
      <c r="V308" s="17"/>
      <c r="W308" s="16"/>
      <c r="X308" s="18"/>
      <c r="Y308" s="16"/>
      <c r="Z308" s="16"/>
      <c r="AA308" s="19" t="str">
        <f t="shared" si="7"/>
        <v/>
      </c>
      <c r="AB308" s="17"/>
      <c r="AC308" s="17"/>
      <c r="AD308" s="17"/>
      <c r="AE308" s="15" t="s">
        <v>794</v>
      </c>
      <c r="AF308" s="16" t="s">
        <v>53</v>
      </c>
      <c r="AG308" s="15" t="s">
        <v>3833</v>
      </c>
      <c r="AH308"/>
      <c r="AI308"/>
      <c r="AJ308"/>
      <c r="AK308"/>
      <c r="AL308"/>
      <c r="AM308"/>
      <c r="AN308"/>
      <c r="AO308"/>
    </row>
    <row r="309" spans="1:42" s="33" customFormat="1" ht="63" hidden="1" customHeight="1" x14ac:dyDescent="0.25">
      <c r="A309" s="13" t="s">
        <v>662</v>
      </c>
      <c r="B309" s="14">
        <v>40161804</v>
      </c>
      <c r="C309" s="15" t="s">
        <v>820</v>
      </c>
      <c r="D309" s="15" t="s">
        <v>3572</v>
      </c>
      <c r="E309" s="14" t="s">
        <v>3585</v>
      </c>
      <c r="F309" s="14" t="s">
        <v>3672</v>
      </c>
      <c r="G309" s="24" t="s">
        <v>3683</v>
      </c>
      <c r="H309" s="23">
        <v>78100466</v>
      </c>
      <c r="I309" s="23">
        <v>78100466</v>
      </c>
      <c r="J309" s="16" t="s">
        <v>3598</v>
      </c>
      <c r="K309" s="16" t="s">
        <v>48</v>
      </c>
      <c r="L309" s="15" t="s">
        <v>664</v>
      </c>
      <c r="M309" s="15" t="s">
        <v>665</v>
      </c>
      <c r="N309" s="15">
        <v>3837020</v>
      </c>
      <c r="O309" s="15" t="s">
        <v>666</v>
      </c>
      <c r="P309" s="16"/>
      <c r="Q309" s="16"/>
      <c r="R309" s="16"/>
      <c r="S309" s="16"/>
      <c r="T309" s="16"/>
      <c r="U309" s="17"/>
      <c r="V309" s="17"/>
      <c r="W309" s="16"/>
      <c r="X309" s="18"/>
      <c r="Y309" s="16"/>
      <c r="Z309" s="16"/>
      <c r="AA309" s="19" t="str">
        <f t="shared" si="7"/>
        <v/>
      </c>
      <c r="AB309" s="17"/>
      <c r="AC309" s="17"/>
      <c r="AD309" s="17"/>
      <c r="AE309" s="15" t="s">
        <v>764</v>
      </c>
      <c r="AF309" s="16" t="s">
        <v>53</v>
      </c>
      <c r="AG309" s="15" t="s">
        <v>3833</v>
      </c>
      <c r="AH309"/>
      <c r="AI309"/>
      <c r="AJ309"/>
      <c r="AK309"/>
      <c r="AL309"/>
      <c r="AM309"/>
      <c r="AN309"/>
      <c r="AO309"/>
    </row>
    <row r="310" spans="1:42" s="33" customFormat="1" ht="63" hidden="1" customHeight="1" x14ac:dyDescent="0.25">
      <c r="A310" s="13" t="s">
        <v>662</v>
      </c>
      <c r="B310" s="14">
        <v>15111510</v>
      </c>
      <c r="C310" s="15" t="s">
        <v>3899</v>
      </c>
      <c r="D310" s="15" t="s">
        <v>3571</v>
      </c>
      <c r="E310" s="14" t="s">
        <v>3588</v>
      </c>
      <c r="F310" s="14" t="s">
        <v>3672</v>
      </c>
      <c r="G310" s="24" t="s">
        <v>3683</v>
      </c>
      <c r="H310" s="23">
        <v>70000000.000000015</v>
      </c>
      <c r="I310" s="23">
        <v>70000000.000000015</v>
      </c>
      <c r="J310" s="16" t="s">
        <v>3598</v>
      </c>
      <c r="K310" s="16" t="s">
        <v>48</v>
      </c>
      <c r="L310" s="15" t="s">
        <v>664</v>
      </c>
      <c r="M310" s="15" t="s">
        <v>665</v>
      </c>
      <c r="N310" s="15">
        <v>3837020</v>
      </c>
      <c r="O310" s="15" t="s">
        <v>666</v>
      </c>
      <c r="P310" s="16"/>
      <c r="Q310" s="16"/>
      <c r="R310" s="16"/>
      <c r="S310" s="16"/>
      <c r="T310" s="16"/>
      <c r="U310" s="17"/>
      <c r="V310" s="17"/>
      <c r="W310" s="16"/>
      <c r="X310" s="18"/>
      <c r="Y310" s="16"/>
      <c r="Z310" s="16"/>
      <c r="AA310" s="19" t="str">
        <f t="shared" si="7"/>
        <v/>
      </c>
      <c r="AB310" s="17"/>
      <c r="AC310" s="17"/>
      <c r="AD310" s="17"/>
      <c r="AE310" s="15" t="s">
        <v>762</v>
      </c>
      <c r="AF310" s="16" t="s">
        <v>53</v>
      </c>
      <c r="AG310" s="15" t="s">
        <v>3833</v>
      </c>
      <c r="AH310"/>
      <c r="AI310"/>
      <c r="AJ310"/>
      <c r="AK310"/>
      <c r="AL310"/>
      <c r="AM310"/>
      <c r="AN310"/>
      <c r="AO310"/>
      <c r="AP310" s="33" t="s">
        <v>3706</v>
      </c>
    </row>
    <row r="311" spans="1:42" s="33" customFormat="1" ht="63" hidden="1" customHeight="1" x14ac:dyDescent="0.25">
      <c r="A311" s="13" t="s">
        <v>662</v>
      </c>
      <c r="B311" s="14" t="s">
        <v>821</v>
      </c>
      <c r="C311" s="15" t="s">
        <v>822</v>
      </c>
      <c r="D311" s="15" t="s">
        <v>3571</v>
      </c>
      <c r="E311" s="14" t="s">
        <v>3586</v>
      </c>
      <c r="F311" s="22" t="s">
        <v>3680</v>
      </c>
      <c r="G311" s="24" t="s">
        <v>3683</v>
      </c>
      <c r="H311" s="23">
        <v>2500000</v>
      </c>
      <c r="I311" s="23">
        <v>2500000</v>
      </c>
      <c r="J311" s="16" t="s">
        <v>3598</v>
      </c>
      <c r="K311" s="16" t="s">
        <v>48</v>
      </c>
      <c r="L311" s="15" t="s">
        <v>664</v>
      </c>
      <c r="M311" s="15" t="s">
        <v>665</v>
      </c>
      <c r="N311" s="15">
        <v>3837020</v>
      </c>
      <c r="O311" s="15" t="s">
        <v>666</v>
      </c>
      <c r="P311" s="16"/>
      <c r="Q311" s="16"/>
      <c r="R311" s="16"/>
      <c r="S311" s="16"/>
      <c r="T311" s="16"/>
      <c r="U311" s="17"/>
      <c r="V311" s="17"/>
      <c r="W311" s="16"/>
      <c r="X311" s="18"/>
      <c r="Y311" s="16"/>
      <c r="Z311" s="16"/>
      <c r="AA311" s="19" t="str">
        <f t="shared" si="7"/>
        <v/>
      </c>
      <c r="AB311" s="17"/>
      <c r="AC311" s="17"/>
      <c r="AD311" s="17"/>
      <c r="AE311" s="15" t="s">
        <v>743</v>
      </c>
      <c r="AF311" s="16" t="s">
        <v>53</v>
      </c>
      <c r="AG311" s="15" t="s">
        <v>3833</v>
      </c>
      <c r="AH311"/>
      <c r="AI311"/>
      <c r="AJ311"/>
      <c r="AK311"/>
      <c r="AL311"/>
      <c r="AM311"/>
      <c r="AN311"/>
      <c r="AO311"/>
    </row>
    <row r="312" spans="1:42" s="33" customFormat="1" ht="63" hidden="1" customHeight="1" x14ac:dyDescent="0.25">
      <c r="A312" s="13" t="s">
        <v>662</v>
      </c>
      <c r="B312" s="14">
        <v>41121800</v>
      </c>
      <c r="C312" s="15" t="s">
        <v>823</v>
      </c>
      <c r="D312" s="15" t="s">
        <v>3574</v>
      </c>
      <c r="E312" s="14" t="s">
        <v>3577</v>
      </c>
      <c r="F312" s="14" t="s">
        <v>3672</v>
      </c>
      <c r="G312" s="24" t="s">
        <v>3683</v>
      </c>
      <c r="H312" s="23">
        <v>20000000</v>
      </c>
      <c r="I312" s="23">
        <v>20000000</v>
      </c>
      <c r="J312" s="16" t="s">
        <v>3598</v>
      </c>
      <c r="K312" s="16" t="s">
        <v>48</v>
      </c>
      <c r="L312" s="15" t="s">
        <v>664</v>
      </c>
      <c r="M312" s="15" t="s">
        <v>665</v>
      </c>
      <c r="N312" s="15">
        <v>3837020</v>
      </c>
      <c r="O312" s="15" t="s">
        <v>666</v>
      </c>
      <c r="P312" s="16"/>
      <c r="Q312" s="16"/>
      <c r="R312" s="16"/>
      <c r="S312" s="16"/>
      <c r="T312" s="16"/>
      <c r="U312" s="17"/>
      <c r="V312" s="17"/>
      <c r="W312" s="16"/>
      <c r="X312" s="18"/>
      <c r="Y312" s="16"/>
      <c r="Z312" s="16"/>
      <c r="AA312" s="19" t="str">
        <f t="shared" si="7"/>
        <v/>
      </c>
      <c r="AB312" s="17"/>
      <c r="AC312" s="17"/>
      <c r="AD312" s="17"/>
      <c r="AE312" s="15" t="s">
        <v>752</v>
      </c>
      <c r="AF312" s="16" t="s">
        <v>53</v>
      </c>
      <c r="AG312" s="15" t="s">
        <v>3833</v>
      </c>
      <c r="AH312"/>
      <c r="AI312"/>
      <c r="AJ312"/>
      <c r="AK312"/>
      <c r="AL312"/>
      <c r="AM312"/>
      <c r="AN312"/>
      <c r="AO312"/>
    </row>
    <row r="313" spans="1:42" s="33" customFormat="1" ht="63" hidden="1" customHeight="1" x14ac:dyDescent="0.25">
      <c r="A313" s="13" t="s">
        <v>662</v>
      </c>
      <c r="B313" s="14">
        <v>41115703</v>
      </c>
      <c r="C313" s="15" t="s">
        <v>824</v>
      </c>
      <c r="D313" s="15" t="s">
        <v>3572</v>
      </c>
      <c r="E313" s="14" t="s">
        <v>3583</v>
      </c>
      <c r="F313" s="14" t="s">
        <v>3672</v>
      </c>
      <c r="G313" s="24" t="s">
        <v>3683</v>
      </c>
      <c r="H313" s="23">
        <v>25000000</v>
      </c>
      <c r="I313" s="23">
        <v>25000000</v>
      </c>
      <c r="J313" s="16" t="s">
        <v>3598</v>
      </c>
      <c r="K313" s="16" t="s">
        <v>48</v>
      </c>
      <c r="L313" s="15" t="s">
        <v>664</v>
      </c>
      <c r="M313" s="15" t="s">
        <v>665</v>
      </c>
      <c r="N313" s="15">
        <v>3837020</v>
      </c>
      <c r="O313" s="15" t="s">
        <v>666</v>
      </c>
      <c r="P313" s="16"/>
      <c r="Q313" s="16"/>
      <c r="R313" s="16"/>
      <c r="S313" s="16"/>
      <c r="T313" s="16"/>
      <c r="U313" s="17"/>
      <c r="V313" s="17"/>
      <c r="W313" s="16"/>
      <c r="X313" s="18"/>
      <c r="Y313" s="16"/>
      <c r="Z313" s="16"/>
      <c r="AA313" s="19" t="str">
        <f t="shared" si="7"/>
        <v/>
      </c>
      <c r="AB313" s="17"/>
      <c r="AC313" s="17"/>
      <c r="AD313" s="17"/>
      <c r="AE313" s="15" t="s">
        <v>752</v>
      </c>
      <c r="AF313" s="16" t="s">
        <v>53</v>
      </c>
      <c r="AG313" s="15" t="s">
        <v>3833</v>
      </c>
      <c r="AH313"/>
      <c r="AI313"/>
      <c r="AJ313"/>
      <c r="AK313"/>
      <c r="AL313"/>
      <c r="AM313"/>
      <c r="AN313"/>
      <c r="AO313"/>
    </row>
    <row r="314" spans="1:42" s="33" customFormat="1" ht="63" hidden="1" customHeight="1" x14ac:dyDescent="0.25">
      <c r="A314" s="13" t="s">
        <v>662</v>
      </c>
      <c r="B314" s="14">
        <v>12161500</v>
      </c>
      <c r="C314" s="15" t="s">
        <v>825</v>
      </c>
      <c r="D314" s="15" t="s">
        <v>3575</v>
      </c>
      <c r="E314" s="14" t="s">
        <v>3584</v>
      </c>
      <c r="F314" s="14" t="s">
        <v>3672</v>
      </c>
      <c r="G314" s="24" t="s">
        <v>3683</v>
      </c>
      <c r="H314" s="23">
        <v>80000000</v>
      </c>
      <c r="I314" s="23">
        <v>80000000</v>
      </c>
      <c r="J314" s="16" t="s">
        <v>3598</v>
      </c>
      <c r="K314" s="16" t="s">
        <v>48</v>
      </c>
      <c r="L314" s="15" t="s">
        <v>664</v>
      </c>
      <c r="M314" s="15" t="s">
        <v>665</v>
      </c>
      <c r="N314" s="15">
        <v>3837020</v>
      </c>
      <c r="O314" s="15" t="s">
        <v>666</v>
      </c>
      <c r="P314" s="16"/>
      <c r="Q314" s="16"/>
      <c r="R314" s="16"/>
      <c r="S314" s="16"/>
      <c r="T314" s="16"/>
      <c r="U314" s="17"/>
      <c r="V314" s="17"/>
      <c r="W314" s="16"/>
      <c r="X314" s="18"/>
      <c r="Y314" s="16"/>
      <c r="Z314" s="16"/>
      <c r="AA314" s="19" t="str">
        <f t="shared" si="7"/>
        <v/>
      </c>
      <c r="AB314" s="17"/>
      <c r="AC314" s="17"/>
      <c r="AD314" s="17"/>
      <c r="AE314" s="15" t="s">
        <v>752</v>
      </c>
      <c r="AF314" s="16" t="s">
        <v>53</v>
      </c>
      <c r="AG314" s="15" t="s">
        <v>3833</v>
      </c>
      <c r="AH314"/>
      <c r="AI314"/>
      <c r="AJ314"/>
      <c r="AK314"/>
      <c r="AL314"/>
      <c r="AM314"/>
      <c r="AN314"/>
      <c r="AO314"/>
      <c r="AP314" s="33">
        <v>172243346</v>
      </c>
    </row>
    <row r="315" spans="1:42" s="33" customFormat="1" ht="63" hidden="1" customHeight="1" x14ac:dyDescent="0.25">
      <c r="A315" s="13" t="s">
        <v>662</v>
      </c>
      <c r="B315" s="14">
        <v>81141501</v>
      </c>
      <c r="C315" s="15" t="s">
        <v>826</v>
      </c>
      <c r="D315" s="15" t="s">
        <v>3575</v>
      </c>
      <c r="E315" s="14" t="s">
        <v>3588</v>
      </c>
      <c r="F315" s="14" t="s">
        <v>3672</v>
      </c>
      <c r="G315" s="24" t="s">
        <v>3683</v>
      </c>
      <c r="H315" s="23">
        <v>5000000</v>
      </c>
      <c r="I315" s="23">
        <v>5000000</v>
      </c>
      <c r="J315" s="16" t="s">
        <v>3598</v>
      </c>
      <c r="K315" s="16" t="s">
        <v>48</v>
      </c>
      <c r="L315" s="15" t="s">
        <v>664</v>
      </c>
      <c r="M315" s="15" t="s">
        <v>665</v>
      </c>
      <c r="N315" s="15">
        <v>3837020</v>
      </c>
      <c r="O315" s="15" t="s">
        <v>666</v>
      </c>
      <c r="P315" s="16"/>
      <c r="Q315" s="16"/>
      <c r="R315" s="16"/>
      <c r="S315" s="16"/>
      <c r="T315" s="16"/>
      <c r="U315" s="17"/>
      <c r="V315" s="17"/>
      <c r="W315" s="16"/>
      <c r="X315" s="18"/>
      <c r="Y315" s="16"/>
      <c r="Z315" s="16"/>
      <c r="AA315" s="19" t="str">
        <f t="shared" si="7"/>
        <v/>
      </c>
      <c r="AB315" s="17"/>
      <c r="AC315" s="17"/>
      <c r="AD315" s="17"/>
      <c r="AE315" s="15" t="s">
        <v>752</v>
      </c>
      <c r="AF315" s="16" t="s">
        <v>53</v>
      </c>
      <c r="AG315" s="15" t="s">
        <v>3833</v>
      </c>
      <c r="AH315"/>
      <c r="AI315"/>
      <c r="AJ315"/>
      <c r="AK315"/>
      <c r="AL315"/>
      <c r="AM315"/>
      <c r="AN315"/>
      <c r="AO315"/>
    </row>
    <row r="316" spans="1:42" s="33" customFormat="1" ht="63" hidden="1" customHeight="1" x14ac:dyDescent="0.25">
      <c r="A316" s="13" t="s">
        <v>662</v>
      </c>
      <c r="B316" s="14">
        <v>47131600</v>
      </c>
      <c r="C316" s="15" t="s">
        <v>827</v>
      </c>
      <c r="D316" s="15" t="s">
        <v>3749</v>
      </c>
      <c r="E316" s="14" t="s">
        <v>3579</v>
      </c>
      <c r="F316" s="14" t="s">
        <v>3672</v>
      </c>
      <c r="G316" s="24" t="s">
        <v>3683</v>
      </c>
      <c r="H316" s="23">
        <v>15000000</v>
      </c>
      <c r="I316" s="23">
        <v>15000000</v>
      </c>
      <c r="J316" s="16" t="s">
        <v>3598</v>
      </c>
      <c r="K316" s="16" t="s">
        <v>48</v>
      </c>
      <c r="L316" s="15" t="s">
        <v>664</v>
      </c>
      <c r="M316" s="15" t="s">
        <v>665</v>
      </c>
      <c r="N316" s="15">
        <v>3837020</v>
      </c>
      <c r="O316" s="15" t="s">
        <v>666</v>
      </c>
      <c r="P316" s="16"/>
      <c r="Q316" s="16"/>
      <c r="R316" s="16"/>
      <c r="S316" s="16"/>
      <c r="T316" s="16"/>
      <c r="U316" s="17"/>
      <c r="V316" s="17"/>
      <c r="W316" s="16"/>
      <c r="X316" s="18"/>
      <c r="Y316" s="16"/>
      <c r="Z316" s="16"/>
      <c r="AA316" s="19" t="str">
        <f t="shared" si="7"/>
        <v/>
      </c>
      <c r="AB316" s="17"/>
      <c r="AC316" s="17"/>
      <c r="AD316" s="17"/>
      <c r="AE316" s="15" t="s">
        <v>743</v>
      </c>
      <c r="AF316" s="16" t="s">
        <v>53</v>
      </c>
      <c r="AG316" s="15" t="s">
        <v>3833</v>
      </c>
      <c r="AH316"/>
      <c r="AI316"/>
      <c r="AJ316"/>
      <c r="AK316"/>
      <c r="AL316"/>
      <c r="AM316"/>
      <c r="AN316"/>
      <c r="AO316"/>
      <c r="AP316" s="33">
        <v>272607797</v>
      </c>
    </row>
    <row r="317" spans="1:42" s="33" customFormat="1" ht="63" hidden="1" customHeight="1" x14ac:dyDescent="0.25">
      <c r="A317" s="13" t="s">
        <v>662</v>
      </c>
      <c r="B317" s="14">
        <v>80101703</v>
      </c>
      <c r="C317" s="15" t="s">
        <v>828</v>
      </c>
      <c r="D317" s="15" t="s">
        <v>3571</v>
      </c>
      <c r="E317" s="14" t="s">
        <v>3579</v>
      </c>
      <c r="F317" s="22" t="s">
        <v>3680</v>
      </c>
      <c r="G317" s="24" t="s">
        <v>3683</v>
      </c>
      <c r="H317" s="23">
        <v>3000000</v>
      </c>
      <c r="I317" s="23">
        <v>3000000</v>
      </c>
      <c r="J317" s="16" t="s">
        <v>3598</v>
      </c>
      <c r="K317" s="16" t="s">
        <v>48</v>
      </c>
      <c r="L317" s="15" t="s">
        <v>664</v>
      </c>
      <c r="M317" s="15" t="s">
        <v>665</v>
      </c>
      <c r="N317" s="15">
        <v>3837020</v>
      </c>
      <c r="O317" s="15" t="s">
        <v>666</v>
      </c>
      <c r="P317" s="16"/>
      <c r="Q317" s="16"/>
      <c r="R317" s="16"/>
      <c r="S317" s="16"/>
      <c r="T317" s="16"/>
      <c r="U317" s="17"/>
      <c r="V317" s="17"/>
      <c r="W317" s="16"/>
      <c r="X317" s="18"/>
      <c r="Y317" s="16"/>
      <c r="Z317" s="16"/>
      <c r="AA317" s="19" t="str">
        <f t="shared" si="7"/>
        <v/>
      </c>
      <c r="AB317" s="17"/>
      <c r="AC317" s="17"/>
      <c r="AD317" s="17"/>
      <c r="AE317" s="15" t="s">
        <v>743</v>
      </c>
      <c r="AF317" s="16" t="s">
        <v>53</v>
      </c>
      <c r="AG317" s="15" t="s">
        <v>3833</v>
      </c>
      <c r="AH317"/>
      <c r="AI317"/>
      <c r="AJ317"/>
      <c r="AK317"/>
      <c r="AL317"/>
      <c r="AM317"/>
      <c r="AN317"/>
      <c r="AO317"/>
      <c r="AP317" s="33">
        <v>119531539</v>
      </c>
    </row>
    <row r="318" spans="1:42" s="33" customFormat="1" ht="63" hidden="1" customHeight="1" x14ac:dyDescent="0.25">
      <c r="A318" s="13" t="s">
        <v>662</v>
      </c>
      <c r="B318" s="14">
        <v>80101703</v>
      </c>
      <c r="C318" s="15" t="s">
        <v>829</v>
      </c>
      <c r="D318" s="15" t="s">
        <v>3571</v>
      </c>
      <c r="E318" s="14" t="s">
        <v>3585</v>
      </c>
      <c r="F318" s="22" t="s">
        <v>3680</v>
      </c>
      <c r="G318" s="24" t="s">
        <v>3683</v>
      </c>
      <c r="H318" s="23">
        <v>142952000</v>
      </c>
      <c r="I318" s="23">
        <v>142952000</v>
      </c>
      <c r="J318" s="16" t="s">
        <v>3598</v>
      </c>
      <c r="K318" s="16" t="s">
        <v>48</v>
      </c>
      <c r="L318" s="15" t="s">
        <v>664</v>
      </c>
      <c r="M318" s="15" t="s">
        <v>665</v>
      </c>
      <c r="N318" s="15">
        <v>3837020</v>
      </c>
      <c r="O318" s="15" t="s">
        <v>666</v>
      </c>
      <c r="P318" s="16"/>
      <c r="Q318" s="16"/>
      <c r="R318" s="16"/>
      <c r="S318" s="16"/>
      <c r="T318" s="16"/>
      <c r="U318" s="17"/>
      <c r="V318" s="17"/>
      <c r="W318" s="16"/>
      <c r="X318" s="18"/>
      <c r="Y318" s="16"/>
      <c r="Z318" s="16"/>
      <c r="AA318" s="19" t="str">
        <f t="shared" si="7"/>
        <v/>
      </c>
      <c r="AB318" s="17"/>
      <c r="AC318" s="17"/>
      <c r="AD318" s="17"/>
      <c r="AE318" s="15" t="s">
        <v>830</v>
      </c>
      <c r="AF318" s="16" t="s">
        <v>53</v>
      </c>
      <c r="AG318" s="15" t="s">
        <v>3833</v>
      </c>
      <c r="AH318"/>
      <c r="AI318"/>
      <c r="AJ318"/>
      <c r="AK318"/>
      <c r="AL318"/>
      <c r="AM318"/>
      <c r="AN318"/>
      <c r="AO318"/>
      <c r="AP318" s="33">
        <v>99779466</v>
      </c>
    </row>
    <row r="319" spans="1:42" s="33" customFormat="1" ht="63" hidden="1" customHeight="1" x14ac:dyDescent="0.25">
      <c r="A319" s="13" t="s">
        <v>662</v>
      </c>
      <c r="B319" s="14" t="s">
        <v>3900</v>
      </c>
      <c r="C319" s="15" t="s">
        <v>831</v>
      </c>
      <c r="D319" s="15" t="s">
        <v>3571</v>
      </c>
      <c r="E319" s="14" t="s">
        <v>3585</v>
      </c>
      <c r="F319" s="16" t="s">
        <v>3667</v>
      </c>
      <c r="G319" s="24" t="s">
        <v>3683</v>
      </c>
      <c r="H319" s="23">
        <v>1575132312</v>
      </c>
      <c r="I319" s="23">
        <v>1575132312</v>
      </c>
      <c r="J319" s="16" t="s">
        <v>3598</v>
      </c>
      <c r="K319" s="16" t="s">
        <v>48</v>
      </c>
      <c r="L319" s="15" t="s">
        <v>664</v>
      </c>
      <c r="M319" s="15" t="s">
        <v>665</v>
      </c>
      <c r="N319" s="15">
        <v>3837020</v>
      </c>
      <c r="O319" s="15" t="s">
        <v>666</v>
      </c>
      <c r="P319" s="16"/>
      <c r="Q319" s="16"/>
      <c r="R319" s="16"/>
      <c r="S319" s="16"/>
      <c r="T319" s="16"/>
      <c r="U319" s="17"/>
      <c r="V319" s="17"/>
      <c r="W319" s="16"/>
      <c r="X319" s="18"/>
      <c r="Y319" s="16"/>
      <c r="Z319" s="16"/>
      <c r="AA319" s="19" t="str">
        <f t="shared" si="7"/>
        <v/>
      </c>
      <c r="AB319" s="17"/>
      <c r="AC319" s="17"/>
      <c r="AD319" s="17"/>
      <c r="AE319" s="15" t="s">
        <v>832</v>
      </c>
      <c r="AF319" s="16" t="s">
        <v>53</v>
      </c>
      <c r="AG319" s="15" t="s">
        <v>3833</v>
      </c>
      <c r="AH319"/>
      <c r="AI319"/>
      <c r="AJ319"/>
      <c r="AK319"/>
      <c r="AL319"/>
      <c r="AM319"/>
      <c r="AN319"/>
      <c r="AO319"/>
      <c r="AP319" s="33" t="s">
        <v>3715</v>
      </c>
    </row>
    <row r="320" spans="1:42" s="33" customFormat="1" ht="63" hidden="1" customHeight="1" x14ac:dyDescent="0.25">
      <c r="A320" s="13" t="s">
        <v>662</v>
      </c>
      <c r="B320" s="14">
        <v>78131800</v>
      </c>
      <c r="C320" s="15" t="s">
        <v>833</v>
      </c>
      <c r="D320" s="15" t="s">
        <v>3571</v>
      </c>
      <c r="E320" s="14" t="s">
        <v>3587</v>
      </c>
      <c r="F320" s="14" t="s">
        <v>3672</v>
      </c>
      <c r="G320" s="24" t="s">
        <v>3683</v>
      </c>
      <c r="H320" s="23">
        <v>73920000</v>
      </c>
      <c r="I320" s="23">
        <v>73920000</v>
      </c>
      <c r="J320" s="16" t="s">
        <v>3598</v>
      </c>
      <c r="K320" s="16" t="s">
        <v>48</v>
      </c>
      <c r="L320" s="15" t="s">
        <v>664</v>
      </c>
      <c r="M320" s="15" t="s">
        <v>665</v>
      </c>
      <c r="N320" s="15">
        <v>3837020</v>
      </c>
      <c r="O320" s="15" t="s">
        <v>666</v>
      </c>
      <c r="P320" s="16"/>
      <c r="Q320" s="16"/>
      <c r="R320" s="16"/>
      <c r="S320" s="16"/>
      <c r="T320" s="16"/>
      <c r="U320" s="17"/>
      <c r="V320" s="17"/>
      <c r="W320" s="16"/>
      <c r="X320" s="18"/>
      <c r="Y320" s="16"/>
      <c r="Z320" s="16"/>
      <c r="AA320" s="19" t="str">
        <f t="shared" si="7"/>
        <v/>
      </c>
      <c r="AB320" s="17"/>
      <c r="AC320" s="17"/>
      <c r="AD320" s="17"/>
      <c r="AE320" s="15" t="s">
        <v>834</v>
      </c>
      <c r="AF320" s="16" t="s">
        <v>53</v>
      </c>
      <c r="AG320" s="15" t="s">
        <v>3833</v>
      </c>
      <c r="AH320"/>
      <c r="AI320"/>
      <c r="AJ320"/>
      <c r="AK320"/>
      <c r="AL320"/>
      <c r="AM320"/>
      <c r="AN320"/>
      <c r="AO320"/>
      <c r="AP320" s="33">
        <f>98031011+ 477606163</f>
        <v>575637174</v>
      </c>
    </row>
    <row r="321" spans="1:42" s="33" customFormat="1" ht="63" hidden="1" customHeight="1" x14ac:dyDescent="0.25">
      <c r="A321" s="13" t="s">
        <v>662</v>
      </c>
      <c r="B321" s="14">
        <v>82101503</v>
      </c>
      <c r="C321" s="15" t="s">
        <v>835</v>
      </c>
      <c r="D321" s="15" t="s">
        <v>3571</v>
      </c>
      <c r="E321" s="14" t="s">
        <v>3578</v>
      </c>
      <c r="F321" s="22" t="s">
        <v>3680</v>
      </c>
      <c r="G321" s="24" t="s">
        <v>3683</v>
      </c>
      <c r="H321" s="23">
        <v>3000000000</v>
      </c>
      <c r="I321" s="23">
        <v>1849583715</v>
      </c>
      <c r="J321" s="16" t="s">
        <v>3599</v>
      </c>
      <c r="K321" s="16" t="s">
        <v>3600</v>
      </c>
      <c r="L321" s="15" t="s">
        <v>664</v>
      </c>
      <c r="M321" s="15" t="s">
        <v>665</v>
      </c>
      <c r="N321" s="15">
        <v>3837020</v>
      </c>
      <c r="O321" s="15" t="s">
        <v>666</v>
      </c>
      <c r="P321" s="16"/>
      <c r="Q321" s="16"/>
      <c r="R321" s="16"/>
      <c r="S321" s="16"/>
      <c r="T321" s="16"/>
      <c r="U321" s="17"/>
      <c r="V321" s="17"/>
      <c r="W321" s="16"/>
      <c r="X321" s="18"/>
      <c r="Y321" s="16"/>
      <c r="Z321" s="16"/>
      <c r="AA321" s="19" t="str">
        <f t="shared" si="7"/>
        <v/>
      </c>
      <c r="AB321" s="17"/>
      <c r="AC321" s="17"/>
      <c r="AD321" s="17"/>
      <c r="AE321" s="15" t="s">
        <v>836</v>
      </c>
      <c r="AF321" s="16" t="s">
        <v>53</v>
      </c>
      <c r="AG321" s="15" t="s">
        <v>3833</v>
      </c>
      <c r="AH321"/>
      <c r="AI321"/>
      <c r="AJ321"/>
      <c r="AK321"/>
      <c r="AL321"/>
      <c r="AM321"/>
      <c r="AN321"/>
      <c r="AO321"/>
    </row>
    <row r="322" spans="1:42" s="33" customFormat="1" ht="63" hidden="1" customHeight="1" x14ac:dyDescent="0.25">
      <c r="A322" s="13" t="s">
        <v>662</v>
      </c>
      <c r="B322" s="14">
        <v>82101503</v>
      </c>
      <c r="C322" s="15" t="s">
        <v>837</v>
      </c>
      <c r="D322" s="15" t="s">
        <v>3749</v>
      </c>
      <c r="E322" s="14" t="s">
        <v>3585</v>
      </c>
      <c r="F322" s="22" t="s">
        <v>3680</v>
      </c>
      <c r="G322" s="24" t="s">
        <v>3683</v>
      </c>
      <c r="H322" s="23">
        <v>6000000000</v>
      </c>
      <c r="I322" s="23">
        <v>6000000000</v>
      </c>
      <c r="J322" s="16" t="s">
        <v>3598</v>
      </c>
      <c r="K322" s="16" t="s">
        <v>48</v>
      </c>
      <c r="L322" s="15" t="s">
        <v>664</v>
      </c>
      <c r="M322" s="15" t="s">
        <v>665</v>
      </c>
      <c r="N322" s="15">
        <v>3837020</v>
      </c>
      <c r="O322" s="15" t="s">
        <v>666</v>
      </c>
      <c r="P322" s="16"/>
      <c r="Q322" s="16"/>
      <c r="R322" s="16"/>
      <c r="S322" s="16"/>
      <c r="T322" s="16"/>
      <c r="U322" s="17"/>
      <c r="V322" s="17"/>
      <c r="W322" s="16"/>
      <c r="X322" s="18"/>
      <c r="Y322" s="16"/>
      <c r="Z322" s="16"/>
      <c r="AA322" s="19" t="str">
        <f t="shared" si="7"/>
        <v/>
      </c>
      <c r="AB322" s="17"/>
      <c r="AC322" s="17"/>
      <c r="AD322" s="17"/>
      <c r="AE322" s="15" t="s">
        <v>838</v>
      </c>
      <c r="AF322" s="16" t="s">
        <v>53</v>
      </c>
      <c r="AG322" s="15" t="s">
        <v>3833</v>
      </c>
      <c r="AH322"/>
      <c r="AI322"/>
      <c r="AJ322"/>
      <c r="AK322"/>
      <c r="AL322"/>
      <c r="AM322"/>
      <c r="AN322"/>
      <c r="AO322"/>
      <c r="AP322" s="33">
        <v>100000000</v>
      </c>
    </row>
    <row r="323" spans="1:42" s="33" customFormat="1" ht="63" hidden="1" customHeight="1" x14ac:dyDescent="0.25">
      <c r="A323" s="13" t="s">
        <v>662</v>
      </c>
      <c r="B323" s="14">
        <v>80111620</v>
      </c>
      <c r="C323" s="15" t="s">
        <v>839</v>
      </c>
      <c r="D323" s="15" t="s">
        <v>3571</v>
      </c>
      <c r="E323" s="14" t="s">
        <v>3578</v>
      </c>
      <c r="F323" s="16" t="s">
        <v>3667</v>
      </c>
      <c r="G323" s="24" t="s">
        <v>3683</v>
      </c>
      <c r="H323" s="23">
        <v>1304201676</v>
      </c>
      <c r="I323" s="23">
        <v>1304201676</v>
      </c>
      <c r="J323" s="16" t="s">
        <v>3598</v>
      </c>
      <c r="K323" s="16" t="s">
        <v>48</v>
      </c>
      <c r="L323" s="15" t="s">
        <v>664</v>
      </c>
      <c r="M323" s="15" t="s">
        <v>665</v>
      </c>
      <c r="N323" s="15">
        <v>3837020</v>
      </c>
      <c r="O323" s="15" t="s">
        <v>666</v>
      </c>
      <c r="P323" s="16"/>
      <c r="Q323" s="16"/>
      <c r="R323" s="16"/>
      <c r="S323" s="16"/>
      <c r="T323" s="16"/>
      <c r="U323" s="17"/>
      <c r="V323" s="17"/>
      <c r="W323" s="16"/>
      <c r="X323" s="18"/>
      <c r="Y323" s="16"/>
      <c r="Z323" s="16"/>
      <c r="AA323" s="19" t="str">
        <f t="shared" si="7"/>
        <v/>
      </c>
      <c r="AB323" s="17"/>
      <c r="AC323" s="17"/>
      <c r="AD323" s="17"/>
      <c r="AE323" s="15" t="s">
        <v>840</v>
      </c>
      <c r="AF323" s="16" t="s">
        <v>53</v>
      </c>
      <c r="AG323" s="15" t="s">
        <v>3833</v>
      </c>
      <c r="AH323"/>
      <c r="AI323"/>
      <c r="AJ323"/>
      <c r="AK323"/>
      <c r="AL323"/>
      <c r="AM323"/>
      <c r="AN323"/>
      <c r="AO323"/>
      <c r="AP323" s="33">
        <v>14754865</v>
      </c>
    </row>
    <row r="324" spans="1:42" s="33" customFormat="1" ht="63" hidden="1" customHeight="1" x14ac:dyDescent="0.25">
      <c r="A324" s="13" t="s">
        <v>662</v>
      </c>
      <c r="B324" s="14">
        <v>93141506</v>
      </c>
      <c r="C324" s="15" t="s">
        <v>841</v>
      </c>
      <c r="D324" s="15" t="s">
        <v>3571</v>
      </c>
      <c r="E324" s="14" t="s">
        <v>3578</v>
      </c>
      <c r="F324" s="14" t="s">
        <v>3672</v>
      </c>
      <c r="G324" s="24" t="s">
        <v>3683</v>
      </c>
      <c r="H324" s="23">
        <v>79200000</v>
      </c>
      <c r="I324" s="23">
        <v>79200000</v>
      </c>
      <c r="J324" s="16" t="s">
        <v>3598</v>
      </c>
      <c r="K324" s="16" t="s">
        <v>48</v>
      </c>
      <c r="L324" s="15" t="s">
        <v>664</v>
      </c>
      <c r="M324" s="15" t="s">
        <v>665</v>
      </c>
      <c r="N324" s="15" t="s">
        <v>842</v>
      </c>
      <c r="O324" s="15" t="s">
        <v>666</v>
      </c>
      <c r="P324" s="16"/>
      <c r="Q324" s="16"/>
      <c r="R324" s="16"/>
      <c r="S324" s="16"/>
      <c r="T324" s="16"/>
      <c r="U324" s="17"/>
      <c r="V324" s="17"/>
      <c r="W324" s="16"/>
      <c r="X324" s="18"/>
      <c r="Y324" s="16"/>
      <c r="Z324" s="16"/>
      <c r="AA324" s="19" t="str">
        <f t="shared" si="7"/>
        <v/>
      </c>
      <c r="AB324" s="17"/>
      <c r="AC324" s="17"/>
      <c r="AD324" s="17"/>
      <c r="AE324" s="15" t="s">
        <v>843</v>
      </c>
      <c r="AF324" s="16" t="s">
        <v>53</v>
      </c>
      <c r="AG324" s="15" t="s">
        <v>3833</v>
      </c>
      <c r="AH324"/>
      <c r="AI324"/>
      <c r="AJ324"/>
      <c r="AK324"/>
      <c r="AL324"/>
      <c r="AM324"/>
      <c r="AN324"/>
      <c r="AO324"/>
      <c r="AP324" s="33">
        <v>38000000</v>
      </c>
    </row>
    <row r="325" spans="1:42" s="33" customFormat="1" ht="63" hidden="1" customHeight="1" x14ac:dyDescent="0.25">
      <c r="A325" s="13" t="s">
        <v>662</v>
      </c>
      <c r="B325" s="14">
        <v>93141506</v>
      </c>
      <c r="C325" s="15" t="s">
        <v>844</v>
      </c>
      <c r="D325" s="15" t="s">
        <v>3575</v>
      </c>
      <c r="E325" s="14" t="s">
        <v>3580</v>
      </c>
      <c r="F325" s="14" t="s">
        <v>3672</v>
      </c>
      <c r="G325" s="24" t="s">
        <v>3683</v>
      </c>
      <c r="H325" s="23">
        <v>20000000</v>
      </c>
      <c r="I325" s="23">
        <v>20000000</v>
      </c>
      <c r="J325" s="16" t="s">
        <v>3598</v>
      </c>
      <c r="K325" s="16" t="s">
        <v>48</v>
      </c>
      <c r="L325" s="15" t="s">
        <v>664</v>
      </c>
      <c r="M325" s="15" t="s">
        <v>665</v>
      </c>
      <c r="N325" s="15">
        <v>3837020</v>
      </c>
      <c r="O325" s="15" t="s">
        <v>666</v>
      </c>
      <c r="P325" s="16"/>
      <c r="Q325" s="16"/>
      <c r="R325" s="16"/>
      <c r="S325" s="16"/>
      <c r="T325" s="16"/>
      <c r="U325" s="17"/>
      <c r="V325" s="17"/>
      <c r="W325" s="16"/>
      <c r="X325" s="18"/>
      <c r="Y325" s="16"/>
      <c r="Z325" s="16"/>
      <c r="AA325" s="19" t="str">
        <f t="shared" si="7"/>
        <v/>
      </c>
      <c r="AB325" s="17"/>
      <c r="AC325" s="17"/>
      <c r="AD325" s="17"/>
      <c r="AE325" s="15" t="s">
        <v>843</v>
      </c>
      <c r="AF325" s="16" t="s">
        <v>53</v>
      </c>
      <c r="AG325" s="15" t="s">
        <v>3833</v>
      </c>
      <c r="AH325"/>
      <c r="AI325"/>
      <c r="AJ325"/>
      <c r="AK325"/>
      <c r="AL325"/>
      <c r="AM325"/>
      <c r="AN325"/>
      <c r="AO325"/>
      <c r="AP325" s="33">
        <v>12374879</v>
      </c>
    </row>
    <row r="326" spans="1:42" s="33" customFormat="1" ht="63" hidden="1" customHeight="1" x14ac:dyDescent="0.25">
      <c r="A326" s="13" t="s">
        <v>662</v>
      </c>
      <c r="B326" s="14">
        <v>92121704</v>
      </c>
      <c r="C326" s="15" t="s">
        <v>845</v>
      </c>
      <c r="D326" s="15" t="s">
        <v>3788</v>
      </c>
      <c r="E326" s="14" t="s">
        <v>3584</v>
      </c>
      <c r="F326" s="22" t="s">
        <v>3680</v>
      </c>
      <c r="G326" s="24" t="s">
        <v>3683</v>
      </c>
      <c r="H326" s="23">
        <v>300000000</v>
      </c>
      <c r="I326" s="23">
        <v>300000000</v>
      </c>
      <c r="J326" s="16" t="s">
        <v>3598</v>
      </c>
      <c r="K326" s="16" t="s">
        <v>48</v>
      </c>
      <c r="L326" s="15" t="s">
        <v>664</v>
      </c>
      <c r="M326" s="15" t="s">
        <v>665</v>
      </c>
      <c r="N326" s="15">
        <v>3837020</v>
      </c>
      <c r="O326" s="15" t="s">
        <v>666</v>
      </c>
      <c r="P326" s="16" t="s">
        <v>689</v>
      </c>
      <c r="Q326" s="16" t="s">
        <v>694</v>
      </c>
      <c r="R326" s="16" t="s">
        <v>691</v>
      </c>
      <c r="S326" s="16">
        <v>220155001</v>
      </c>
      <c r="T326" s="16" t="s">
        <v>694</v>
      </c>
      <c r="U326" s="17" t="s">
        <v>692</v>
      </c>
      <c r="V326" s="17"/>
      <c r="W326" s="16"/>
      <c r="X326" s="18"/>
      <c r="Y326" s="16"/>
      <c r="Z326" s="16"/>
      <c r="AA326" s="19" t="str">
        <f t="shared" si="7"/>
        <v/>
      </c>
      <c r="AB326" s="17"/>
      <c r="AC326" s="17"/>
      <c r="AD326" s="17"/>
      <c r="AE326" s="15" t="s">
        <v>675</v>
      </c>
      <c r="AF326" s="16" t="s">
        <v>53</v>
      </c>
      <c r="AG326" s="15" t="s">
        <v>3833</v>
      </c>
      <c r="AH326"/>
      <c r="AI326"/>
      <c r="AJ326"/>
      <c r="AK326"/>
      <c r="AL326"/>
      <c r="AM326"/>
      <c r="AN326"/>
      <c r="AO326"/>
    </row>
    <row r="327" spans="1:42" s="33" customFormat="1" ht="63" hidden="1" customHeight="1" x14ac:dyDescent="0.25">
      <c r="A327" s="13" t="s">
        <v>662</v>
      </c>
      <c r="B327" s="14">
        <v>81112200</v>
      </c>
      <c r="C327" s="15" t="s">
        <v>846</v>
      </c>
      <c r="D327" s="15" t="s">
        <v>3573</v>
      </c>
      <c r="E327" s="14" t="s">
        <v>3584</v>
      </c>
      <c r="F327" s="14" t="s">
        <v>3672</v>
      </c>
      <c r="G327" s="24" t="s">
        <v>3683</v>
      </c>
      <c r="H327" s="23">
        <v>25000000</v>
      </c>
      <c r="I327" s="23">
        <v>25000000</v>
      </c>
      <c r="J327" s="16" t="s">
        <v>3598</v>
      </c>
      <c r="K327" s="16" t="s">
        <v>48</v>
      </c>
      <c r="L327" s="15" t="s">
        <v>664</v>
      </c>
      <c r="M327" s="15" t="s">
        <v>665</v>
      </c>
      <c r="N327" s="15">
        <v>3837020</v>
      </c>
      <c r="O327" s="15" t="s">
        <v>666</v>
      </c>
      <c r="P327" s="16" t="s">
        <v>689</v>
      </c>
      <c r="Q327" s="16" t="s">
        <v>694</v>
      </c>
      <c r="R327" s="16" t="s">
        <v>691</v>
      </c>
      <c r="S327" s="16">
        <v>220155001</v>
      </c>
      <c r="T327" s="16" t="s">
        <v>694</v>
      </c>
      <c r="U327" s="17" t="s">
        <v>695</v>
      </c>
      <c r="V327" s="17"/>
      <c r="W327" s="16"/>
      <c r="X327" s="18"/>
      <c r="Y327" s="16"/>
      <c r="Z327" s="16"/>
      <c r="AA327" s="19" t="str">
        <f t="shared" si="7"/>
        <v/>
      </c>
      <c r="AB327" s="17"/>
      <c r="AC327" s="17"/>
      <c r="AD327" s="17"/>
      <c r="AE327" s="15" t="s">
        <v>667</v>
      </c>
      <c r="AF327" s="16" t="s">
        <v>53</v>
      </c>
      <c r="AG327" s="15" t="s">
        <v>3833</v>
      </c>
      <c r="AH327"/>
      <c r="AI327"/>
      <c r="AJ327"/>
      <c r="AK327"/>
      <c r="AL327"/>
      <c r="AM327"/>
      <c r="AN327"/>
      <c r="AO327"/>
    </row>
    <row r="328" spans="1:42" s="33" customFormat="1" ht="63" hidden="1" customHeight="1" x14ac:dyDescent="0.25">
      <c r="A328" s="13" t="s">
        <v>662</v>
      </c>
      <c r="B328" s="14">
        <v>41115500</v>
      </c>
      <c r="C328" s="15" t="s">
        <v>3901</v>
      </c>
      <c r="D328" s="15" t="s">
        <v>3575</v>
      </c>
      <c r="E328" s="14" t="s">
        <v>3589</v>
      </c>
      <c r="F328" s="14" t="s">
        <v>3672</v>
      </c>
      <c r="G328" s="24" t="s">
        <v>3683</v>
      </c>
      <c r="H328" s="23">
        <v>30000000</v>
      </c>
      <c r="I328" s="23">
        <v>30000000</v>
      </c>
      <c r="J328" s="16" t="s">
        <v>3598</v>
      </c>
      <c r="K328" s="16" t="s">
        <v>48</v>
      </c>
      <c r="L328" s="15" t="s">
        <v>664</v>
      </c>
      <c r="M328" s="15" t="s">
        <v>665</v>
      </c>
      <c r="N328" s="15">
        <v>3837020</v>
      </c>
      <c r="O328" s="15" t="s">
        <v>666</v>
      </c>
      <c r="P328" s="16" t="s">
        <v>689</v>
      </c>
      <c r="Q328" s="16" t="s">
        <v>694</v>
      </c>
      <c r="R328" s="16" t="s">
        <v>691</v>
      </c>
      <c r="S328" s="16">
        <v>220155001</v>
      </c>
      <c r="T328" s="16" t="s">
        <v>694</v>
      </c>
      <c r="U328" s="17" t="s">
        <v>692</v>
      </c>
      <c r="V328" s="17"/>
      <c r="W328" s="16"/>
      <c r="X328" s="18"/>
      <c r="Y328" s="16"/>
      <c r="Z328" s="16"/>
      <c r="AA328" s="19" t="str">
        <f t="shared" si="7"/>
        <v/>
      </c>
      <c r="AB328" s="17"/>
      <c r="AC328" s="17"/>
      <c r="AD328" s="17"/>
      <c r="AE328" s="15" t="s">
        <v>711</v>
      </c>
      <c r="AF328" s="16" t="s">
        <v>53</v>
      </c>
      <c r="AG328" s="15" t="s">
        <v>3833</v>
      </c>
      <c r="AH328"/>
      <c r="AI328"/>
      <c r="AJ328"/>
      <c r="AK328"/>
      <c r="AL328"/>
      <c r="AM328"/>
      <c r="AN328"/>
      <c r="AO328"/>
    </row>
    <row r="329" spans="1:42" s="33" customFormat="1" ht="63" hidden="1" customHeight="1" x14ac:dyDescent="0.25">
      <c r="A329" s="13" t="s">
        <v>662</v>
      </c>
      <c r="B329" s="14">
        <v>81112200</v>
      </c>
      <c r="C329" s="15" t="s">
        <v>847</v>
      </c>
      <c r="D329" s="15" t="s">
        <v>3573</v>
      </c>
      <c r="E329" s="14" t="s">
        <v>3580</v>
      </c>
      <c r="F329" s="14" t="s">
        <v>3672</v>
      </c>
      <c r="G329" s="24" t="s">
        <v>3683</v>
      </c>
      <c r="H329" s="23">
        <v>10000000</v>
      </c>
      <c r="I329" s="23">
        <v>10000000</v>
      </c>
      <c r="J329" s="16" t="s">
        <v>3598</v>
      </c>
      <c r="K329" s="16" t="s">
        <v>48</v>
      </c>
      <c r="L329" s="15" t="s">
        <v>664</v>
      </c>
      <c r="M329" s="15" t="s">
        <v>665</v>
      </c>
      <c r="N329" s="15" t="s">
        <v>842</v>
      </c>
      <c r="O329" s="15" t="s">
        <v>666</v>
      </c>
      <c r="P329" s="16" t="s">
        <v>689</v>
      </c>
      <c r="Q329" s="16" t="s">
        <v>694</v>
      </c>
      <c r="R329" s="16" t="s">
        <v>848</v>
      </c>
      <c r="S329" s="16">
        <v>220158001</v>
      </c>
      <c r="T329" s="16" t="s">
        <v>694</v>
      </c>
      <c r="U329" s="17" t="s">
        <v>847</v>
      </c>
      <c r="V329" s="17"/>
      <c r="W329" s="16"/>
      <c r="X329" s="18"/>
      <c r="Y329" s="16"/>
      <c r="Z329" s="16"/>
      <c r="AA329" s="19" t="str">
        <f t="shared" si="7"/>
        <v/>
      </c>
      <c r="AB329" s="17"/>
      <c r="AC329" s="17"/>
      <c r="AD329" s="17"/>
      <c r="AE329" s="15" t="s">
        <v>798</v>
      </c>
      <c r="AF329" s="16" t="s">
        <v>53</v>
      </c>
      <c r="AG329" s="15" t="s">
        <v>3833</v>
      </c>
      <c r="AH329"/>
      <c r="AI329"/>
      <c r="AJ329"/>
      <c r="AK329"/>
      <c r="AL329"/>
      <c r="AM329"/>
      <c r="AN329"/>
      <c r="AO329"/>
    </row>
    <row r="330" spans="1:42" s="33" customFormat="1" ht="63" hidden="1" customHeight="1" x14ac:dyDescent="0.25">
      <c r="A330" s="13" t="s">
        <v>662</v>
      </c>
      <c r="B330" s="14">
        <v>43231500</v>
      </c>
      <c r="C330" s="15" t="s">
        <v>849</v>
      </c>
      <c r="D330" s="15" t="s">
        <v>3788</v>
      </c>
      <c r="E330" s="14" t="s">
        <v>3584</v>
      </c>
      <c r="F330" s="14" t="s">
        <v>3682</v>
      </c>
      <c r="G330" s="24" t="s">
        <v>3683</v>
      </c>
      <c r="H330" s="23">
        <v>190000000</v>
      </c>
      <c r="I330" s="23">
        <v>190000000</v>
      </c>
      <c r="J330" s="16" t="s">
        <v>3598</v>
      </c>
      <c r="K330" s="16" t="s">
        <v>48</v>
      </c>
      <c r="L330" s="15" t="s">
        <v>664</v>
      </c>
      <c r="M330" s="15" t="s">
        <v>665</v>
      </c>
      <c r="N330" s="15">
        <v>3837020</v>
      </c>
      <c r="O330" s="15" t="s">
        <v>666</v>
      </c>
      <c r="P330" s="16" t="s">
        <v>689</v>
      </c>
      <c r="Q330" s="16" t="s">
        <v>694</v>
      </c>
      <c r="R330" s="16" t="s">
        <v>848</v>
      </c>
      <c r="S330" s="16">
        <v>220158001</v>
      </c>
      <c r="T330" s="16" t="s">
        <v>694</v>
      </c>
      <c r="U330" s="17" t="s">
        <v>849</v>
      </c>
      <c r="V330" s="17"/>
      <c r="W330" s="16"/>
      <c r="X330" s="18"/>
      <c r="Y330" s="16"/>
      <c r="Z330" s="16"/>
      <c r="AA330" s="19" t="str">
        <f t="shared" si="7"/>
        <v/>
      </c>
      <c r="AB330" s="17"/>
      <c r="AC330" s="17"/>
      <c r="AD330" s="17"/>
      <c r="AE330" s="15" t="s">
        <v>798</v>
      </c>
      <c r="AF330" s="16" t="s">
        <v>53</v>
      </c>
      <c r="AG330" s="15" t="s">
        <v>3833</v>
      </c>
      <c r="AH330"/>
      <c r="AI330"/>
      <c r="AJ330"/>
      <c r="AK330"/>
      <c r="AL330"/>
      <c r="AM330"/>
      <c r="AN330"/>
      <c r="AO330"/>
    </row>
    <row r="331" spans="1:42" s="33" customFormat="1" ht="63" hidden="1" customHeight="1" x14ac:dyDescent="0.25">
      <c r="A331" s="13" t="s">
        <v>662</v>
      </c>
      <c r="B331" s="14">
        <v>22101802</v>
      </c>
      <c r="C331" s="15" t="s">
        <v>850</v>
      </c>
      <c r="D331" s="15" t="s">
        <v>3573</v>
      </c>
      <c r="E331" s="14" t="s">
        <v>3580</v>
      </c>
      <c r="F331" s="14" t="s">
        <v>3682</v>
      </c>
      <c r="G331" s="24" t="s">
        <v>3683</v>
      </c>
      <c r="H331" s="23">
        <v>150000000</v>
      </c>
      <c r="I331" s="23">
        <v>150000000</v>
      </c>
      <c r="J331" s="16" t="s">
        <v>3598</v>
      </c>
      <c r="K331" s="16" t="s">
        <v>48</v>
      </c>
      <c r="L331" s="15" t="s">
        <v>664</v>
      </c>
      <c r="M331" s="15" t="s">
        <v>665</v>
      </c>
      <c r="N331" s="15">
        <v>3837020</v>
      </c>
      <c r="O331" s="15" t="s">
        <v>666</v>
      </c>
      <c r="P331" s="16" t="s">
        <v>689</v>
      </c>
      <c r="Q331" s="16" t="s">
        <v>694</v>
      </c>
      <c r="R331" s="16" t="s">
        <v>848</v>
      </c>
      <c r="S331" s="16">
        <v>220158001</v>
      </c>
      <c r="T331" s="16" t="s">
        <v>694</v>
      </c>
      <c r="U331" s="17" t="s">
        <v>850</v>
      </c>
      <c r="V331" s="17"/>
      <c r="W331" s="16"/>
      <c r="X331" s="18"/>
      <c r="Y331" s="16"/>
      <c r="Z331" s="16"/>
      <c r="AA331" s="19" t="str">
        <f t="shared" ref="AA331:AA394" si="8">+IF(AND(W331="",X331="",Y331="",Z331=""),"",IF(AND(W331&lt;&gt;"",X331="",Y331="",Z331=""),0%,IF(AND(W331&lt;&gt;"",X331&lt;&gt;"",Y331="",Z331=""),33%,IF(AND(W331&lt;&gt;"",X331&lt;&gt;"",Y331&lt;&gt;"",Z331=""),66%,IF(AND(W331&lt;&gt;"",X331&lt;&gt;"",Y331&lt;&gt;"",Z331&lt;&gt;""),100%,"Información incompleta")))))</f>
        <v/>
      </c>
      <c r="AB331" s="17"/>
      <c r="AC331" s="17"/>
      <c r="AD331" s="17"/>
      <c r="AE331" s="15" t="s">
        <v>723</v>
      </c>
      <c r="AF331" s="16" t="s">
        <v>53</v>
      </c>
      <c r="AG331" s="15" t="s">
        <v>3833</v>
      </c>
      <c r="AH331"/>
      <c r="AI331"/>
      <c r="AJ331"/>
      <c r="AK331"/>
      <c r="AL331"/>
      <c r="AM331"/>
      <c r="AN331"/>
      <c r="AO331"/>
    </row>
    <row r="332" spans="1:42" s="33" customFormat="1" ht="63" hidden="1" customHeight="1" x14ac:dyDescent="0.25">
      <c r="A332" s="13" t="s">
        <v>662</v>
      </c>
      <c r="B332" s="14">
        <v>81141501</v>
      </c>
      <c r="C332" s="15" t="s">
        <v>851</v>
      </c>
      <c r="D332" s="15" t="s">
        <v>3749</v>
      </c>
      <c r="E332" s="14" t="s">
        <v>3582</v>
      </c>
      <c r="F332" s="14" t="s">
        <v>3672</v>
      </c>
      <c r="G332" s="24" t="s">
        <v>3683</v>
      </c>
      <c r="H332" s="23">
        <v>50000000</v>
      </c>
      <c r="I332" s="23">
        <v>50000000</v>
      </c>
      <c r="J332" s="16" t="s">
        <v>3598</v>
      </c>
      <c r="K332" s="16" t="s">
        <v>48</v>
      </c>
      <c r="L332" s="15" t="s">
        <v>664</v>
      </c>
      <c r="M332" s="15" t="s">
        <v>665</v>
      </c>
      <c r="N332" s="15">
        <v>3837020</v>
      </c>
      <c r="O332" s="15" t="s">
        <v>666</v>
      </c>
      <c r="P332" s="16" t="s">
        <v>689</v>
      </c>
      <c r="Q332" s="16" t="s">
        <v>694</v>
      </c>
      <c r="R332" s="16" t="s">
        <v>848</v>
      </c>
      <c r="S332" s="16">
        <v>220158001</v>
      </c>
      <c r="T332" s="16" t="s">
        <v>694</v>
      </c>
      <c r="U332" s="17" t="s">
        <v>851</v>
      </c>
      <c r="V332" s="17"/>
      <c r="W332" s="16"/>
      <c r="X332" s="18"/>
      <c r="Y332" s="16"/>
      <c r="Z332" s="16"/>
      <c r="AA332" s="19" t="str">
        <f t="shared" si="8"/>
        <v/>
      </c>
      <c r="AB332" s="17"/>
      <c r="AC332" s="17"/>
      <c r="AD332" s="17"/>
      <c r="AE332" s="15" t="s">
        <v>752</v>
      </c>
      <c r="AF332" s="16" t="s">
        <v>53</v>
      </c>
      <c r="AG332" s="15" t="s">
        <v>3833</v>
      </c>
      <c r="AH332"/>
      <c r="AI332"/>
      <c r="AJ332"/>
      <c r="AK332"/>
      <c r="AL332"/>
      <c r="AM332"/>
      <c r="AN332"/>
      <c r="AO332"/>
    </row>
    <row r="333" spans="1:42" s="33" customFormat="1" ht="63" hidden="1" customHeight="1" x14ac:dyDescent="0.25">
      <c r="A333" s="13" t="s">
        <v>662</v>
      </c>
      <c r="B333" s="14">
        <v>80111700</v>
      </c>
      <c r="C333" s="15" t="s">
        <v>852</v>
      </c>
      <c r="D333" s="15" t="s">
        <v>3576</v>
      </c>
      <c r="E333" s="14" t="s">
        <v>3582</v>
      </c>
      <c r="F333" s="14" t="s">
        <v>3672</v>
      </c>
      <c r="G333" s="24" t="s">
        <v>3683</v>
      </c>
      <c r="H333" s="23">
        <v>20000000</v>
      </c>
      <c r="I333" s="23">
        <v>20000000</v>
      </c>
      <c r="J333" s="16" t="s">
        <v>3598</v>
      </c>
      <c r="K333" s="16" t="s">
        <v>48</v>
      </c>
      <c r="L333" s="15" t="s">
        <v>664</v>
      </c>
      <c r="M333" s="15" t="s">
        <v>665</v>
      </c>
      <c r="N333" s="15">
        <v>3837020</v>
      </c>
      <c r="O333" s="15" t="s">
        <v>666</v>
      </c>
      <c r="P333" s="16" t="s">
        <v>689</v>
      </c>
      <c r="Q333" s="16" t="s">
        <v>694</v>
      </c>
      <c r="R333" s="16" t="s">
        <v>848</v>
      </c>
      <c r="S333" s="16">
        <v>220158001</v>
      </c>
      <c r="T333" s="16" t="s">
        <v>694</v>
      </c>
      <c r="U333" s="17" t="s">
        <v>852</v>
      </c>
      <c r="V333" s="17"/>
      <c r="W333" s="16"/>
      <c r="X333" s="18"/>
      <c r="Y333" s="16"/>
      <c r="Z333" s="16"/>
      <c r="AA333" s="19" t="str">
        <f t="shared" si="8"/>
        <v/>
      </c>
      <c r="AB333" s="17"/>
      <c r="AC333" s="17"/>
      <c r="AD333" s="17"/>
      <c r="AE333" s="15" t="s">
        <v>760</v>
      </c>
      <c r="AF333" s="16" t="s">
        <v>53</v>
      </c>
      <c r="AG333" s="15" t="s">
        <v>3833</v>
      </c>
      <c r="AH333"/>
      <c r="AI333"/>
      <c r="AJ333"/>
      <c r="AK333"/>
      <c r="AL333"/>
      <c r="AM333"/>
      <c r="AN333"/>
      <c r="AO333"/>
    </row>
    <row r="334" spans="1:42" s="33" customFormat="1" ht="63" hidden="1" customHeight="1" x14ac:dyDescent="0.25">
      <c r="A334" s="13" t="s">
        <v>662</v>
      </c>
      <c r="B334" s="14">
        <v>32152002</v>
      </c>
      <c r="C334" s="15" t="s">
        <v>853</v>
      </c>
      <c r="D334" s="15" t="s">
        <v>3573</v>
      </c>
      <c r="E334" s="14" t="s">
        <v>3584</v>
      </c>
      <c r="F334" s="14" t="s">
        <v>3682</v>
      </c>
      <c r="G334" s="24" t="s">
        <v>3683</v>
      </c>
      <c r="H334" s="23">
        <v>1800000000</v>
      </c>
      <c r="I334" s="23">
        <v>1800000000</v>
      </c>
      <c r="J334" s="16" t="s">
        <v>3598</v>
      </c>
      <c r="K334" s="16" t="s">
        <v>48</v>
      </c>
      <c r="L334" s="15" t="s">
        <v>664</v>
      </c>
      <c r="M334" s="15" t="s">
        <v>665</v>
      </c>
      <c r="N334" s="15">
        <v>3837020</v>
      </c>
      <c r="O334" s="15" t="s">
        <v>666</v>
      </c>
      <c r="P334" s="16" t="s">
        <v>689</v>
      </c>
      <c r="Q334" s="16" t="s">
        <v>694</v>
      </c>
      <c r="R334" s="16" t="s">
        <v>848</v>
      </c>
      <c r="S334" s="16">
        <v>220158001</v>
      </c>
      <c r="T334" s="16" t="s">
        <v>694</v>
      </c>
      <c r="U334" s="17" t="s">
        <v>853</v>
      </c>
      <c r="V334" s="17"/>
      <c r="W334" s="16"/>
      <c r="X334" s="18"/>
      <c r="Y334" s="16"/>
      <c r="Z334" s="16"/>
      <c r="AA334" s="19" t="str">
        <f t="shared" si="8"/>
        <v/>
      </c>
      <c r="AB334" s="17"/>
      <c r="AC334" s="17"/>
      <c r="AD334" s="17"/>
      <c r="AE334" s="15" t="s">
        <v>792</v>
      </c>
      <c r="AF334" s="16" t="s">
        <v>53</v>
      </c>
      <c r="AG334" s="15" t="s">
        <v>3833</v>
      </c>
      <c r="AH334"/>
      <c r="AI334"/>
      <c r="AJ334"/>
      <c r="AK334"/>
      <c r="AL334"/>
      <c r="AM334"/>
      <c r="AN334"/>
      <c r="AO334"/>
    </row>
    <row r="335" spans="1:42" s="33" customFormat="1" ht="63" hidden="1" customHeight="1" x14ac:dyDescent="0.25">
      <c r="A335" s="13" t="s">
        <v>662</v>
      </c>
      <c r="B335" s="14">
        <v>23153100</v>
      </c>
      <c r="C335" s="15" t="s">
        <v>854</v>
      </c>
      <c r="D335" s="15" t="s">
        <v>3574</v>
      </c>
      <c r="E335" s="14" t="s">
        <v>3578</v>
      </c>
      <c r="F335" s="14" t="s">
        <v>3682</v>
      </c>
      <c r="G335" s="24" t="s">
        <v>3683</v>
      </c>
      <c r="H335" s="23">
        <v>1600000000</v>
      </c>
      <c r="I335" s="23">
        <v>1600000000</v>
      </c>
      <c r="J335" s="16" t="s">
        <v>3598</v>
      </c>
      <c r="K335" s="16" t="s">
        <v>48</v>
      </c>
      <c r="L335" s="15" t="s">
        <v>664</v>
      </c>
      <c r="M335" s="15" t="s">
        <v>665</v>
      </c>
      <c r="N335" s="15">
        <v>3837020</v>
      </c>
      <c r="O335" s="15" t="s">
        <v>666</v>
      </c>
      <c r="P335" s="16" t="s">
        <v>689</v>
      </c>
      <c r="Q335" s="16" t="s">
        <v>694</v>
      </c>
      <c r="R335" s="16" t="s">
        <v>848</v>
      </c>
      <c r="S335" s="16">
        <v>220158001</v>
      </c>
      <c r="T335" s="16" t="s">
        <v>694</v>
      </c>
      <c r="U335" s="17" t="s">
        <v>854</v>
      </c>
      <c r="V335" s="17"/>
      <c r="W335" s="16"/>
      <c r="X335" s="18"/>
      <c r="Y335" s="16"/>
      <c r="Z335" s="16"/>
      <c r="AA335" s="19" t="str">
        <f t="shared" si="8"/>
        <v/>
      </c>
      <c r="AB335" s="17"/>
      <c r="AC335" s="17"/>
      <c r="AD335" s="17"/>
      <c r="AE335" s="15" t="s">
        <v>796</v>
      </c>
      <c r="AF335" s="16" t="s">
        <v>53</v>
      </c>
      <c r="AG335" s="15" t="s">
        <v>3833</v>
      </c>
      <c r="AH335"/>
      <c r="AI335"/>
      <c r="AJ335"/>
      <c r="AK335"/>
      <c r="AL335"/>
      <c r="AM335"/>
      <c r="AN335"/>
      <c r="AO335"/>
      <c r="AP335" s="33">
        <v>80338148</v>
      </c>
    </row>
    <row r="336" spans="1:42" s="33" customFormat="1" ht="63" hidden="1" customHeight="1" x14ac:dyDescent="0.25">
      <c r="A336" s="13" t="s">
        <v>662</v>
      </c>
      <c r="B336" s="14">
        <v>20121907</v>
      </c>
      <c r="C336" s="15" t="s">
        <v>855</v>
      </c>
      <c r="D336" s="15" t="s">
        <v>3573</v>
      </c>
      <c r="E336" s="14" t="s">
        <v>3582</v>
      </c>
      <c r="F336" s="14" t="s">
        <v>3682</v>
      </c>
      <c r="G336" s="24" t="s">
        <v>3683</v>
      </c>
      <c r="H336" s="23">
        <v>500000000</v>
      </c>
      <c r="I336" s="23">
        <v>500000000</v>
      </c>
      <c r="J336" s="16" t="s">
        <v>3598</v>
      </c>
      <c r="K336" s="16" t="s">
        <v>48</v>
      </c>
      <c r="L336" s="15" t="s">
        <v>664</v>
      </c>
      <c r="M336" s="15" t="s">
        <v>665</v>
      </c>
      <c r="N336" s="15">
        <v>3837020</v>
      </c>
      <c r="O336" s="15" t="s">
        <v>666</v>
      </c>
      <c r="P336" s="16" t="s">
        <v>689</v>
      </c>
      <c r="Q336" s="16" t="s">
        <v>694</v>
      </c>
      <c r="R336" s="16" t="s">
        <v>848</v>
      </c>
      <c r="S336" s="16">
        <v>220158001</v>
      </c>
      <c r="T336" s="16" t="s">
        <v>694</v>
      </c>
      <c r="U336" s="17" t="s">
        <v>855</v>
      </c>
      <c r="V336" s="17"/>
      <c r="W336" s="16"/>
      <c r="X336" s="18"/>
      <c r="Y336" s="16"/>
      <c r="Z336" s="16"/>
      <c r="AA336" s="19" t="str">
        <f t="shared" si="8"/>
        <v/>
      </c>
      <c r="AB336" s="17"/>
      <c r="AC336" s="17"/>
      <c r="AD336" s="17"/>
      <c r="AE336" s="15" t="s">
        <v>764</v>
      </c>
      <c r="AF336" s="16" t="s">
        <v>53</v>
      </c>
      <c r="AG336" s="15" t="s">
        <v>3833</v>
      </c>
      <c r="AH336"/>
      <c r="AI336"/>
      <c r="AJ336"/>
      <c r="AK336"/>
      <c r="AL336"/>
      <c r="AM336"/>
      <c r="AN336"/>
      <c r="AO336"/>
      <c r="AP336" s="33">
        <v>80338148</v>
      </c>
    </row>
    <row r="337" spans="1:42" s="33" customFormat="1" ht="63" hidden="1" customHeight="1" x14ac:dyDescent="0.25">
      <c r="A337" s="13" t="s">
        <v>662</v>
      </c>
      <c r="B337" s="14">
        <v>20121907</v>
      </c>
      <c r="C337" s="15" t="s">
        <v>856</v>
      </c>
      <c r="D337" s="15" t="s">
        <v>3573</v>
      </c>
      <c r="E337" s="14" t="s">
        <v>3585</v>
      </c>
      <c r="F337" s="14" t="s">
        <v>3682</v>
      </c>
      <c r="G337" s="24" t="s">
        <v>3683</v>
      </c>
      <c r="H337" s="23">
        <v>1200000000</v>
      </c>
      <c r="I337" s="23">
        <v>1200000000</v>
      </c>
      <c r="J337" s="16" t="s">
        <v>3598</v>
      </c>
      <c r="K337" s="16" t="s">
        <v>48</v>
      </c>
      <c r="L337" s="15" t="s">
        <v>664</v>
      </c>
      <c r="M337" s="15" t="s">
        <v>665</v>
      </c>
      <c r="N337" s="15">
        <v>3837020</v>
      </c>
      <c r="O337" s="15" t="s">
        <v>666</v>
      </c>
      <c r="P337" s="16" t="s">
        <v>689</v>
      </c>
      <c r="Q337" s="16" t="s">
        <v>694</v>
      </c>
      <c r="R337" s="16" t="s">
        <v>848</v>
      </c>
      <c r="S337" s="16">
        <v>220158001</v>
      </c>
      <c r="T337" s="16" t="s">
        <v>694</v>
      </c>
      <c r="U337" s="17" t="s">
        <v>856</v>
      </c>
      <c r="V337" s="17"/>
      <c r="W337" s="16"/>
      <c r="X337" s="18"/>
      <c r="Y337" s="16"/>
      <c r="Z337" s="16"/>
      <c r="AA337" s="19" t="str">
        <f t="shared" si="8"/>
        <v/>
      </c>
      <c r="AB337" s="17"/>
      <c r="AC337" s="17"/>
      <c r="AD337" s="17"/>
      <c r="AE337" s="15" t="s">
        <v>792</v>
      </c>
      <c r="AF337" s="16" t="s">
        <v>53</v>
      </c>
      <c r="AG337" s="15" t="s">
        <v>3833</v>
      </c>
      <c r="AH337"/>
      <c r="AI337"/>
      <c r="AJ337"/>
      <c r="AK337"/>
      <c r="AL337"/>
      <c r="AM337"/>
      <c r="AN337"/>
      <c r="AO337"/>
      <c r="AP337" s="33">
        <v>350941337</v>
      </c>
    </row>
    <row r="338" spans="1:42" s="33" customFormat="1" ht="63" hidden="1" customHeight="1" x14ac:dyDescent="0.25">
      <c r="A338" s="13" t="s">
        <v>662</v>
      </c>
      <c r="B338" s="14">
        <v>20121907</v>
      </c>
      <c r="C338" s="15" t="s">
        <v>857</v>
      </c>
      <c r="D338" s="15" t="s">
        <v>3571</v>
      </c>
      <c r="E338" s="14" t="s">
        <v>3582</v>
      </c>
      <c r="F338" s="22" t="s">
        <v>3680</v>
      </c>
      <c r="G338" s="24" t="s">
        <v>3683</v>
      </c>
      <c r="H338" s="23">
        <v>680000000</v>
      </c>
      <c r="I338" s="23">
        <v>680000000</v>
      </c>
      <c r="J338" s="16" t="s">
        <v>3598</v>
      </c>
      <c r="K338" s="16" t="s">
        <v>48</v>
      </c>
      <c r="L338" s="15" t="s">
        <v>664</v>
      </c>
      <c r="M338" s="15" t="s">
        <v>665</v>
      </c>
      <c r="N338" s="15">
        <v>3837020</v>
      </c>
      <c r="O338" s="15" t="s">
        <v>666</v>
      </c>
      <c r="P338" s="16" t="s">
        <v>689</v>
      </c>
      <c r="Q338" s="16" t="s">
        <v>694</v>
      </c>
      <c r="R338" s="16" t="s">
        <v>848</v>
      </c>
      <c r="S338" s="16">
        <v>220158001</v>
      </c>
      <c r="T338" s="16" t="s">
        <v>694</v>
      </c>
      <c r="U338" s="17" t="s">
        <v>857</v>
      </c>
      <c r="V338" s="17"/>
      <c r="W338" s="16"/>
      <c r="X338" s="18"/>
      <c r="Y338" s="16"/>
      <c r="Z338" s="16"/>
      <c r="AA338" s="19" t="str">
        <f t="shared" si="8"/>
        <v/>
      </c>
      <c r="AB338" s="17"/>
      <c r="AC338" s="17"/>
      <c r="AD338" s="17"/>
      <c r="AE338" s="15" t="s">
        <v>794</v>
      </c>
      <c r="AF338" s="16" t="s">
        <v>53</v>
      </c>
      <c r="AG338" s="15" t="s">
        <v>3833</v>
      </c>
      <c r="AH338"/>
      <c r="AI338"/>
      <c r="AJ338"/>
      <c r="AK338"/>
      <c r="AL338"/>
      <c r="AM338"/>
      <c r="AN338"/>
      <c r="AO338"/>
    </row>
    <row r="339" spans="1:42" s="33" customFormat="1" ht="63" hidden="1" customHeight="1" x14ac:dyDescent="0.25">
      <c r="A339" s="13" t="s">
        <v>662</v>
      </c>
      <c r="B339" s="14">
        <v>20121907</v>
      </c>
      <c r="C339" s="15" t="s">
        <v>858</v>
      </c>
      <c r="D339" s="15" t="s">
        <v>3575</v>
      </c>
      <c r="E339" s="14" t="s">
        <v>3583</v>
      </c>
      <c r="F339" s="14" t="s">
        <v>3682</v>
      </c>
      <c r="G339" s="24" t="s">
        <v>3683</v>
      </c>
      <c r="H339" s="23">
        <v>500000000</v>
      </c>
      <c r="I339" s="23">
        <v>500000000</v>
      </c>
      <c r="J339" s="16" t="s">
        <v>3598</v>
      </c>
      <c r="K339" s="16" t="s">
        <v>48</v>
      </c>
      <c r="L339" s="15" t="s">
        <v>664</v>
      </c>
      <c r="M339" s="15" t="s">
        <v>665</v>
      </c>
      <c r="N339" s="15">
        <v>3837020</v>
      </c>
      <c r="O339" s="15" t="s">
        <v>666</v>
      </c>
      <c r="P339" s="16" t="s">
        <v>689</v>
      </c>
      <c r="Q339" s="16" t="s">
        <v>694</v>
      </c>
      <c r="R339" s="16" t="s">
        <v>848</v>
      </c>
      <c r="S339" s="16">
        <v>220158001</v>
      </c>
      <c r="T339" s="16" t="s">
        <v>694</v>
      </c>
      <c r="U339" s="17" t="s">
        <v>858</v>
      </c>
      <c r="V339" s="17"/>
      <c r="W339" s="16"/>
      <c r="X339" s="18"/>
      <c r="Y339" s="16"/>
      <c r="Z339" s="16"/>
      <c r="AA339" s="19" t="str">
        <f t="shared" si="8"/>
        <v/>
      </c>
      <c r="AB339" s="17"/>
      <c r="AC339" s="17"/>
      <c r="AD339" s="17"/>
      <c r="AE339" s="15" t="s">
        <v>859</v>
      </c>
      <c r="AF339" s="16" t="s">
        <v>771</v>
      </c>
      <c r="AG339" s="15" t="s">
        <v>3833</v>
      </c>
      <c r="AH339"/>
      <c r="AI339"/>
      <c r="AJ339"/>
      <c r="AK339"/>
      <c r="AL339"/>
      <c r="AM339"/>
      <c r="AN339"/>
      <c r="AO339"/>
    </row>
    <row r="340" spans="1:42" s="33" customFormat="1" ht="63" hidden="1" customHeight="1" x14ac:dyDescent="0.25">
      <c r="A340" s="13" t="s">
        <v>662</v>
      </c>
      <c r="B340" s="14">
        <v>81101500</v>
      </c>
      <c r="C340" s="15" t="s">
        <v>860</v>
      </c>
      <c r="D340" s="15" t="s">
        <v>3572</v>
      </c>
      <c r="E340" s="14" t="s">
        <v>3586</v>
      </c>
      <c r="F340" s="16" t="s">
        <v>3667</v>
      </c>
      <c r="G340" s="24" t="s">
        <v>3683</v>
      </c>
      <c r="H340" s="23">
        <v>1185916000</v>
      </c>
      <c r="I340" s="23">
        <v>1185916000</v>
      </c>
      <c r="J340" s="16" t="s">
        <v>3598</v>
      </c>
      <c r="K340" s="16" t="s">
        <v>48</v>
      </c>
      <c r="L340" s="15" t="s">
        <v>664</v>
      </c>
      <c r="M340" s="15" t="s">
        <v>665</v>
      </c>
      <c r="N340" s="15" t="s">
        <v>861</v>
      </c>
      <c r="O340" s="15" t="s">
        <v>666</v>
      </c>
      <c r="P340" s="16" t="s">
        <v>689</v>
      </c>
      <c r="Q340" s="16" t="s">
        <v>694</v>
      </c>
      <c r="R340" s="16" t="s">
        <v>862</v>
      </c>
      <c r="S340" s="16">
        <v>112350003</v>
      </c>
      <c r="T340" s="16" t="s">
        <v>694</v>
      </c>
      <c r="U340" s="17" t="s">
        <v>860</v>
      </c>
      <c r="V340" s="17"/>
      <c r="W340" s="16"/>
      <c r="X340" s="18"/>
      <c r="Y340" s="16"/>
      <c r="Z340" s="16"/>
      <c r="AA340" s="19" t="str">
        <f t="shared" si="8"/>
        <v/>
      </c>
      <c r="AB340" s="17"/>
      <c r="AC340" s="17"/>
      <c r="AD340" s="17"/>
      <c r="AE340" s="15" t="s">
        <v>732</v>
      </c>
      <c r="AF340" s="16" t="s">
        <v>53</v>
      </c>
      <c r="AG340" s="15" t="s">
        <v>3833</v>
      </c>
      <c r="AH340"/>
      <c r="AI340"/>
      <c r="AJ340"/>
      <c r="AK340"/>
      <c r="AL340"/>
      <c r="AM340"/>
      <c r="AN340"/>
      <c r="AO340"/>
    </row>
    <row r="341" spans="1:42" s="33" customFormat="1" ht="63" hidden="1" customHeight="1" x14ac:dyDescent="0.25">
      <c r="A341" s="13" t="s">
        <v>662</v>
      </c>
      <c r="B341" s="14">
        <v>81101500</v>
      </c>
      <c r="C341" s="15" t="s">
        <v>863</v>
      </c>
      <c r="D341" s="15" t="s">
        <v>3572</v>
      </c>
      <c r="E341" s="14" t="s">
        <v>3584</v>
      </c>
      <c r="F341" s="14" t="s">
        <v>3681</v>
      </c>
      <c r="G341" s="24" t="s">
        <v>3683</v>
      </c>
      <c r="H341" s="23">
        <v>130000000</v>
      </c>
      <c r="I341" s="23">
        <v>130000000</v>
      </c>
      <c r="J341" s="16" t="s">
        <v>3598</v>
      </c>
      <c r="K341" s="16" t="s">
        <v>48</v>
      </c>
      <c r="L341" s="15" t="s">
        <v>664</v>
      </c>
      <c r="M341" s="15" t="s">
        <v>665</v>
      </c>
      <c r="N341" s="15">
        <v>3837020</v>
      </c>
      <c r="O341" s="15" t="s">
        <v>666</v>
      </c>
      <c r="P341" s="16" t="s">
        <v>689</v>
      </c>
      <c r="Q341" s="16" t="s">
        <v>694</v>
      </c>
      <c r="R341" s="16" t="s">
        <v>862</v>
      </c>
      <c r="S341" s="16">
        <v>112350003</v>
      </c>
      <c r="T341" s="16" t="s">
        <v>694</v>
      </c>
      <c r="U341" s="17" t="s">
        <v>860</v>
      </c>
      <c r="V341" s="17"/>
      <c r="W341" s="16"/>
      <c r="X341" s="18"/>
      <c r="Y341" s="16"/>
      <c r="Z341" s="16"/>
      <c r="AA341" s="19" t="str">
        <f t="shared" si="8"/>
        <v/>
      </c>
      <c r="AB341" s="17"/>
      <c r="AC341" s="17"/>
      <c r="AD341" s="17"/>
      <c r="AE341" s="15" t="s">
        <v>732</v>
      </c>
      <c r="AF341" s="16" t="s">
        <v>864</v>
      </c>
      <c r="AG341" s="15" t="s">
        <v>3833</v>
      </c>
      <c r="AH341"/>
      <c r="AI341"/>
      <c r="AJ341"/>
      <c r="AK341"/>
      <c r="AL341"/>
      <c r="AM341"/>
      <c r="AN341"/>
      <c r="AO341"/>
    </row>
    <row r="342" spans="1:42" s="33" customFormat="1" ht="63" hidden="1" customHeight="1" x14ac:dyDescent="0.25">
      <c r="A342" s="13" t="s">
        <v>662</v>
      </c>
      <c r="B342" s="14">
        <v>80111700</v>
      </c>
      <c r="C342" s="15" t="s">
        <v>865</v>
      </c>
      <c r="D342" s="15" t="s">
        <v>3749</v>
      </c>
      <c r="E342" s="14" t="s">
        <v>3589</v>
      </c>
      <c r="F342" s="14" t="s">
        <v>3672</v>
      </c>
      <c r="G342" s="24" t="s">
        <v>3683</v>
      </c>
      <c r="H342" s="23">
        <v>245000000</v>
      </c>
      <c r="I342" s="23">
        <v>245000000</v>
      </c>
      <c r="J342" s="16" t="s">
        <v>3598</v>
      </c>
      <c r="K342" s="16" t="s">
        <v>48</v>
      </c>
      <c r="L342" s="15" t="s">
        <v>664</v>
      </c>
      <c r="M342" s="15" t="s">
        <v>665</v>
      </c>
      <c r="N342" s="15">
        <v>3837020</v>
      </c>
      <c r="O342" s="15" t="s">
        <v>666</v>
      </c>
      <c r="P342" s="16" t="s">
        <v>689</v>
      </c>
      <c r="Q342" s="16" t="s">
        <v>866</v>
      </c>
      <c r="R342" s="16" t="s">
        <v>867</v>
      </c>
      <c r="S342" s="16">
        <v>220159001</v>
      </c>
      <c r="T342" s="16" t="s">
        <v>866</v>
      </c>
      <c r="U342" s="17" t="s">
        <v>868</v>
      </c>
      <c r="V342" s="17"/>
      <c r="W342" s="16"/>
      <c r="X342" s="18"/>
      <c r="Y342" s="16"/>
      <c r="Z342" s="16"/>
      <c r="AA342" s="19" t="str">
        <f t="shared" si="8"/>
        <v/>
      </c>
      <c r="AB342" s="17"/>
      <c r="AC342" s="17"/>
      <c r="AD342" s="17"/>
      <c r="AE342" s="15" t="s">
        <v>830</v>
      </c>
      <c r="AF342" s="16" t="s">
        <v>53</v>
      </c>
      <c r="AG342" s="15" t="s">
        <v>3833</v>
      </c>
      <c r="AH342"/>
      <c r="AI342"/>
      <c r="AJ342"/>
      <c r="AK342"/>
      <c r="AL342"/>
      <c r="AM342"/>
      <c r="AN342"/>
      <c r="AO342"/>
    </row>
    <row r="343" spans="1:42" s="33" customFormat="1" ht="63" hidden="1" customHeight="1" x14ac:dyDescent="0.25">
      <c r="A343" s="13" t="s">
        <v>662</v>
      </c>
      <c r="B343" s="14">
        <v>47131700</v>
      </c>
      <c r="C343" s="15" t="s">
        <v>869</v>
      </c>
      <c r="D343" s="15" t="s">
        <v>3749</v>
      </c>
      <c r="E343" s="14" t="s">
        <v>3589</v>
      </c>
      <c r="F343" s="14" t="s">
        <v>3672</v>
      </c>
      <c r="G343" s="24" t="s">
        <v>3683</v>
      </c>
      <c r="H343" s="23">
        <v>2112000</v>
      </c>
      <c r="I343" s="23">
        <v>2112000</v>
      </c>
      <c r="J343" s="16" t="s">
        <v>3598</v>
      </c>
      <c r="K343" s="16" t="s">
        <v>48</v>
      </c>
      <c r="L343" s="15" t="s">
        <v>664</v>
      </c>
      <c r="M343" s="15" t="s">
        <v>665</v>
      </c>
      <c r="N343" s="15">
        <v>3837020</v>
      </c>
      <c r="O343" s="15" t="s">
        <v>666</v>
      </c>
      <c r="P343" s="16" t="s">
        <v>689</v>
      </c>
      <c r="Q343" s="16" t="s">
        <v>694</v>
      </c>
      <c r="R343" s="16" t="s">
        <v>870</v>
      </c>
      <c r="S343" s="16">
        <v>220160001</v>
      </c>
      <c r="T343" s="16" t="s">
        <v>694</v>
      </c>
      <c r="U343" s="17" t="s">
        <v>871</v>
      </c>
      <c r="V343" s="17"/>
      <c r="W343" s="16"/>
      <c r="X343" s="18"/>
      <c r="Y343" s="16"/>
      <c r="Z343" s="16"/>
      <c r="AA343" s="19" t="str">
        <f t="shared" si="8"/>
        <v/>
      </c>
      <c r="AB343" s="17"/>
      <c r="AC343" s="17"/>
      <c r="AD343" s="17"/>
      <c r="AE343" s="15" t="s">
        <v>723</v>
      </c>
      <c r="AF343" s="16" t="s">
        <v>53</v>
      </c>
      <c r="AG343" s="15" t="s">
        <v>3833</v>
      </c>
      <c r="AH343"/>
      <c r="AI343"/>
      <c r="AJ343"/>
      <c r="AK343"/>
      <c r="AL343"/>
      <c r="AM343"/>
      <c r="AN343"/>
      <c r="AO343"/>
    </row>
    <row r="344" spans="1:42" s="33" customFormat="1" ht="63" hidden="1" customHeight="1" x14ac:dyDescent="0.25">
      <c r="A344" s="13" t="s">
        <v>662</v>
      </c>
      <c r="B344" s="14">
        <v>46181900</v>
      </c>
      <c r="C344" s="15" t="s">
        <v>872</v>
      </c>
      <c r="D344" s="15" t="s">
        <v>3888</v>
      </c>
      <c r="E344" s="14" t="s">
        <v>3589</v>
      </c>
      <c r="F344" s="14" t="s">
        <v>3672</v>
      </c>
      <c r="G344" s="24" t="s">
        <v>3683</v>
      </c>
      <c r="H344" s="23">
        <v>3168000</v>
      </c>
      <c r="I344" s="23">
        <v>3168000</v>
      </c>
      <c r="J344" s="16" t="s">
        <v>3598</v>
      </c>
      <c r="K344" s="16" t="s">
        <v>48</v>
      </c>
      <c r="L344" s="15" t="s">
        <v>664</v>
      </c>
      <c r="M344" s="15" t="s">
        <v>665</v>
      </c>
      <c r="N344" s="15">
        <v>3837020</v>
      </c>
      <c r="O344" s="15" t="s">
        <v>666</v>
      </c>
      <c r="P344" s="16" t="s">
        <v>689</v>
      </c>
      <c r="Q344" s="16" t="s">
        <v>694</v>
      </c>
      <c r="R344" s="16" t="s">
        <v>870</v>
      </c>
      <c r="S344" s="16">
        <v>220160001</v>
      </c>
      <c r="T344" s="16" t="s">
        <v>694</v>
      </c>
      <c r="U344" s="17" t="s">
        <v>871</v>
      </c>
      <c r="V344" s="17"/>
      <c r="W344" s="16"/>
      <c r="X344" s="18"/>
      <c r="Y344" s="16"/>
      <c r="Z344" s="16"/>
      <c r="AA344" s="19" t="str">
        <f t="shared" si="8"/>
        <v/>
      </c>
      <c r="AB344" s="17"/>
      <c r="AC344" s="17"/>
      <c r="AD344" s="17"/>
      <c r="AE344" s="15" t="s">
        <v>723</v>
      </c>
      <c r="AF344" s="16" t="s">
        <v>53</v>
      </c>
      <c r="AG344" s="15" t="s">
        <v>3833</v>
      </c>
      <c r="AH344"/>
      <c r="AI344"/>
      <c r="AJ344"/>
      <c r="AK344"/>
      <c r="AL344"/>
      <c r="AM344"/>
      <c r="AN344"/>
      <c r="AO344"/>
    </row>
    <row r="345" spans="1:42" s="33" customFormat="1" ht="63" hidden="1" customHeight="1" x14ac:dyDescent="0.25">
      <c r="A345" s="13" t="s">
        <v>662</v>
      </c>
      <c r="B345" s="14" t="s">
        <v>3902</v>
      </c>
      <c r="C345" s="15" t="s">
        <v>873</v>
      </c>
      <c r="D345" s="15" t="s">
        <v>3575</v>
      </c>
      <c r="E345" s="14" t="s">
        <v>3585</v>
      </c>
      <c r="F345" s="14" t="s">
        <v>3672</v>
      </c>
      <c r="G345" s="24" t="s">
        <v>3683</v>
      </c>
      <c r="H345" s="23">
        <v>30168000</v>
      </c>
      <c r="I345" s="23">
        <v>30168000</v>
      </c>
      <c r="J345" s="16" t="s">
        <v>3598</v>
      </c>
      <c r="K345" s="16" t="s">
        <v>48</v>
      </c>
      <c r="L345" s="15" t="s">
        <v>664</v>
      </c>
      <c r="M345" s="15" t="s">
        <v>665</v>
      </c>
      <c r="N345" s="15">
        <v>3837020</v>
      </c>
      <c r="O345" s="15" t="s">
        <v>666</v>
      </c>
      <c r="P345" s="16" t="s">
        <v>689</v>
      </c>
      <c r="Q345" s="16" t="s">
        <v>694</v>
      </c>
      <c r="R345" s="16" t="s">
        <v>870</v>
      </c>
      <c r="S345" s="16">
        <v>220160001</v>
      </c>
      <c r="T345" s="16" t="s">
        <v>694</v>
      </c>
      <c r="U345" s="17" t="s">
        <v>871</v>
      </c>
      <c r="V345" s="17"/>
      <c r="W345" s="16"/>
      <c r="X345" s="18"/>
      <c r="Y345" s="16"/>
      <c r="Z345" s="16"/>
      <c r="AA345" s="19" t="str">
        <f t="shared" si="8"/>
        <v/>
      </c>
      <c r="AB345" s="17"/>
      <c r="AC345" s="17"/>
      <c r="AD345" s="17"/>
      <c r="AE345" s="15" t="s">
        <v>723</v>
      </c>
      <c r="AF345" s="16" t="s">
        <v>53</v>
      </c>
      <c r="AG345" s="15" t="s">
        <v>3833</v>
      </c>
      <c r="AH345"/>
      <c r="AI345"/>
      <c r="AJ345"/>
      <c r="AK345"/>
      <c r="AL345"/>
      <c r="AM345"/>
      <c r="AN345"/>
      <c r="AO345"/>
    </row>
    <row r="346" spans="1:42" s="33" customFormat="1" ht="63" hidden="1" customHeight="1" x14ac:dyDescent="0.25">
      <c r="A346" s="13" t="s">
        <v>662</v>
      </c>
      <c r="B346" s="14">
        <v>80111700</v>
      </c>
      <c r="C346" s="15" t="s">
        <v>874</v>
      </c>
      <c r="D346" s="15" t="s">
        <v>3571</v>
      </c>
      <c r="E346" s="14" t="s">
        <v>3588</v>
      </c>
      <c r="F346" s="14" t="s">
        <v>3672</v>
      </c>
      <c r="G346" s="24" t="s">
        <v>3683</v>
      </c>
      <c r="H346" s="23">
        <v>10560000</v>
      </c>
      <c r="I346" s="23">
        <v>10560000</v>
      </c>
      <c r="J346" s="16" t="s">
        <v>3598</v>
      </c>
      <c r="K346" s="16" t="s">
        <v>48</v>
      </c>
      <c r="L346" s="15" t="s">
        <v>664</v>
      </c>
      <c r="M346" s="15" t="s">
        <v>665</v>
      </c>
      <c r="N346" s="15">
        <v>3837020</v>
      </c>
      <c r="O346" s="15" t="s">
        <v>666</v>
      </c>
      <c r="P346" s="16" t="s">
        <v>689</v>
      </c>
      <c r="Q346" s="16" t="s">
        <v>694</v>
      </c>
      <c r="R346" s="16" t="s">
        <v>870</v>
      </c>
      <c r="S346" s="16">
        <v>220160001</v>
      </c>
      <c r="T346" s="16" t="s">
        <v>694</v>
      </c>
      <c r="U346" s="17" t="s">
        <v>871</v>
      </c>
      <c r="V346" s="17"/>
      <c r="W346" s="16"/>
      <c r="X346" s="18"/>
      <c r="Y346" s="16"/>
      <c r="Z346" s="16"/>
      <c r="AA346" s="19" t="str">
        <f t="shared" si="8"/>
        <v/>
      </c>
      <c r="AB346" s="17"/>
      <c r="AC346" s="17"/>
      <c r="AD346" s="17"/>
      <c r="AE346" s="15" t="s">
        <v>723</v>
      </c>
      <c r="AF346" s="16" t="s">
        <v>53</v>
      </c>
      <c r="AG346" s="15" t="s">
        <v>3833</v>
      </c>
      <c r="AH346"/>
      <c r="AI346"/>
      <c r="AJ346"/>
      <c r="AK346"/>
      <c r="AL346"/>
      <c r="AM346"/>
      <c r="AN346"/>
      <c r="AO346"/>
    </row>
    <row r="347" spans="1:42" s="33" customFormat="1" ht="63" hidden="1" customHeight="1" x14ac:dyDescent="0.25">
      <c r="A347" s="13" t="s">
        <v>662</v>
      </c>
      <c r="B347" s="14">
        <v>85111510</v>
      </c>
      <c r="C347" s="15" t="s">
        <v>875</v>
      </c>
      <c r="D347" s="15" t="s">
        <v>3903</v>
      </c>
      <c r="E347" s="14" t="s">
        <v>3588</v>
      </c>
      <c r="F347" s="14" t="s">
        <v>3672</v>
      </c>
      <c r="G347" s="24" t="s">
        <v>3683</v>
      </c>
      <c r="H347" s="23">
        <v>10560000</v>
      </c>
      <c r="I347" s="23">
        <v>10560000</v>
      </c>
      <c r="J347" s="16" t="s">
        <v>3598</v>
      </c>
      <c r="K347" s="16" t="s">
        <v>48</v>
      </c>
      <c r="L347" s="15" t="s">
        <v>664</v>
      </c>
      <c r="M347" s="15" t="s">
        <v>665</v>
      </c>
      <c r="N347" s="15">
        <v>3837020</v>
      </c>
      <c r="O347" s="15" t="s">
        <v>666</v>
      </c>
      <c r="P347" s="16" t="s">
        <v>689</v>
      </c>
      <c r="Q347" s="16" t="s">
        <v>694</v>
      </c>
      <c r="R347" s="16" t="s">
        <v>870</v>
      </c>
      <c r="S347" s="16">
        <v>220160001</v>
      </c>
      <c r="T347" s="16" t="s">
        <v>694</v>
      </c>
      <c r="U347" s="17" t="s">
        <v>871</v>
      </c>
      <c r="V347" s="17"/>
      <c r="W347" s="16"/>
      <c r="X347" s="18"/>
      <c r="Y347" s="16"/>
      <c r="Z347" s="16"/>
      <c r="AA347" s="19" t="str">
        <f t="shared" si="8"/>
        <v/>
      </c>
      <c r="AB347" s="17"/>
      <c r="AC347" s="17"/>
      <c r="AD347" s="17"/>
      <c r="AE347" s="15" t="s">
        <v>723</v>
      </c>
      <c r="AF347" s="16" t="s">
        <v>53</v>
      </c>
      <c r="AG347" s="15" t="s">
        <v>3833</v>
      </c>
      <c r="AH347"/>
      <c r="AI347"/>
      <c r="AJ347"/>
      <c r="AK347"/>
      <c r="AL347"/>
      <c r="AM347"/>
      <c r="AN347"/>
      <c r="AO347"/>
    </row>
    <row r="348" spans="1:42" s="33" customFormat="1" ht="63" hidden="1" customHeight="1" x14ac:dyDescent="0.25">
      <c r="A348" s="13" t="s">
        <v>662</v>
      </c>
      <c r="B348" s="14" t="s">
        <v>3902</v>
      </c>
      <c r="C348" s="15" t="s">
        <v>876</v>
      </c>
      <c r="D348" s="15" t="s">
        <v>3574</v>
      </c>
      <c r="E348" s="14" t="s">
        <v>3584</v>
      </c>
      <c r="F348" s="14" t="s">
        <v>3672</v>
      </c>
      <c r="G348" s="24" t="s">
        <v>3683</v>
      </c>
      <c r="H348" s="23">
        <v>26400000</v>
      </c>
      <c r="I348" s="23">
        <v>26400000</v>
      </c>
      <c r="J348" s="16" t="s">
        <v>3598</v>
      </c>
      <c r="K348" s="16" t="s">
        <v>48</v>
      </c>
      <c r="L348" s="15" t="s">
        <v>664</v>
      </c>
      <c r="M348" s="15" t="s">
        <v>665</v>
      </c>
      <c r="N348" s="15">
        <v>3837020</v>
      </c>
      <c r="O348" s="15" t="s">
        <v>666</v>
      </c>
      <c r="P348" s="16" t="s">
        <v>689</v>
      </c>
      <c r="Q348" s="16" t="s">
        <v>694</v>
      </c>
      <c r="R348" s="16" t="s">
        <v>870</v>
      </c>
      <c r="S348" s="16">
        <v>220160001</v>
      </c>
      <c r="T348" s="16" t="s">
        <v>694</v>
      </c>
      <c r="U348" s="17" t="s">
        <v>871</v>
      </c>
      <c r="V348" s="17"/>
      <c r="W348" s="16"/>
      <c r="X348" s="18"/>
      <c r="Y348" s="16"/>
      <c r="Z348" s="16"/>
      <c r="AA348" s="19" t="str">
        <f t="shared" si="8"/>
        <v/>
      </c>
      <c r="AB348" s="17"/>
      <c r="AC348" s="17"/>
      <c r="AD348" s="17"/>
      <c r="AE348" s="15" t="s">
        <v>723</v>
      </c>
      <c r="AF348" s="16" t="s">
        <v>53</v>
      </c>
      <c r="AG348" s="15" t="s">
        <v>3833</v>
      </c>
      <c r="AH348"/>
      <c r="AI348"/>
      <c r="AJ348"/>
      <c r="AK348"/>
      <c r="AL348"/>
      <c r="AM348"/>
      <c r="AN348"/>
      <c r="AO348"/>
    </row>
    <row r="349" spans="1:42" s="33" customFormat="1" ht="63" hidden="1" customHeight="1" x14ac:dyDescent="0.25">
      <c r="A349" s="13" t="s">
        <v>662</v>
      </c>
      <c r="B349" s="14">
        <v>81111503</v>
      </c>
      <c r="C349" s="15" t="s">
        <v>877</v>
      </c>
      <c r="D349" s="15" t="s">
        <v>3576</v>
      </c>
      <c r="E349" s="14" t="s">
        <v>3588</v>
      </c>
      <c r="F349" s="14" t="s">
        <v>3672</v>
      </c>
      <c r="G349" s="24" t="s">
        <v>3683</v>
      </c>
      <c r="H349" s="23">
        <v>26400000</v>
      </c>
      <c r="I349" s="23">
        <v>26400000</v>
      </c>
      <c r="J349" s="16" t="s">
        <v>3598</v>
      </c>
      <c r="K349" s="16" t="s">
        <v>48</v>
      </c>
      <c r="L349" s="15" t="s">
        <v>664</v>
      </c>
      <c r="M349" s="15" t="s">
        <v>665</v>
      </c>
      <c r="N349" s="15">
        <v>3837020</v>
      </c>
      <c r="O349" s="15" t="s">
        <v>666</v>
      </c>
      <c r="P349" s="16" t="s">
        <v>689</v>
      </c>
      <c r="Q349" s="16" t="s">
        <v>694</v>
      </c>
      <c r="R349" s="16" t="s">
        <v>870</v>
      </c>
      <c r="S349" s="16">
        <v>220160001</v>
      </c>
      <c r="T349" s="16" t="s">
        <v>694</v>
      </c>
      <c r="U349" s="17" t="s">
        <v>871</v>
      </c>
      <c r="V349" s="17"/>
      <c r="W349" s="16"/>
      <c r="X349" s="18"/>
      <c r="Y349" s="16"/>
      <c r="Z349" s="16"/>
      <c r="AA349" s="19" t="str">
        <f t="shared" si="8"/>
        <v/>
      </c>
      <c r="AB349" s="17"/>
      <c r="AC349" s="17"/>
      <c r="AD349" s="17"/>
      <c r="AE349" s="15" t="s">
        <v>723</v>
      </c>
      <c r="AF349" s="16" t="s">
        <v>53</v>
      </c>
      <c r="AG349" s="15" t="s">
        <v>3833</v>
      </c>
      <c r="AH349"/>
      <c r="AI349"/>
      <c r="AJ349"/>
      <c r="AK349"/>
      <c r="AL349"/>
      <c r="AM349"/>
      <c r="AN349"/>
      <c r="AO349"/>
    </row>
    <row r="350" spans="1:42" s="33" customFormat="1" ht="63" hidden="1" customHeight="1" x14ac:dyDescent="0.25">
      <c r="A350" s="13" t="s">
        <v>662</v>
      </c>
      <c r="B350" s="14" t="s">
        <v>3904</v>
      </c>
      <c r="C350" s="15" t="s">
        <v>878</v>
      </c>
      <c r="D350" s="15" t="s">
        <v>3888</v>
      </c>
      <c r="E350" s="14" t="s">
        <v>3588</v>
      </c>
      <c r="F350" s="14" t="s">
        <v>3672</v>
      </c>
      <c r="G350" s="24" t="s">
        <v>3683</v>
      </c>
      <c r="H350" s="23">
        <v>10560000</v>
      </c>
      <c r="I350" s="23">
        <v>10560000</v>
      </c>
      <c r="J350" s="16" t="s">
        <v>3598</v>
      </c>
      <c r="K350" s="16" t="s">
        <v>48</v>
      </c>
      <c r="L350" s="15" t="s">
        <v>664</v>
      </c>
      <c r="M350" s="15" t="s">
        <v>665</v>
      </c>
      <c r="N350" s="15">
        <v>3837020</v>
      </c>
      <c r="O350" s="15" t="s">
        <v>666</v>
      </c>
      <c r="P350" s="16" t="s">
        <v>689</v>
      </c>
      <c r="Q350" s="16" t="s">
        <v>694</v>
      </c>
      <c r="R350" s="16" t="s">
        <v>870</v>
      </c>
      <c r="S350" s="16">
        <v>220160001</v>
      </c>
      <c r="T350" s="16" t="s">
        <v>694</v>
      </c>
      <c r="U350" s="17" t="s">
        <v>871</v>
      </c>
      <c r="V350" s="17"/>
      <c r="W350" s="16"/>
      <c r="X350" s="18"/>
      <c r="Y350" s="16"/>
      <c r="Z350" s="16"/>
      <c r="AA350" s="19" t="str">
        <f t="shared" si="8"/>
        <v/>
      </c>
      <c r="AB350" s="17"/>
      <c r="AC350" s="17"/>
      <c r="AD350" s="17"/>
      <c r="AE350" s="15" t="s">
        <v>723</v>
      </c>
      <c r="AF350" s="16" t="s">
        <v>53</v>
      </c>
      <c r="AG350" s="15" t="s">
        <v>3833</v>
      </c>
      <c r="AH350"/>
      <c r="AI350"/>
      <c r="AJ350"/>
      <c r="AK350"/>
      <c r="AL350"/>
      <c r="AM350"/>
      <c r="AN350"/>
      <c r="AO350"/>
    </row>
    <row r="351" spans="1:42" s="33" customFormat="1" ht="63" hidden="1" customHeight="1" x14ac:dyDescent="0.25">
      <c r="A351" s="13" t="s">
        <v>662</v>
      </c>
      <c r="B351" s="14">
        <v>46181804</v>
      </c>
      <c r="C351" s="15" t="s">
        <v>879</v>
      </c>
      <c r="D351" s="15" t="s">
        <v>3571</v>
      </c>
      <c r="E351" s="14" t="s">
        <v>3589</v>
      </c>
      <c r="F351" s="14" t="s">
        <v>3672</v>
      </c>
      <c r="G351" s="24" t="s">
        <v>3683</v>
      </c>
      <c r="H351" s="23">
        <v>10560000</v>
      </c>
      <c r="I351" s="23">
        <v>10560000</v>
      </c>
      <c r="J351" s="16" t="s">
        <v>3598</v>
      </c>
      <c r="K351" s="16" t="s">
        <v>48</v>
      </c>
      <c r="L351" s="15" t="s">
        <v>664</v>
      </c>
      <c r="M351" s="15" t="s">
        <v>665</v>
      </c>
      <c r="N351" s="15">
        <v>3837020</v>
      </c>
      <c r="O351" s="15" t="s">
        <v>666</v>
      </c>
      <c r="P351" s="16" t="s">
        <v>689</v>
      </c>
      <c r="Q351" s="16" t="s">
        <v>694</v>
      </c>
      <c r="R351" s="16" t="s">
        <v>870</v>
      </c>
      <c r="S351" s="16">
        <v>220160001</v>
      </c>
      <c r="T351" s="16" t="s">
        <v>694</v>
      </c>
      <c r="U351" s="17" t="s">
        <v>871</v>
      </c>
      <c r="V351" s="17"/>
      <c r="W351" s="16"/>
      <c r="X351" s="18"/>
      <c r="Y351" s="16"/>
      <c r="Z351" s="16"/>
      <c r="AA351" s="19" t="str">
        <f t="shared" si="8"/>
        <v/>
      </c>
      <c r="AB351" s="17"/>
      <c r="AC351" s="17"/>
      <c r="AD351" s="17"/>
      <c r="AE351" s="15" t="s">
        <v>723</v>
      </c>
      <c r="AF351" s="16" t="s">
        <v>53</v>
      </c>
      <c r="AG351" s="15" t="s">
        <v>3833</v>
      </c>
      <c r="AH351"/>
      <c r="AI351"/>
      <c r="AJ351"/>
      <c r="AK351"/>
      <c r="AL351"/>
      <c r="AM351"/>
      <c r="AN351"/>
      <c r="AO351"/>
    </row>
    <row r="352" spans="1:42" s="33" customFormat="1" ht="63" hidden="1" customHeight="1" x14ac:dyDescent="0.25">
      <c r="A352" s="13" t="s">
        <v>662</v>
      </c>
      <c r="B352" s="14">
        <v>32151800</v>
      </c>
      <c r="C352" s="15" t="s">
        <v>880</v>
      </c>
      <c r="D352" s="15" t="s">
        <v>3576</v>
      </c>
      <c r="E352" s="14" t="s">
        <v>3585</v>
      </c>
      <c r="F352" s="14" t="s">
        <v>3682</v>
      </c>
      <c r="G352" s="24" t="s">
        <v>3683</v>
      </c>
      <c r="H352" s="23">
        <v>158000000</v>
      </c>
      <c r="I352" s="23">
        <v>158000000</v>
      </c>
      <c r="J352" s="16" t="s">
        <v>3598</v>
      </c>
      <c r="K352" s="16" t="s">
        <v>48</v>
      </c>
      <c r="L352" s="15" t="s">
        <v>664</v>
      </c>
      <c r="M352" s="15" t="s">
        <v>665</v>
      </c>
      <c r="N352" s="15">
        <v>3837020</v>
      </c>
      <c r="O352" s="15" t="s">
        <v>666</v>
      </c>
      <c r="P352" s="16" t="s">
        <v>689</v>
      </c>
      <c r="Q352" s="16" t="s">
        <v>694</v>
      </c>
      <c r="R352" s="16" t="s">
        <v>870</v>
      </c>
      <c r="S352" s="16">
        <v>220160001</v>
      </c>
      <c r="T352" s="16" t="s">
        <v>694</v>
      </c>
      <c r="U352" s="17" t="s">
        <v>881</v>
      </c>
      <c r="V352" s="17"/>
      <c r="W352" s="16"/>
      <c r="X352" s="18"/>
      <c r="Y352" s="16"/>
      <c r="Z352" s="16"/>
      <c r="AA352" s="19" t="str">
        <f t="shared" si="8"/>
        <v/>
      </c>
      <c r="AB352" s="17"/>
      <c r="AC352" s="17"/>
      <c r="AD352" s="17"/>
      <c r="AE352" s="15" t="s">
        <v>723</v>
      </c>
      <c r="AF352" s="16" t="s">
        <v>53</v>
      </c>
      <c r="AG352" s="15" t="s">
        <v>3833</v>
      </c>
      <c r="AH352"/>
      <c r="AI352"/>
      <c r="AJ352"/>
      <c r="AK352"/>
      <c r="AL352"/>
      <c r="AM352"/>
      <c r="AN352"/>
      <c r="AO352"/>
    </row>
    <row r="353" spans="1:41" s="33" customFormat="1" ht="63" hidden="1" customHeight="1" x14ac:dyDescent="0.25">
      <c r="A353" s="13" t="s">
        <v>662</v>
      </c>
      <c r="B353" s="14" t="s">
        <v>3905</v>
      </c>
      <c r="C353" s="15" t="s">
        <v>882</v>
      </c>
      <c r="D353" s="15" t="s">
        <v>3572</v>
      </c>
      <c r="E353" s="14" t="s">
        <v>3585</v>
      </c>
      <c r="F353" s="14" t="s">
        <v>3672</v>
      </c>
      <c r="G353" s="24" t="s">
        <v>3683</v>
      </c>
      <c r="H353" s="23">
        <v>18000000</v>
      </c>
      <c r="I353" s="23">
        <v>18000000</v>
      </c>
      <c r="J353" s="16" t="s">
        <v>3598</v>
      </c>
      <c r="K353" s="16" t="s">
        <v>48</v>
      </c>
      <c r="L353" s="15" t="s">
        <v>664</v>
      </c>
      <c r="M353" s="15" t="s">
        <v>665</v>
      </c>
      <c r="N353" s="15">
        <v>3837020</v>
      </c>
      <c r="O353" s="15" t="s">
        <v>666</v>
      </c>
      <c r="P353" s="16" t="s">
        <v>689</v>
      </c>
      <c r="Q353" s="16" t="s">
        <v>694</v>
      </c>
      <c r="R353" s="16" t="s">
        <v>883</v>
      </c>
      <c r="S353" s="16">
        <v>220156001</v>
      </c>
      <c r="T353" s="16" t="s">
        <v>694</v>
      </c>
      <c r="U353" s="17" t="s">
        <v>884</v>
      </c>
      <c r="V353" s="17"/>
      <c r="W353" s="16"/>
      <c r="X353" s="18"/>
      <c r="Y353" s="16"/>
      <c r="Z353" s="16"/>
      <c r="AA353" s="19" t="str">
        <f t="shared" si="8"/>
        <v/>
      </c>
      <c r="AB353" s="17"/>
      <c r="AC353" s="17"/>
      <c r="AD353" s="17"/>
      <c r="AE353" s="15" t="s">
        <v>843</v>
      </c>
      <c r="AF353" s="16" t="s">
        <v>53</v>
      </c>
      <c r="AG353" s="15" t="s">
        <v>3833</v>
      </c>
      <c r="AH353"/>
      <c r="AI353"/>
      <c r="AJ353"/>
      <c r="AK353"/>
      <c r="AL353"/>
      <c r="AM353"/>
      <c r="AN353"/>
      <c r="AO353"/>
    </row>
    <row r="354" spans="1:41" s="33" customFormat="1" ht="63" hidden="1" customHeight="1" x14ac:dyDescent="0.25">
      <c r="A354" s="13" t="s">
        <v>662</v>
      </c>
      <c r="B354" s="14">
        <v>80111700</v>
      </c>
      <c r="C354" s="15" t="s">
        <v>885</v>
      </c>
      <c r="D354" s="15" t="s">
        <v>3571</v>
      </c>
      <c r="E354" s="14" t="s">
        <v>3585</v>
      </c>
      <c r="F354" s="14" t="s">
        <v>3672</v>
      </c>
      <c r="G354" s="24" t="s">
        <v>3683</v>
      </c>
      <c r="H354" s="23">
        <v>19000000</v>
      </c>
      <c r="I354" s="23">
        <v>19000000</v>
      </c>
      <c r="J354" s="16" t="s">
        <v>3598</v>
      </c>
      <c r="K354" s="16" t="s">
        <v>48</v>
      </c>
      <c r="L354" s="15" t="s">
        <v>664</v>
      </c>
      <c r="M354" s="15" t="s">
        <v>665</v>
      </c>
      <c r="N354" s="15">
        <v>3837020</v>
      </c>
      <c r="O354" s="15" t="s">
        <v>666</v>
      </c>
      <c r="P354" s="16" t="s">
        <v>689</v>
      </c>
      <c r="Q354" s="16" t="s">
        <v>694</v>
      </c>
      <c r="R354" s="16" t="s">
        <v>883</v>
      </c>
      <c r="S354" s="16">
        <v>220156001</v>
      </c>
      <c r="T354" s="16" t="s">
        <v>694</v>
      </c>
      <c r="U354" s="17" t="s">
        <v>884</v>
      </c>
      <c r="V354" s="17"/>
      <c r="W354" s="16"/>
      <c r="X354" s="18"/>
      <c r="Y354" s="16"/>
      <c r="Z354" s="16"/>
      <c r="AA354" s="19" t="str">
        <f t="shared" si="8"/>
        <v/>
      </c>
      <c r="AB354" s="17"/>
      <c r="AC354" s="17"/>
      <c r="AD354" s="17"/>
      <c r="AE354" s="15" t="s">
        <v>843</v>
      </c>
      <c r="AF354" s="16" t="s">
        <v>53</v>
      </c>
      <c r="AG354" s="15" t="s">
        <v>3833</v>
      </c>
      <c r="AH354"/>
      <c r="AI354"/>
      <c r="AJ354"/>
      <c r="AK354"/>
      <c r="AL354"/>
      <c r="AM354"/>
      <c r="AN354"/>
      <c r="AO354"/>
    </row>
    <row r="355" spans="1:41" s="33" customFormat="1" ht="63" hidden="1" customHeight="1" x14ac:dyDescent="0.25">
      <c r="A355" s="13" t="s">
        <v>662</v>
      </c>
      <c r="B355" s="14">
        <v>93141506</v>
      </c>
      <c r="C355" s="15" t="s">
        <v>886</v>
      </c>
      <c r="D355" s="15" t="s">
        <v>3571</v>
      </c>
      <c r="E355" s="14" t="s">
        <v>3585</v>
      </c>
      <c r="F355" s="14" t="s">
        <v>3672</v>
      </c>
      <c r="G355" s="24" t="s">
        <v>3683</v>
      </c>
      <c r="H355" s="23">
        <v>35900000.000000007</v>
      </c>
      <c r="I355" s="23">
        <v>35900000.000000007</v>
      </c>
      <c r="J355" s="16" t="s">
        <v>3598</v>
      </c>
      <c r="K355" s="16" t="s">
        <v>48</v>
      </c>
      <c r="L355" s="15" t="s">
        <v>664</v>
      </c>
      <c r="M355" s="15" t="s">
        <v>665</v>
      </c>
      <c r="N355" s="15">
        <v>3837020</v>
      </c>
      <c r="O355" s="15" t="s">
        <v>666</v>
      </c>
      <c r="P355" s="16" t="s">
        <v>689</v>
      </c>
      <c r="Q355" s="16" t="s">
        <v>694</v>
      </c>
      <c r="R355" s="16" t="s">
        <v>883</v>
      </c>
      <c r="S355" s="16">
        <v>220156001</v>
      </c>
      <c r="T355" s="16" t="s">
        <v>694</v>
      </c>
      <c r="U355" s="17" t="s">
        <v>884</v>
      </c>
      <c r="V355" s="17"/>
      <c r="W355" s="16"/>
      <c r="X355" s="18"/>
      <c r="Y355" s="16"/>
      <c r="Z355" s="16"/>
      <c r="AA355" s="19" t="str">
        <f t="shared" si="8"/>
        <v/>
      </c>
      <c r="AB355" s="17"/>
      <c r="AC355" s="17"/>
      <c r="AD355" s="17"/>
      <c r="AE355" s="15" t="s">
        <v>843</v>
      </c>
      <c r="AF355" s="16" t="s">
        <v>53</v>
      </c>
      <c r="AG355" s="15" t="s">
        <v>3833</v>
      </c>
      <c r="AH355"/>
      <c r="AI355"/>
      <c r="AJ355"/>
      <c r="AK355"/>
      <c r="AL355"/>
      <c r="AM355"/>
      <c r="AN355"/>
      <c r="AO355"/>
    </row>
    <row r="356" spans="1:41" s="33" customFormat="1" ht="63" hidden="1" customHeight="1" x14ac:dyDescent="0.25">
      <c r="A356" s="13" t="s">
        <v>662</v>
      </c>
      <c r="B356" s="14">
        <v>80111700</v>
      </c>
      <c r="C356" s="15" t="s">
        <v>887</v>
      </c>
      <c r="D356" s="15" t="s">
        <v>3571</v>
      </c>
      <c r="E356" s="14" t="s">
        <v>3578</v>
      </c>
      <c r="F356" s="22" t="s">
        <v>3680</v>
      </c>
      <c r="G356" s="24" t="s">
        <v>3683</v>
      </c>
      <c r="H356" s="23">
        <v>20000000</v>
      </c>
      <c r="I356" s="23">
        <v>20000000</v>
      </c>
      <c r="J356" s="16" t="s">
        <v>3598</v>
      </c>
      <c r="K356" s="16" t="s">
        <v>48</v>
      </c>
      <c r="L356" s="15" t="s">
        <v>664</v>
      </c>
      <c r="M356" s="15" t="s">
        <v>665</v>
      </c>
      <c r="N356" s="15">
        <v>3837020</v>
      </c>
      <c r="O356" s="15" t="s">
        <v>666</v>
      </c>
      <c r="P356" s="16" t="s">
        <v>689</v>
      </c>
      <c r="Q356" s="16" t="s">
        <v>694</v>
      </c>
      <c r="R356" s="16" t="s">
        <v>883</v>
      </c>
      <c r="S356" s="16">
        <v>220156001</v>
      </c>
      <c r="T356" s="16" t="s">
        <v>694</v>
      </c>
      <c r="U356" s="17" t="s">
        <v>884</v>
      </c>
      <c r="V356" s="17"/>
      <c r="W356" s="16"/>
      <c r="X356" s="18"/>
      <c r="Y356" s="16"/>
      <c r="Z356" s="16"/>
      <c r="AA356" s="19" t="str">
        <f t="shared" si="8"/>
        <v/>
      </c>
      <c r="AB356" s="17"/>
      <c r="AC356" s="17"/>
      <c r="AD356" s="17"/>
      <c r="AE356" s="15" t="s">
        <v>843</v>
      </c>
      <c r="AF356" s="16" t="s">
        <v>53</v>
      </c>
      <c r="AG356" s="15" t="s">
        <v>3833</v>
      </c>
      <c r="AH356"/>
      <c r="AI356"/>
      <c r="AJ356"/>
      <c r="AK356"/>
      <c r="AL356"/>
      <c r="AM356"/>
      <c r="AN356"/>
      <c r="AO356"/>
    </row>
    <row r="357" spans="1:41" s="33" customFormat="1" ht="63" hidden="1" customHeight="1" x14ac:dyDescent="0.25">
      <c r="A357" s="13" t="s">
        <v>662</v>
      </c>
      <c r="B357" s="14" t="s">
        <v>3906</v>
      </c>
      <c r="C357" s="15" t="s">
        <v>888</v>
      </c>
      <c r="D357" s="15" t="s">
        <v>3788</v>
      </c>
      <c r="E357" s="14" t="s">
        <v>3580</v>
      </c>
      <c r="F357" s="22" t="s">
        <v>3680</v>
      </c>
      <c r="G357" s="24" t="s">
        <v>3683</v>
      </c>
      <c r="H357" s="23">
        <v>47520000</v>
      </c>
      <c r="I357" s="23">
        <v>47520000</v>
      </c>
      <c r="J357" s="16" t="s">
        <v>3598</v>
      </c>
      <c r="K357" s="16" t="s">
        <v>48</v>
      </c>
      <c r="L357" s="15" t="s">
        <v>664</v>
      </c>
      <c r="M357" s="15" t="s">
        <v>665</v>
      </c>
      <c r="N357" s="15" t="s">
        <v>842</v>
      </c>
      <c r="O357" s="15" t="s">
        <v>666</v>
      </c>
      <c r="P357" s="16" t="s">
        <v>689</v>
      </c>
      <c r="Q357" s="16" t="s">
        <v>694</v>
      </c>
      <c r="R357" s="16" t="s">
        <v>883</v>
      </c>
      <c r="S357" s="16">
        <v>220156001</v>
      </c>
      <c r="T357" s="16" t="s">
        <v>694</v>
      </c>
      <c r="U357" s="17" t="s">
        <v>884</v>
      </c>
      <c r="V357" s="17"/>
      <c r="W357" s="16"/>
      <c r="X357" s="18"/>
      <c r="Y357" s="16"/>
      <c r="Z357" s="16"/>
      <c r="AA357" s="19" t="str">
        <f t="shared" si="8"/>
        <v/>
      </c>
      <c r="AB357" s="17"/>
      <c r="AC357" s="17"/>
      <c r="AD357" s="17"/>
      <c r="AE357" s="15" t="s">
        <v>723</v>
      </c>
      <c r="AF357" s="16" t="s">
        <v>53</v>
      </c>
      <c r="AG357" s="15" t="s">
        <v>3833</v>
      </c>
      <c r="AH357"/>
      <c r="AI357"/>
      <c r="AJ357"/>
      <c r="AK357"/>
      <c r="AL357"/>
      <c r="AM357"/>
      <c r="AN357"/>
      <c r="AO357"/>
    </row>
    <row r="358" spans="1:41" s="33" customFormat="1" ht="63" hidden="1" customHeight="1" x14ac:dyDescent="0.25">
      <c r="A358" s="13" t="s">
        <v>662</v>
      </c>
      <c r="B358" s="14">
        <v>93141506</v>
      </c>
      <c r="C358" s="15" t="s">
        <v>889</v>
      </c>
      <c r="D358" s="15" t="s">
        <v>3788</v>
      </c>
      <c r="E358" s="14" t="s">
        <v>3580</v>
      </c>
      <c r="F358" s="22" t="s">
        <v>3680</v>
      </c>
      <c r="G358" s="24" t="s">
        <v>3683</v>
      </c>
      <c r="H358" s="23">
        <v>50000000</v>
      </c>
      <c r="I358" s="23">
        <v>50000000</v>
      </c>
      <c r="J358" s="16" t="s">
        <v>3598</v>
      </c>
      <c r="K358" s="16" t="s">
        <v>48</v>
      </c>
      <c r="L358" s="15" t="s">
        <v>664</v>
      </c>
      <c r="M358" s="15" t="s">
        <v>665</v>
      </c>
      <c r="N358" s="15" t="s">
        <v>842</v>
      </c>
      <c r="O358" s="15" t="s">
        <v>666</v>
      </c>
      <c r="P358" s="16" t="s">
        <v>689</v>
      </c>
      <c r="Q358" s="16" t="s">
        <v>694</v>
      </c>
      <c r="R358" s="16" t="s">
        <v>883</v>
      </c>
      <c r="S358" s="16">
        <v>220156001</v>
      </c>
      <c r="T358" s="16" t="s">
        <v>694</v>
      </c>
      <c r="U358" s="17" t="s">
        <v>884</v>
      </c>
      <c r="V358" s="17"/>
      <c r="W358" s="16"/>
      <c r="X358" s="18"/>
      <c r="Y358" s="16"/>
      <c r="Z358" s="16"/>
      <c r="AA358" s="19" t="str">
        <f t="shared" si="8"/>
        <v/>
      </c>
      <c r="AB358" s="17"/>
      <c r="AC358" s="17"/>
      <c r="AD358" s="17"/>
      <c r="AE358" s="15" t="s">
        <v>843</v>
      </c>
      <c r="AF358" s="16" t="s">
        <v>53</v>
      </c>
      <c r="AG358" s="15" t="s">
        <v>3833</v>
      </c>
      <c r="AH358"/>
      <c r="AI358"/>
      <c r="AJ358"/>
      <c r="AK358"/>
      <c r="AL358"/>
      <c r="AM358"/>
      <c r="AN358"/>
      <c r="AO358"/>
    </row>
    <row r="359" spans="1:41" s="33" customFormat="1" ht="63" hidden="1" customHeight="1" x14ac:dyDescent="0.25">
      <c r="A359" s="13" t="s">
        <v>662</v>
      </c>
      <c r="B359" s="14">
        <v>53102700</v>
      </c>
      <c r="C359" s="15" t="s">
        <v>890</v>
      </c>
      <c r="D359" s="15" t="s">
        <v>3788</v>
      </c>
      <c r="E359" s="14" t="s">
        <v>3577</v>
      </c>
      <c r="F359" s="22" t="s">
        <v>3680</v>
      </c>
      <c r="G359" s="24" t="s">
        <v>3683</v>
      </c>
      <c r="H359" s="23">
        <v>45000000</v>
      </c>
      <c r="I359" s="23">
        <v>45000000</v>
      </c>
      <c r="J359" s="16" t="s">
        <v>3598</v>
      </c>
      <c r="K359" s="16" t="s">
        <v>48</v>
      </c>
      <c r="L359" s="15" t="s">
        <v>664</v>
      </c>
      <c r="M359" s="15" t="s">
        <v>665</v>
      </c>
      <c r="N359" s="15" t="s">
        <v>842</v>
      </c>
      <c r="O359" s="15" t="s">
        <v>666</v>
      </c>
      <c r="P359" s="16" t="s">
        <v>689</v>
      </c>
      <c r="Q359" s="16" t="s">
        <v>694</v>
      </c>
      <c r="R359" s="16" t="s">
        <v>883</v>
      </c>
      <c r="S359" s="16">
        <v>220156001</v>
      </c>
      <c r="T359" s="16" t="s">
        <v>694</v>
      </c>
      <c r="U359" s="17" t="s">
        <v>884</v>
      </c>
      <c r="V359" s="17"/>
      <c r="W359" s="16"/>
      <c r="X359" s="18"/>
      <c r="Y359" s="16"/>
      <c r="Z359" s="16"/>
      <c r="AA359" s="19" t="str">
        <f t="shared" si="8"/>
        <v/>
      </c>
      <c r="AB359" s="17"/>
      <c r="AC359" s="17"/>
      <c r="AD359" s="17"/>
      <c r="AE359" s="15" t="s">
        <v>843</v>
      </c>
      <c r="AF359" s="16" t="s">
        <v>53</v>
      </c>
      <c r="AG359" s="15" t="s">
        <v>3833</v>
      </c>
      <c r="AH359"/>
      <c r="AI359"/>
      <c r="AJ359"/>
      <c r="AK359"/>
      <c r="AL359"/>
      <c r="AM359"/>
      <c r="AN359"/>
      <c r="AO359"/>
    </row>
    <row r="360" spans="1:41" s="33" customFormat="1" ht="63" hidden="1" customHeight="1" x14ac:dyDescent="0.25">
      <c r="A360" s="13" t="s">
        <v>662</v>
      </c>
      <c r="B360" s="14">
        <v>93141506</v>
      </c>
      <c r="C360" s="15" t="s">
        <v>891</v>
      </c>
      <c r="D360" s="15" t="s">
        <v>3572</v>
      </c>
      <c r="E360" s="14" t="s">
        <v>3577</v>
      </c>
      <c r="F360" s="14" t="s">
        <v>3682</v>
      </c>
      <c r="G360" s="24" t="s">
        <v>3683</v>
      </c>
      <c r="H360" s="23">
        <v>530000000</v>
      </c>
      <c r="I360" s="23">
        <v>530000000</v>
      </c>
      <c r="J360" s="16" t="s">
        <v>3598</v>
      </c>
      <c r="K360" s="16" t="s">
        <v>48</v>
      </c>
      <c r="L360" s="15" t="s">
        <v>664</v>
      </c>
      <c r="M360" s="15" t="s">
        <v>665</v>
      </c>
      <c r="N360" s="15" t="s">
        <v>842</v>
      </c>
      <c r="O360" s="15" t="s">
        <v>666</v>
      </c>
      <c r="P360" s="16" t="s">
        <v>689</v>
      </c>
      <c r="Q360" s="16" t="s">
        <v>694</v>
      </c>
      <c r="R360" s="16" t="s">
        <v>883</v>
      </c>
      <c r="S360" s="16">
        <v>220156001</v>
      </c>
      <c r="T360" s="16" t="s">
        <v>694</v>
      </c>
      <c r="U360" s="17" t="s">
        <v>884</v>
      </c>
      <c r="V360" s="17"/>
      <c r="W360" s="16"/>
      <c r="X360" s="18"/>
      <c r="Y360" s="16"/>
      <c r="Z360" s="16"/>
      <c r="AA360" s="19" t="str">
        <f t="shared" si="8"/>
        <v/>
      </c>
      <c r="AB360" s="17"/>
      <c r="AC360" s="17"/>
      <c r="AD360" s="17"/>
      <c r="AE360" s="15" t="s">
        <v>843</v>
      </c>
      <c r="AF360" s="16" t="s">
        <v>53</v>
      </c>
      <c r="AG360" s="15" t="s">
        <v>3833</v>
      </c>
      <c r="AH360"/>
      <c r="AI360"/>
      <c r="AJ360"/>
      <c r="AK360"/>
      <c r="AL360"/>
      <c r="AM360"/>
      <c r="AN360"/>
      <c r="AO360"/>
    </row>
    <row r="361" spans="1:41" s="33" customFormat="1" ht="63" hidden="1" customHeight="1" x14ac:dyDescent="0.25">
      <c r="A361" s="13" t="s">
        <v>662</v>
      </c>
      <c r="B361" s="14">
        <v>93141506</v>
      </c>
      <c r="C361" s="15" t="s">
        <v>892</v>
      </c>
      <c r="D361" s="15" t="s">
        <v>3572</v>
      </c>
      <c r="E361" s="14" t="s">
        <v>3585</v>
      </c>
      <c r="F361" s="14" t="s">
        <v>3682</v>
      </c>
      <c r="G361" s="24" t="s">
        <v>3683</v>
      </c>
      <c r="H361" s="23">
        <v>355000000</v>
      </c>
      <c r="I361" s="23">
        <v>355000000</v>
      </c>
      <c r="J361" s="16" t="s">
        <v>3598</v>
      </c>
      <c r="K361" s="16" t="s">
        <v>48</v>
      </c>
      <c r="L361" s="15" t="s">
        <v>664</v>
      </c>
      <c r="M361" s="15" t="s">
        <v>665</v>
      </c>
      <c r="N361" s="15" t="s">
        <v>842</v>
      </c>
      <c r="O361" s="15" t="s">
        <v>666</v>
      </c>
      <c r="P361" s="16" t="s">
        <v>689</v>
      </c>
      <c r="Q361" s="16" t="s">
        <v>694</v>
      </c>
      <c r="R361" s="16" t="s">
        <v>883</v>
      </c>
      <c r="S361" s="16">
        <v>220156001</v>
      </c>
      <c r="T361" s="16" t="s">
        <v>694</v>
      </c>
      <c r="U361" s="17" t="s">
        <v>884</v>
      </c>
      <c r="V361" s="17"/>
      <c r="W361" s="16"/>
      <c r="X361" s="18"/>
      <c r="Y361" s="16"/>
      <c r="Z361" s="16"/>
      <c r="AA361" s="19" t="str">
        <f t="shared" si="8"/>
        <v/>
      </c>
      <c r="AB361" s="17"/>
      <c r="AC361" s="17"/>
      <c r="AD361" s="17"/>
      <c r="AE361" s="15" t="s">
        <v>843</v>
      </c>
      <c r="AF361" s="16" t="s">
        <v>53</v>
      </c>
      <c r="AG361" s="15" t="s">
        <v>3833</v>
      </c>
      <c r="AH361"/>
      <c r="AI361"/>
      <c r="AJ361"/>
      <c r="AK361"/>
      <c r="AL361"/>
      <c r="AM361"/>
      <c r="AN361"/>
      <c r="AO361"/>
    </row>
    <row r="362" spans="1:41" s="33" customFormat="1" ht="63" hidden="1" customHeight="1" x14ac:dyDescent="0.25">
      <c r="A362" s="13" t="s">
        <v>662</v>
      </c>
      <c r="B362" s="14">
        <v>86101810</v>
      </c>
      <c r="C362" s="15" t="s">
        <v>893</v>
      </c>
      <c r="D362" s="15" t="s">
        <v>3572</v>
      </c>
      <c r="E362" s="14" t="s">
        <v>3585</v>
      </c>
      <c r="F362" s="14" t="s">
        <v>3682</v>
      </c>
      <c r="G362" s="24" t="s">
        <v>3683</v>
      </c>
      <c r="H362" s="23">
        <v>331200000</v>
      </c>
      <c r="I362" s="23">
        <v>331200000</v>
      </c>
      <c r="J362" s="16" t="s">
        <v>3598</v>
      </c>
      <c r="K362" s="16" t="s">
        <v>48</v>
      </c>
      <c r="L362" s="15" t="s">
        <v>664</v>
      </c>
      <c r="M362" s="15" t="s">
        <v>665</v>
      </c>
      <c r="N362" s="15" t="s">
        <v>842</v>
      </c>
      <c r="O362" s="15" t="s">
        <v>666</v>
      </c>
      <c r="P362" s="16" t="s">
        <v>689</v>
      </c>
      <c r="Q362" s="16" t="s">
        <v>694</v>
      </c>
      <c r="R362" s="16" t="s">
        <v>894</v>
      </c>
      <c r="S362" s="16">
        <v>220157001</v>
      </c>
      <c r="T362" s="16" t="s">
        <v>694</v>
      </c>
      <c r="U362" s="17" t="s">
        <v>895</v>
      </c>
      <c r="V362" s="17"/>
      <c r="W362" s="16"/>
      <c r="X362" s="18"/>
      <c r="Y362" s="16"/>
      <c r="Z362" s="16"/>
      <c r="AA362" s="19" t="str">
        <f t="shared" si="8"/>
        <v/>
      </c>
      <c r="AB362" s="17"/>
      <c r="AC362" s="17"/>
      <c r="AD362" s="17"/>
      <c r="AE362" s="15" t="s">
        <v>843</v>
      </c>
      <c r="AF362" s="16" t="s">
        <v>53</v>
      </c>
      <c r="AG362" s="15" t="s">
        <v>3833</v>
      </c>
      <c r="AH362"/>
      <c r="AI362"/>
      <c r="AJ362"/>
      <c r="AK362"/>
      <c r="AL362"/>
      <c r="AM362"/>
      <c r="AN362"/>
      <c r="AO362"/>
    </row>
    <row r="363" spans="1:41" s="33" customFormat="1" ht="63" hidden="1" customHeight="1" x14ac:dyDescent="0.25">
      <c r="A363" s="13" t="s">
        <v>662</v>
      </c>
      <c r="B363" s="14">
        <v>86101810</v>
      </c>
      <c r="C363" s="15" t="s">
        <v>896</v>
      </c>
      <c r="D363" s="15" t="s">
        <v>3571</v>
      </c>
      <c r="E363" s="14" t="s">
        <v>3588</v>
      </c>
      <c r="F363" s="22" t="s">
        <v>3680</v>
      </c>
      <c r="G363" s="24" t="s">
        <v>3683</v>
      </c>
      <c r="H363" s="23">
        <v>25344000</v>
      </c>
      <c r="I363" s="23">
        <v>25344000</v>
      </c>
      <c r="J363" s="16" t="s">
        <v>3598</v>
      </c>
      <c r="K363" s="16" t="s">
        <v>48</v>
      </c>
      <c r="L363" s="15" t="s">
        <v>664</v>
      </c>
      <c r="M363" s="15" t="s">
        <v>665</v>
      </c>
      <c r="N363" s="15" t="s">
        <v>842</v>
      </c>
      <c r="O363" s="15" t="s">
        <v>666</v>
      </c>
      <c r="P363" s="16" t="s">
        <v>689</v>
      </c>
      <c r="Q363" s="16" t="s">
        <v>694</v>
      </c>
      <c r="R363" s="16" t="s">
        <v>894</v>
      </c>
      <c r="S363" s="16">
        <v>220157001</v>
      </c>
      <c r="T363" s="16" t="s">
        <v>694</v>
      </c>
      <c r="U363" s="17" t="s">
        <v>897</v>
      </c>
      <c r="V363" s="17"/>
      <c r="W363" s="16"/>
      <c r="X363" s="18"/>
      <c r="Y363" s="16"/>
      <c r="Z363" s="16"/>
      <c r="AA363" s="19" t="str">
        <f t="shared" si="8"/>
        <v/>
      </c>
      <c r="AB363" s="17"/>
      <c r="AC363" s="17"/>
      <c r="AD363" s="17"/>
      <c r="AE363" s="15" t="s">
        <v>843</v>
      </c>
      <c r="AF363" s="16" t="s">
        <v>53</v>
      </c>
      <c r="AG363" s="15" t="s">
        <v>3833</v>
      </c>
      <c r="AH363"/>
      <c r="AI363"/>
      <c r="AJ363"/>
      <c r="AK363"/>
      <c r="AL363"/>
      <c r="AM363"/>
      <c r="AN363"/>
      <c r="AO363"/>
    </row>
    <row r="364" spans="1:41" s="33" customFormat="1" ht="63" hidden="1" customHeight="1" x14ac:dyDescent="0.25">
      <c r="A364" s="13" t="s">
        <v>662</v>
      </c>
      <c r="B364" s="14">
        <v>80111700</v>
      </c>
      <c r="C364" s="15" t="s">
        <v>898</v>
      </c>
      <c r="D364" s="15" t="s">
        <v>3888</v>
      </c>
      <c r="E364" s="14" t="s">
        <v>3583</v>
      </c>
      <c r="F364" s="14" t="s">
        <v>3672</v>
      </c>
      <c r="G364" s="24" t="s">
        <v>3683</v>
      </c>
      <c r="H364" s="23">
        <v>23232000</v>
      </c>
      <c r="I364" s="23">
        <v>23232000</v>
      </c>
      <c r="J364" s="16" t="s">
        <v>3598</v>
      </c>
      <c r="K364" s="16" t="s">
        <v>48</v>
      </c>
      <c r="L364" s="15" t="s">
        <v>664</v>
      </c>
      <c r="M364" s="15" t="s">
        <v>665</v>
      </c>
      <c r="N364" s="15" t="s">
        <v>842</v>
      </c>
      <c r="O364" s="15" t="s">
        <v>666</v>
      </c>
      <c r="P364" s="16" t="s">
        <v>689</v>
      </c>
      <c r="Q364" s="16" t="s">
        <v>694</v>
      </c>
      <c r="R364" s="16" t="s">
        <v>894</v>
      </c>
      <c r="S364" s="16">
        <v>220157001</v>
      </c>
      <c r="T364" s="16" t="s">
        <v>694</v>
      </c>
      <c r="U364" s="17" t="s">
        <v>899</v>
      </c>
      <c r="V364" s="17"/>
      <c r="W364" s="16"/>
      <c r="X364" s="18"/>
      <c r="Y364" s="16"/>
      <c r="Z364" s="16"/>
      <c r="AA364" s="19" t="str">
        <f t="shared" si="8"/>
        <v/>
      </c>
      <c r="AB364" s="17"/>
      <c r="AC364" s="17"/>
      <c r="AD364" s="17"/>
      <c r="AE364" s="15" t="s">
        <v>723</v>
      </c>
      <c r="AF364" s="16" t="s">
        <v>53</v>
      </c>
      <c r="AG364" s="15" t="s">
        <v>3833</v>
      </c>
      <c r="AH364"/>
      <c r="AI364"/>
      <c r="AJ364"/>
      <c r="AK364"/>
      <c r="AL364"/>
      <c r="AM364"/>
      <c r="AN364"/>
      <c r="AO364"/>
    </row>
    <row r="365" spans="1:41" s="33" customFormat="1" ht="63" hidden="1" customHeight="1" x14ac:dyDescent="0.25">
      <c r="A365" s="13" t="s">
        <v>662</v>
      </c>
      <c r="B365" s="14">
        <v>24122004</v>
      </c>
      <c r="C365" s="15" t="s">
        <v>900</v>
      </c>
      <c r="D365" s="15" t="s">
        <v>3572</v>
      </c>
      <c r="E365" s="14" t="s">
        <v>3580</v>
      </c>
      <c r="F365" s="14" t="s">
        <v>3615</v>
      </c>
      <c r="G365" s="24" t="s">
        <v>3683</v>
      </c>
      <c r="H365" s="23">
        <v>25441678100</v>
      </c>
      <c r="I365" s="23">
        <v>25441678100</v>
      </c>
      <c r="J365" s="16" t="s">
        <v>3598</v>
      </c>
      <c r="K365" s="16" t="s">
        <v>48</v>
      </c>
      <c r="L365" s="15" t="s">
        <v>664</v>
      </c>
      <c r="M365" s="15" t="s">
        <v>665</v>
      </c>
      <c r="N365" s="15" t="s">
        <v>901</v>
      </c>
      <c r="O365" s="15" t="s">
        <v>666</v>
      </c>
      <c r="P365" s="16"/>
      <c r="Q365" s="16"/>
      <c r="R365" s="16"/>
      <c r="S365" s="16"/>
      <c r="T365" s="16"/>
      <c r="U365" s="17"/>
      <c r="V365" s="17"/>
      <c r="W365" s="16"/>
      <c r="X365" s="18"/>
      <c r="Y365" s="16"/>
      <c r="Z365" s="16"/>
      <c r="AA365" s="19" t="str">
        <f t="shared" si="8"/>
        <v/>
      </c>
      <c r="AB365" s="17"/>
      <c r="AC365" s="17"/>
      <c r="AD365" s="17"/>
      <c r="AE365" s="15" t="s">
        <v>756</v>
      </c>
      <c r="AF365" s="16" t="s">
        <v>53</v>
      </c>
      <c r="AG365" s="15" t="s">
        <v>3833</v>
      </c>
      <c r="AH365"/>
      <c r="AI365"/>
      <c r="AJ365"/>
      <c r="AK365"/>
      <c r="AL365"/>
      <c r="AM365"/>
      <c r="AN365"/>
      <c r="AO365"/>
    </row>
    <row r="366" spans="1:41" s="33" customFormat="1" ht="63" hidden="1" customHeight="1" x14ac:dyDescent="0.25">
      <c r="A366" s="13" t="s">
        <v>662</v>
      </c>
      <c r="B366" s="14">
        <v>55121502</v>
      </c>
      <c r="C366" s="15" t="s">
        <v>902</v>
      </c>
      <c r="D366" s="15" t="s">
        <v>3788</v>
      </c>
      <c r="E366" s="14" t="s">
        <v>3579</v>
      </c>
      <c r="F366" s="22" t="s">
        <v>3680</v>
      </c>
      <c r="G366" s="24" t="s">
        <v>3683</v>
      </c>
      <c r="H366" s="23">
        <v>15000000000</v>
      </c>
      <c r="I366" s="23">
        <v>15000000000</v>
      </c>
      <c r="J366" s="16" t="s">
        <v>3598</v>
      </c>
      <c r="K366" s="16" t="s">
        <v>48</v>
      </c>
      <c r="L366" s="15" t="s">
        <v>664</v>
      </c>
      <c r="M366" s="15" t="s">
        <v>665</v>
      </c>
      <c r="N366" s="15" t="s">
        <v>842</v>
      </c>
      <c r="O366" s="15" t="s">
        <v>666</v>
      </c>
      <c r="P366" s="16" t="s">
        <v>689</v>
      </c>
      <c r="Q366" s="16" t="s">
        <v>694</v>
      </c>
      <c r="R366" s="16" t="s">
        <v>903</v>
      </c>
      <c r="S366" s="16" t="s">
        <v>904</v>
      </c>
      <c r="T366" s="16" t="s">
        <v>694</v>
      </c>
      <c r="U366" s="17" t="s">
        <v>905</v>
      </c>
      <c r="V366" s="17"/>
      <c r="W366" s="16"/>
      <c r="X366" s="18"/>
      <c r="Y366" s="16"/>
      <c r="Z366" s="16"/>
      <c r="AA366" s="19" t="str">
        <f t="shared" si="8"/>
        <v/>
      </c>
      <c r="AB366" s="17"/>
      <c r="AC366" s="17"/>
      <c r="AD366" s="17"/>
      <c r="AE366" s="15" t="s">
        <v>762</v>
      </c>
      <c r="AF366" s="16" t="s">
        <v>53</v>
      </c>
      <c r="AG366" s="15" t="s">
        <v>3833</v>
      </c>
      <c r="AH366"/>
      <c r="AI366"/>
      <c r="AJ366"/>
      <c r="AK366"/>
      <c r="AL366"/>
      <c r="AM366"/>
      <c r="AN366"/>
      <c r="AO366"/>
    </row>
    <row r="367" spans="1:41" s="33" customFormat="1" ht="63" hidden="1" customHeight="1" x14ac:dyDescent="0.25">
      <c r="A367" s="13" t="s">
        <v>907</v>
      </c>
      <c r="B367" s="14">
        <v>81112217</v>
      </c>
      <c r="C367" s="15" t="s">
        <v>908</v>
      </c>
      <c r="D367" s="15" t="s">
        <v>3788</v>
      </c>
      <c r="E367" s="14" t="s">
        <v>3580</v>
      </c>
      <c r="F367" s="22" t="s">
        <v>3680</v>
      </c>
      <c r="G367" s="24" t="s">
        <v>3683</v>
      </c>
      <c r="H367" s="23">
        <v>150000000</v>
      </c>
      <c r="I367" s="23">
        <v>150000000</v>
      </c>
      <c r="J367" s="16" t="s">
        <v>3598</v>
      </c>
      <c r="K367" s="16" t="s">
        <v>48</v>
      </c>
      <c r="L367" s="15" t="s">
        <v>909</v>
      </c>
      <c r="M367" s="15" t="s">
        <v>50</v>
      </c>
      <c r="N367" s="15">
        <v>3838625</v>
      </c>
      <c r="O367" s="15" t="s">
        <v>910</v>
      </c>
      <c r="P367" s="16" t="s">
        <v>911</v>
      </c>
      <c r="Q367" s="16" t="s">
        <v>912</v>
      </c>
      <c r="R367" s="16" t="s">
        <v>913</v>
      </c>
      <c r="S367" s="16" t="s">
        <v>914</v>
      </c>
      <c r="T367" s="16" t="s">
        <v>915</v>
      </c>
      <c r="U367" s="17" t="s">
        <v>916</v>
      </c>
      <c r="V367" s="17"/>
      <c r="W367" s="16"/>
      <c r="X367" s="18"/>
      <c r="Y367" s="16"/>
      <c r="Z367" s="16"/>
      <c r="AA367" s="19" t="str">
        <f t="shared" si="8"/>
        <v/>
      </c>
      <c r="AB367" s="17"/>
      <c r="AC367" s="17"/>
      <c r="AD367" s="17"/>
      <c r="AE367" s="15" t="s">
        <v>909</v>
      </c>
      <c r="AF367" s="16" t="s">
        <v>53</v>
      </c>
      <c r="AG367" s="15" t="s">
        <v>383</v>
      </c>
      <c r="AH367"/>
      <c r="AI367"/>
      <c r="AJ367"/>
      <c r="AK367"/>
      <c r="AL367"/>
      <c r="AM367"/>
      <c r="AN367"/>
      <c r="AO367"/>
    </row>
    <row r="368" spans="1:41" s="33" customFormat="1" ht="63" hidden="1" customHeight="1" x14ac:dyDescent="0.25">
      <c r="A368" s="13" t="s">
        <v>907</v>
      </c>
      <c r="B368" s="14">
        <v>60103600</v>
      </c>
      <c r="C368" s="15" t="s">
        <v>917</v>
      </c>
      <c r="D368" s="15" t="s">
        <v>3788</v>
      </c>
      <c r="E368" s="14" t="s">
        <v>3584</v>
      </c>
      <c r="F368" s="14" t="s">
        <v>3672</v>
      </c>
      <c r="G368" s="24" t="s">
        <v>3683</v>
      </c>
      <c r="H368" s="23">
        <v>53262564</v>
      </c>
      <c r="I368" s="23">
        <v>53262564</v>
      </c>
      <c r="J368" s="16" t="s">
        <v>3598</v>
      </c>
      <c r="K368" s="16" t="s">
        <v>48</v>
      </c>
      <c r="L368" s="15" t="s">
        <v>918</v>
      </c>
      <c r="M368" s="15" t="s">
        <v>50</v>
      </c>
      <c r="N368" s="15">
        <v>3839545</v>
      </c>
      <c r="O368" s="15" t="s">
        <v>919</v>
      </c>
      <c r="P368" s="16" t="s">
        <v>911</v>
      </c>
      <c r="Q368" s="16" t="s">
        <v>920</v>
      </c>
      <c r="R368" s="16" t="s">
        <v>921</v>
      </c>
      <c r="S368" s="16" t="s">
        <v>922</v>
      </c>
      <c r="T368" s="16" t="s">
        <v>923</v>
      </c>
      <c r="U368" s="17" t="s">
        <v>924</v>
      </c>
      <c r="V368" s="17"/>
      <c r="W368" s="16"/>
      <c r="X368" s="18"/>
      <c r="Y368" s="16"/>
      <c r="Z368" s="16"/>
      <c r="AA368" s="19" t="str">
        <f t="shared" si="8"/>
        <v/>
      </c>
      <c r="AB368" s="17"/>
      <c r="AC368" s="17"/>
      <c r="AD368" s="17"/>
      <c r="AE368" s="15" t="s">
        <v>925</v>
      </c>
      <c r="AF368" s="16" t="s">
        <v>53</v>
      </c>
      <c r="AG368" s="15" t="s">
        <v>383</v>
      </c>
      <c r="AH368"/>
      <c r="AI368"/>
      <c r="AJ368"/>
      <c r="AK368"/>
      <c r="AL368"/>
      <c r="AM368"/>
      <c r="AN368"/>
      <c r="AO368"/>
    </row>
    <row r="369" spans="1:41" s="33" customFormat="1" ht="63" hidden="1" customHeight="1" x14ac:dyDescent="0.25">
      <c r="A369" s="13" t="s">
        <v>907</v>
      </c>
      <c r="B369" s="14">
        <v>80111620</v>
      </c>
      <c r="C369" s="15" t="s">
        <v>926</v>
      </c>
      <c r="D369" s="15" t="s">
        <v>3788</v>
      </c>
      <c r="E369" s="14" t="s">
        <v>3584</v>
      </c>
      <c r="F369" s="22" t="s">
        <v>3680</v>
      </c>
      <c r="G369" s="24" t="s">
        <v>3683</v>
      </c>
      <c r="H369" s="23">
        <v>18024762</v>
      </c>
      <c r="I369" s="23">
        <v>18024762</v>
      </c>
      <c r="J369" s="16" t="s">
        <v>3598</v>
      </c>
      <c r="K369" s="16" t="s">
        <v>48</v>
      </c>
      <c r="L369" s="15" t="s">
        <v>927</v>
      </c>
      <c r="M369" s="15" t="s">
        <v>928</v>
      </c>
      <c r="N369" s="15" t="s">
        <v>929</v>
      </c>
      <c r="O369" s="15" t="s">
        <v>930</v>
      </c>
      <c r="P369" s="16" t="s">
        <v>911</v>
      </c>
      <c r="Q369" s="16" t="s">
        <v>931</v>
      </c>
      <c r="R369" s="16" t="s">
        <v>932</v>
      </c>
      <c r="S369" s="16" t="s">
        <v>933</v>
      </c>
      <c r="T369" s="16" t="s">
        <v>934</v>
      </c>
      <c r="U369" s="17" t="s">
        <v>935</v>
      </c>
      <c r="V369" s="17"/>
      <c r="W369" s="16"/>
      <c r="X369" s="18"/>
      <c r="Y369" s="16"/>
      <c r="Z369" s="16"/>
      <c r="AA369" s="19" t="str">
        <f t="shared" si="8"/>
        <v/>
      </c>
      <c r="AB369" s="17"/>
      <c r="AC369" s="17"/>
      <c r="AD369" s="17"/>
      <c r="AE369" s="15" t="s">
        <v>927</v>
      </c>
      <c r="AF369" s="16" t="s">
        <v>53</v>
      </c>
      <c r="AG369" s="15" t="s">
        <v>383</v>
      </c>
      <c r="AH369"/>
      <c r="AI369"/>
      <c r="AJ369"/>
      <c r="AK369"/>
      <c r="AL369"/>
      <c r="AM369"/>
      <c r="AN369"/>
      <c r="AO369"/>
    </row>
    <row r="370" spans="1:41" s="33" customFormat="1" ht="63" hidden="1" customHeight="1" x14ac:dyDescent="0.25">
      <c r="A370" s="13" t="s">
        <v>907</v>
      </c>
      <c r="B370" s="14">
        <v>84111502</v>
      </c>
      <c r="C370" s="15" t="s">
        <v>936</v>
      </c>
      <c r="D370" s="15" t="s">
        <v>3574</v>
      </c>
      <c r="E370" s="14" t="s">
        <v>3580</v>
      </c>
      <c r="F370" s="14" t="s">
        <v>3672</v>
      </c>
      <c r="G370" s="24" t="s">
        <v>3683</v>
      </c>
      <c r="H370" s="23">
        <v>20000000</v>
      </c>
      <c r="I370" s="23">
        <v>20000000</v>
      </c>
      <c r="J370" s="16" t="s">
        <v>3598</v>
      </c>
      <c r="K370" s="16" t="s">
        <v>48</v>
      </c>
      <c r="L370" s="15" t="s">
        <v>937</v>
      </c>
      <c r="M370" s="15" t="s">
        <v>50</v>
      </c>
      <c r="N370" s="15" t="s">
        <v>938</v>
      </c>
      <c r="O370" s="15" t="s">
        <v>939</v>
      </c>
      <c r="P370" s="16" t="s">
        <v>911</v>
      </c>
      <c r="Q370" s="16" t="s">
        <v>920</v>
      </c>
      <c r="R370" s="16" t="s">
        <v>921</v>
      </c>
      <c r="S370" s="16" t="s">
        <v>922</v>
      </c>
      <c r="T370" s="16"/>
      <c r="U370" s="17"/>
      <c r="V370" s="17"/>
      <c r="W370" s="16"/>
      <c r="X370" s="18"/>
      <c r="Y370" s="16"/>
      <c r="Z370" s="16"/>
      <c r="AA370" s="19" t="str">
        <f t="shared" si="8"/>
        <v/>
      </c>
      <c r="AB370" s="17"/>
      <c r="AC370" s="17"/>
      <c r="AD370" s="17"/>
      <c r="AE370" s="15" t="s">
        <v>940</v>
      </c>
      <c r="AF370" s="16" t="s">
        <v>53</v>
      </c>
      <c r="AG370" s="15" t="s">
        <v>383</v>
      </c>
      <c r="AH370"/>
      <c r="AI370"/>
      <c r="AJ370"/>
      <c r="AK370"/>
      <c r="AL370"/>
      <c r="AM370"/>
      <c r="AN370"/>
      <c r="AO370"/>
    </row>
    <row r="371" spans="1:41" s="33" customFormat="1" ht="63" hidden="1" customHeight="1" x14ac:dyDescent="0.25">
      <c r="A371" s="13" t="s">
        <v>907</v>
      </c>
      <c r="B371" s="14">
        <v>80141607</v>
      </c>
      <c r="C371" s="15" t="s">
        <v>3907</v>
      </c>
      <c r="D371" s="15" t="s">
        <v>3749</v>
      </c>
      <c r="E371" s="14" t="s">
        <v>3580</v>
      </c>
      <c r="F371" s="22" t="s">
        <v>3746</v>
      </c>
      <c r="G371" s="24" t="s">
        <v>3683</v>
      </c>
      <c r="H371" s="23">
        <v>75000000</v>
      </c>
      <c r="I371" s="23">
        <v>75000000</v>
      </c>
      <c r="J371" s="16" t="s">
        <v>3598</v>
      </c>
      <c r="K371" s="16" t="s">
        <v>48</v>
      </c>
      <c r="L371" s="15" t="s">
        <v>3908</v>
      </c>
      <c r="M371" s="15" t="s">
        <v>3909</v>
      </c>
      <c r="N371" s="15" t="s">
        <v>3910</v>
      </c>
      <c r="O371" s="15" t="s">
        <v>3911</v>
      </c>
      <c r="P371" s="16"/>
      <c r="Q371" s="16"/>
      <c r="R371" s="16"/>
      <c r="S371" s="16"/>
      <c r="T371" s="16"/>
      <c r="U371" s="17"/>
      <c r="V371" s="17"/>
      <c r="W371" s="16"/>
      <c r="X371" s="18"/>
      <c r="Y371" s="16"/>
      <c r="Z371" s="16"/>
      <c r="AA371" s="19" t="str">
        <f t="shared" si="8"/>
        <v/>
      </c>
      <c r="AB371" s="17"/>
      <c r="AC371" s="17"/>
      <c r="AD371" s="17" t="s">
        <v>3912</v>
      </c>
      <c r="AE371" s="15" t="s">
        <v>3780</v>
      </c>
      <c r="AF371" s="16" t="s">
        <v>53</v>
      </c>
      <c r="AG371" s="15" t="s">
        <v>1508</v>
      </c>
      <c r="AH371"/>
      <c r="AI371"/>
      <c r="AJ371"/>
      <c r="AK371"/>
      <c r="AL371"/>
      <c r="AM371"/>
      <c r="AN371"/>
      <c r="AO371"/>
    </row>
    <row r="372" spans="1:41" s="33" customFormat="1" ht="63" hidden="1" customHeight="1" x14ac:dyDescent="0.25">
      <c r="A372" s="13" t="s">
        <v>907</v>
      </c>
      <c r="B372" s="14" t="s">
        <v>3913</v>
      </c>
      <c r="C372" s="15" t="s">
        <v>941</v>
      </c>
      <c r="D372" s="15" t="s">
        <v>3575</v>
      </c>
      <c r="E372" s="14" t="s">
        <v>3580</v>
      </c>
      <c r="F372" s="22" t="s">
        <v>3746</v>
      </c>
      <c r="G372" s="24" t="s">
        <v>3683</v>
      </c>
      <c r="H372" s="23">
        <v>25000000</v>
      </c>
      <c r="I372" s="23">
        <v>25000000</v>
      </c>
      <c r="J372" s="16" t="s">
        <v>3598</v>
      </c>
      <c r="K372" s="16" t="s">
        <v>48</v>
      </c>
      <c r="L372" s="15" t="s">
        <v>3908</v>
      </c>
      <c r="M372" s="15" t="s">
        <v>3909</v>
      </c>
      <c r="N372" s="15" t="s">
        <v>3914</v>
      </c>
      <c r="O372" s="15" t="s">
        <v>3911</v>
      </c>
      <c r="P372" s="16"/>
      <c r="Q372" s="16"/>
      <c r="R372" s="16"/>
      <c r="S372" s="16"/>
      <c r="T372" s="16"/>
      <c r="U372" s="17"/>
      <c r="V372" s="17"/>
      <c r="W372" s="16"/>
      <c r="X372" s="18"/>
      <c r="Y372" s="16"/>
      <c r="Z372" s="16"/>
      <c r="AA372" s="19" t="str">
        <f t="shared" si="8"/>
        <v/>
      </c>
      <c r="AB372" s="17"/>
      <c r="AC372" s="17"/>
      <c r="AD372" s="17" t="s">
        <v>3915</v>
      </c>
      <c r="AE372" s="15" t="s">
        <v>3780</v>
      </c>
      <c r="AF372" s="16" t="s">
        <v>53</v>
      </c>
      <c r="AG372" s="15" t="s">
        <v>1508</v>
      </c>
      <c r="AH372"/>
      <c r="AI372"/>
      <c r="AJ372"/>
      <c r="AK372"/>
      <c r="AL372"/>
      <c r="AM372"/>
      <c r="AN372"/>
      <c r="AO372"/>
    </row>
    <row r="373" spans="1:41" s="33" customFormat="1" ht="63" hidden="1" customHeight="1" x14ac:dyDescent="0.25">
      <c r="A373" s="13" t="s">
        <v>907</v>
      </c>
      <c r="B373" s="14">
        <v>90121502</v>
      </c>
      <c r="C373" s="15" t="s">
        <v>943</v>
      </c>
      <c r="D373" s="15" t="s">
        <v>3572</v>
      </c>
      <c r="E373" s="14" t="s">
        <v>3580</v>
      </c>
      <c r="F373" s="22" t="s">
        <v>3746</v>
      </c>
      <c r="G373" s="24" t="s">
        <v>3683</v>
      </c>
      <c r="H373" s="23">
        <v>17000000</v>
      </c>
      <c r="I373" s="23">
        <v>17000000</v>
      </c>
      <c r="J373" s="16" t="s">
        <v>3598</v>
      </c>
      <c r="K373" s="16" t="s">
        <v>48</v>
      </c>
      <c r="L373" s="15" t="s">
        <v>3908</v>
      </c>
      <c r="M373" s="15" t="s">
        <v>3909</v>
      </c>
      <c r="N373" s="15" t="s">
        <v>946</v>
      </c>
      <c r="O373" s="15" t="s">
        <v>3911</v>
      </c>
      <c r="P373" s="16"/>
      <c r="Q373" s="16"/>
      <c r="R373" s="16"/>
      <c r="S373" s="16"/>
      <c r="T373" s="16"/>
      <c r="U373" s="17"/>
      <c r="V373" s="17"/>
      <c r="W373" s="16"/>
      <c r="X373" s="18"/>
      <c r="Y373" s="16"/>
      <c r="Z373" s="16"/>
      <c r="AA373" s="19" t="str">
        <f t="shared" si="8"/>
        <v/>
      </c>
      <c r="AB373" s="17"/>
      <c r="AC373" s="17"/>
      <c r="AD373" s="17" t="s">
        <v>3916</v>
      </c>
      <c r="AE373" s="15"/>
      <c r="AF373" s="16" t="s">
        <v>53</v>
      </c>
      <c r="AG373" s="15" t="s">
        <v>1508</v>
      </c>
      <c r="AH373"/>
      <c r="AI373"/>
      <c r="AJ373"/>
      <c r="AK373"/>
      <c r="AL373"/>
      <c r="AM373"/>
      <c r="AN373"/>
      <c r="AO373"/>
    </row>
    <row r="374" spans="1:41" s="33" customFormat="1" ht="63" hidden="1" customHeight="1" x14ac:dyDescent="0.25">
      <c r="A374" s="13" t="s">
        <v>907</v>
      </c>
      <c r="B374" s="14">
        <v>80111700</v>
      </c>
      <c r="C374" s="15" t="s">
        <v>944</v>
      </c>
      <c r="D374" s="15" t="s">
        <v>3572</v>
      </c>
      <c r="E374" s="14" t="s">
        <v>3580</v>
      </c>
      <c r="F374" s="22" t="s">
        <v>3746</v>
      </c>
      <c r="G374" s="24" t="s">
        <v>3683</v>
      </c>
      <c r="H374" s="23">
        <v>12000000</v>
      </c>
      <c r="I374" s="23">
        <v>12000000</v>
      </c>
      <c r="J374" s="16" t="s">
        <v>3598</v>
      </c>
      <c r="K374" s="16" t="s">
        <v>48</v>
      </c>
      <c r="L374" s="15" t="s">
        <v>3908</v>
      </c>
      <c r="M374" s="15" t="s">
        <v>3909</v>
      </c>
      <c r="N374" s="15" t="s">
        <v>3917</v>
      </c>
      <c r="O374" s="15" t="s">
        <v>3911</v>
      </c>
      <c r="P374" s="16"/>
      <c r="Q374" s="16"/>
      <c r="R374" s="16"/>
      <c r="S374" s="16"/>
      <c r="T374" s="16"/>
      <c r="U374" s="17"/>
      <c r="V374" s="17"/>
      <c r="W374" s="16"/>
      <c r="X374" s="18"/>
      <c r="Y374" s="16"/>
      <c r="Z374" s="16"/>
      <c r="AA374" s="19" t="str">
        <f t="shared" si="8"/>
        <v/>
      </c>
      <c r="AB374" s="17"/>
      <c r="AC374" s="17"/>
      <c r="AD374" s="17" t="s">
        <v>3918</v>
      </c>
      <c r="AE374" s="15"/>
      <c r="AF374" s="16" t="s">
        <v>53</v>
      </c>
      <c r="AG374" s="15" t="s">
        <v>1508</v>
      </c>
      <c r="AH374"/>
      <c r="AI374"/>
      <c r="AJ374"/>
      <c r="AK374"/>
      <c r="AL374"/>
      <c r="AM374"/>
      <c r="AN374"/>
      <c r="AO374"/>
    </row>
    <row r="375" spans="1:41" s="33" customFormat="1" ht="63" hidden="1" customHeight="1" x14ac:dyDescent="0.25">
      <c r="A375" s="13" t="s">
        <v>907</v>
      </c>
      <c r="B375" s="14" t="s">
        <v>3919</v>
      </c>
      <c r="C375" s="15" t="s">
        <v>945</v>
      </c>
      <c r="D375" s="15" t="s">
        <v>3572</v>
      </c>
      <c r="E375" s="14" t="s">
        <v>3591</v>
      </c>
      <c r="F375" s="22" t="s">
        <v>3746</v>
      </c>
      <c r="G375" s="24" t="s">
        <v>3683</v>
      </c>
      <c r="H375" s="23">
        <v>30000000</v>
      </c>
      <c r="I375" s="23">
        <v>30000000</v>
      </c>
      <c r="J375" s="16" t="s">
        <v>3598</v>
      </c>
      <c r="K375" s="16" t="s">
        <v>48</v>
      </c>
      <c r="L375" s="15" t="s">
        <v>3908</v>
      </c>
      <c r="M375" s="15" t="s">
        <v>3909</v>
      </c>
      <c r="N375" s="15" t="s">
        <v>3920</v>
      </c>
      <c r="O375" s="15" t="s">
        <v>3911</v>
      </c>
      <c r="P375" s="16"/>
      <c r="Q375" s="16"/>
      <c r="R375" s="16"/>
      <c r="S375" s="16"/>
      <c r="T375" s="16"/>
      <c r="U375" s="17"/>
      <c r="V375" s="17"/>
      <c r="W375" s="16"/>
      <c r="X375" s="18"/>
      <c r="Y375" s="16"/>
      <c r="Z375" s="16"/>
      <c r="AA375" s="19" t="str">
        <f t="shared" si="8"/>
        <v/>
      </c>
      <c r="AB375" s="17"/>
      <c r="AC375" s="17"/>
      <c r="AD375" s="17" t="s">
        <v>3921</v>
      </c>
      <c r="AE375" s="15"/>
      <c r="AF375" s="16" t="s">
        <v>53</v>
      </c>
      <c r="AG375" s="15" t="s">
        <v>1508</v>
      </c>
      <c r="AH375"/>
      <c r="AI375"/>
      <c r="AJ375"/>
      <c r="AK375"/>
      <c r="AL375"/>
      <c r="AM375"/>
      <c r="AN375"/>
      <c r="AO375"/>
    </row>
    <row r="376" spans="1:41" s="33" customFormat="1" ht="63" hidden="1" customHeight="1" x14ac:dyDescent="0.25">
      <c r="A376" s="13" t="s">
        <v>395</v>
      </c>
      <c r="B376" s="14">
        <v>81161801</v>
      </c>
      <c r="C376" s="15" t="s">
        <v>947</v>
      </c>
      <c r="D376" s="15" t="s">
        <v>3571</v>
      </c>
      <c r="E376" s="14" t="s">
        <v>3585</v>
      </c>
      <c r="F376" s="22" t="s">
        <v>3680</v>
      </c>
      <c r="G376" s="24" t="s">
        <v>3683</v>
      </c>
      <c r="H376" s="23">
        <v>2232000000</v>
      </c>
      <c r="I376" s="23">
        <v>1632000000</v>
      </c>
      <c r="J376" s="16" t="s">
        <v>3599</v>
      </c>
      <c r="K376" s="16" t="s">
        <v>3600</v>
      </c>
      <c r="L376" s="15" t="s">
        <v>948</v>
      </c>
      <c r="M376" s="15" t="s">
        <v>949</v>
      </c>
      <c r="N376" s="15" t="s">
        <v>950</v>
      </c>
      <c r="O376" s="15" t="s">
        <v>951</v>
      </c>
      <c r="P376" s="16" t="s">
        <v>952</v>
      </c>
      <c r="Q376" s="16" t="s">
        <v>953</v>
      </c>
      <c r="R376" s="16" t="s">
        <v>952</v>
      </c>
      <c r="S376" s="16">
        <v>222197001</v>
      </c>
      <c r="T376" s="16" t="s">
        <v>954</v>
      </c>
      <c r="U376" s="17" t="s">
        <v>955</v>
      </c>
      <c r="V376" s="17">
        <v>7503</v>
      </c>
      <c r="W376" s="16">
        <v>18525</v>
      </c>
      <c r="X376" s="18">
        <v>42976</v>
      </c>
      <c r="Y376" s="16" t="s">
        <v>956</v>
      </c>
      <c r="Z376" s="16">
        <v>4600007451</v>
      </c>
      <c r="AA376" s="19">
        <f t="shared" si="8"/>
        <v>1</v>
      </c>
      <c r="AB376" s="17" t="s">
        <v>957</v>
      </c>
      <c r="AC376" s="17" t="s">
        <v>361</v>
      </c>
      <c r="AD376" s="17"/>
      <c r="AE376" s="15" t="s">
        <v>958</v>
      </c>
      <c r="AF376" s="16" t="s">
        <v>53</v>
      </c>
      <c r="AG376" s="15" t="s">
        <v>959</v>
      </c>
      <c r="AH376"/>
      <c r="AI376"/>
      <c r="AJ376"/>
      <c r="AK376"/>
      <c r="AL376"/>
      <c r="AM376"/>
      <c r="AN376"/>
      <c r="AO376"/>
    </row>
    <row r="377" spans="1:41" s="33" customFormat="1" ht="63" hidden="1" customHeight="1" x14ac:dyDescent="0.25">
      <c r="A377" s="13" t="s">
        <v>395</v>
      </c>
      <c r="B377" s="14">
        <v>78111502</v>
      </c>
      <c r="C377" s="15" t="s">
        <v>960</v>
      </c>
      <c r="D377" s="15" t="s">
        <v>3571</v>
      </c>
      <c r="E377" s="14" t="s">
        <v>3578</v>
      </c>
      <c r="F377" s="14" t="s">
        <v>3615</v>
      </c>
      <c r="G377" s="24" t="s">
        <v>3683</v>
      </c>
      <c r="H377" s="23">
        <v>80500000</v>
      </c>
      <c r="I377" s="23">
        <v>60500000</v>
      </c>
      <c r="J377" s="16" t="s">
        <v>3599</v>
      </c>
      <c r="K377" s="16" t="s">
        <v>3600</v>
      </c>
      <c r="L377" s="15" t="s">
        <v>948</v>
      </c>
      <c r="M377" s="15" t="s">
        <v>949</v>
      </c>
      <c r="N377" s="15" t="s">
        <v>950</v>
      </c>
      <c r="O377" s="15" t="s">
        <v>951</v>
      </c>
      <c r="P377" s="16" t="s">
        <v>48</v>
      </c>
      <c r="Q377" s="16" t="s">
        <v>48</v>
      </c>
      <c r="R377" s="16" t="s">
        <v>48</v>
      </c>
      <c r="S377" s="16" t="s">
        <v>48</v>
      </c>
      <c r="T377" s="16" t="s">
        <v>48</v>
      </c>
      <c r="U377" s="17" t="s">
        <v>48</v>
      </c>
      <c r="V377" s="17">
        <v>7571</v>
      </c>
      <c r="W377" s="16">
        <v>18669</v>
      </c>
      <c r="X377" s="18">
        <v>42986</v>
      </c>
      <c r="Y377" s="16" t="s">
        <v>961</v>
      </c>
      <c r="Z377" s="16">
        <v>4600007506</v>
      </c>
      <c r="AA377" s="19">
        <f t="shared" si="8"/>
        <v>1</v>
      </c>
      <c r="AB377" s="17" t="s">
        <v>962</v>
      </c>
      <c r="AC377" s="17" t="s">
        <v>361</v>
      </c>
      <c r="AD377" s="17" t="s">
        <v>3922</v>
      </c>
      <c r="AE377" s="15" t="s">
        <v>963</v>
      </c>
      <c r="AF377" s="16" t="s">
        <v>53</v>
      </c>
      <c r="AG377" s="15" t="s">
        <v>959</v>
      </c>
      <c r="AH377"/>
      <c r="AI377"/>
      <c r="AJ377"/>
      <c r="AK377"/>
      <c r="AL377"/>
      <c r="AM377"/>
      <c r="AN377"/>
      <c r="AO377"/>
    </row>
    <row r="378" spans="1:41" s="33" customFormat="1" ht="63" hidden="1" customHeight="1" x14ac:dyDescent="0.25">
      <c r="A378" s="13" t="s">
        <v>395</v>
      </c>
      <c r="B378" s="14">
        <v>82121503</v>
      </c>
      <c r="C378" s="15" t="s">
        <v>964</v>
      </c>
      <c r="D378" s="15" t="s">
        <v>3749</v>
      </c>
      <c r="E378" s="14" t="s">
        <v>3579</v>
      </c>
      <c r="F378" s="14" t="s">
        <v>3672</v>
      </c>
      <c r="G378" s="24" t="s">
        <v>3683</v>
      </c>
      <c r="H378" s="23">
        <v>10000000</v>
      </c>
      <c r="I378" s="23">
        <v>10000000</v>
      </c>
      <c r="J378" s="16" t="s">
        <v>3598</v>
      </c>
      <c r="K378" s="16" t="s">
        <v>48</v>
      </c>
      <c r="L378" s="15" t="s">
        <v>948</v>
      </c>
      <c r="M378" s="15" t="s">
        <v>949</v>
      </c>
      <c r="N378" s="15" t="s">
        <v>950</v>
      </c>
      <c r="O378" s="15" t="s">
        <v>951</v>
      </c>
      <c r="P378" s="16" t="s">
        <v>48</v>
      </c>
      <c r="Q378" s="16" t="s">
        <v>48</v>
      </c>
      <c r="R378" s="16" t="s">
        <v>48</v>
      </c>
      <c r="S378" s="16" t="s">
        <v>48</v>
      </c>
      <c r="T378" s="16" t="s">
        <v>48</v>
      </c>
      <c r="U378" s="17" t="s">
        <v>48</v>
      </c>
      <c r="V378" s="17"/>
      <c r="W378" s="16"/>
      <c r="X378" s="18"/>
      <c r="Y378" s="16"/>
      <c r="Z378" s="16"/>
      <c r="AA378" s="19" t="str">
        <f t="shared" si="8"/>
        <v/>
      </c>
      <c r="AB378" s="17"/>
      <c r="AC378" s="17"/>
      <c r="AD378" s="17"/>
      <c r="AE378" s="15" t="s">
        <v>965</v>
      </c>
      <c r="AF378" s="16" t="s">
        <v>53</v>
      </c>
      <c r="AG378" s="15" t="s">
        <v>959</v>
      </c>
      <c r="AH378"/>
      <c r="AI378"/>
      <c r="AJ378"/>
      <c r="AK378"/>
      <c r="AL378"/>
      <c r="AM378"/>
      <c r="AN378"/>
      <c r="AO378"/>
    </row>
    <row r="379" spans="1:41" s="33" customFormat="1" ht="63" hidden="1" customHeight="1" x14ac:dyDescent="0.25">
      <c r="A379" s="13" t="s">
        <v>395</v>
      </c>
      <c r="B379" s="14">
        <v>80111600</v>
      </c>
      <c r="C379" s="15" t="s">
        <v>966</v>
      </c>
      <c r="D379" s="15" t="s">
        <v>3571</v>
      </c>
      <c r="E379" s="14" t="s">
        <v>3579</v>
      </c>
      <c r="F379" s="22" t="s">
        <v>3746</v>
      </c>
      <c r="G379" s="24" t="s">
        <v>3683</v>
      </c>
      <c r="H379" s="23">
        <v>2029471994</v>
      </c>
      <c r="I379" s="23">
        <v>1547412138</v>
      </c>
      <c r="J379" s="16" t="s">
        <v>3599</v>
      </c>
      <c r="K379" s="16" t="s">
        <v>3600</v>
      </c>
      <c r="L379" s="15" t="s">
        <v>948</v>
      </c>
      <c r="M379" s="15" t="s">
        <v>949</v>
      </c>
      <c r="N379" s="15" t="s">
        <v>950</v>
      </c>
      <c r="O379" s="15" t="s">
        <v>951</v>
      </c>
      <c r="P379" s="16" t="s">
        <v>48</v>
      </c>
      <c r="Q379" s="16" t="s">
        <v>48</v>
      </c>
      <c r="R379" s="16" t="s">
        <v>48</v>
      </c>
      <c r="S379" s="16" t="s">
        <v>48</v>
      </c>
      <c r="T379" s="16" t="s">
        <v>48</v>
      </c>
      <c r="U379" s="17" t="s">
        <v>48</v>
      </c>
      <c r="V379" s="17">
        <v>7454</v>
      </c>
      <c r="W379" s="16">
        <v>18524</v>
      </c>
      <c r="X379" s="18">
        <v>42977</v>
      </c>
      <c r="Y379" s="16">
        <v>42978</v>
      </c>
      <c r="Z379" s="16" t="s">
        <v>967</v>
      </c>
      <c r="AA379" s="19">
        <f t="shared" si="8"/>
        <v>1</v>
      </c>
      <c r="AB379" s="17" t="s">
        <v>968</v>
      </c>
      <c r="AC379" s="17" t="s">
        <v>361</v>
      </c>
      <c r="AD379" s="17"/>
      <c r="AE379" s="15" t="s">
        <v>969</v>
      </c>
      <c r="AF379" s="16" t="s">
        <v>53</v>
      </c>
      <c r="AG379" s="15" t="s">
        <v>959</v>
      </c>
      <c r="AH379"/>
      <c r="AI379"/>
      <c r="AJ379"/>
      <c r="AK379"/>
      <c r="AL379"/>
      <c r="AM379"/>
      <c r="AN379"/>
      <c r="AO379"/>
    </row>
    <row r="380" spans="1:41" s="33" customFormat="1" ht="63" hidden="1" customHeight="1" x14ac:dyDescent="0.25">
      <c r="A380" s="13" t="s">
        <v>395</v>
      </c>
      <c r="B380" s="14">
        <v>81111811</v>
      </c>
      <c r="C380" s="15" t="s">
        <v>970</v>
      </c>
      <c r="D380" s="15" t="s">
        <v>3571</v>
      </c>
      <c r="E380" s="14" t="s">
        <v>3579</v>
      </c>
      <c r="F380" s="22" t="s">
        <v>3680</v>
      </c>
      <c r="G380" s="24" t="s">
        <v>3683</v>
      </c>
      <c r="H380" s="23">
        <v>2418663303</v>
      </c>
      <c r="I380" s="23">
        <v>1636904414</v>
      </c>
      <c r="J380" s="16" t="s">
        <v>3599</v>
      </c>
      <c r="K380" s="16" t="s">
        <v>3600</v>
      </c>
      <c r="L380" s="15" t="s">
        <v>948</v>
      </c>
      <c r="M380" s="15" t="s">
        <v>949</v>
      </c>
      <c r="N380" s="15" t="s">
        <v>950</v>
      </c>
      <c r="O380" s="15" t="s">
        <v>951</v>
      </c>
      <c r="P380" s="16" t="s">
        <v>971</v>
      </c>
      <c r="Q380" s="16" t="s">
        <v>972</v>
      </c>
      <c r="R380" s="16" t="s">
        <v>973</v>
      </c>
      <c r="S380" s="16" t="s">
        <v>974</v>
      </c>
      <c r="T380" s="16" t="s">
        <v>973</v>
      </c>
      <c r="U380" s="17" t="s">
        <v>975</v>
      </c>
      <c r="V380" s="17">
        <v>7720</v>
      </c>
      <c r="W380" s="16" t="s">
        <v>976</v>
      </c>
      <c r="X380" s="18">
        <v>43021</v>
      </c>
      <c r="Y380" s="16">
        <v>43042</v>
      </c>
      <c r="Z380" s="16">
        <v>4600007640</v>
      </c>
      <c r="AA380" s="19">
        <f t="shared" si="8"/>
        <v>1</v>
      </c>
      <c r="AB380" s="17" t="s">
        <v>977</v>
      </c>
      <c r="AC380" s="17" t="s">
        <v>361</v>
      </c>
      <c r="AD380" s="17"/>
      <c r="AE380" s="15" t="s">
        <v>978</v>
      </c>
      <c r="AF380" s="16" t="s">
        <v>771</v>
      </c>
      <c r="AG380" s="15" t="s">
        <v>959</v>
      </c>
      <c r="AH380"/>
      <c r="AI380"/>
      <c r="AJ380"/>
      <c r="AK380"/>
      <c r="AL380"/>
      <c r="AM380"/>
      <c r="AN380"/>
      <c r="AO380"/>
    </row>
    <row r="381" spans="1:41" s="33" customFormat="1" ht="63" hidden="1" customHeight="1" x14ac:dyDescent="0.25">
      <c r="A381" s="13" t="s">
        <v>395</v>
      </c>
      <c r="B381" s="14">
        <v>81112209</v>
      </c>
      <c r="C381" s="15" t="s">
        <v>979</v>
      </c>
      <c r="D381" s="15" t="s">
        <v>3571</v>
      </c>
      <c r="E381" s="14" t="s">
        <v>3579</v>
      </c>
      <c r="F381" s="22" t="s">
        <v>3680</v>
      </c>
      <c r="G381" s="24" t="s">
        <v>3683</v>
      </c>
      <c r="H381" s="23">
        <v>130000000</v>
      </c>
      <c r="I381" s="23">
        <v>130000000</v>
      </c>
      <c r="J381" s="16" t="s">
        <v>3598</v>
      </c>
      <c r="K381" s="16" t="s">
        <v>48</v>
      </c>
      <c r="L381" s="15" t="s">
        <v>948</v>
      </c>
      <c r="M381" s="15" t="s">
        <v>949</v>
      </c>
      <c r="N381" s="15" t="s">
        <v>950</v>
      </c>
      <c r="O381" s="15" t="s">
        <v>951</v>
      </c>
      <c r="P381" s="16" t="s">
        <v>971</v>
      </c>
      <c r="Q381" s="16" t="s">
        <v>972</v>
      </c>
      <c r="R381" s="16" t="s">
        <v>973</v>
      </c>
      <c r="S381" s="16"/>
      <c r="T381" s="16" t="s">
        <v>973</v>
      </c>
      <c r="U381" s="17" t="s">
        <v>975</v>
      </c>
      <c r="V381" s="17"/>
      <c r="W381" s="16"/>
      <c r="X381" s="18"/>
      <c r="Y381" s="16"/>
      <c r="Z381" s="16"/>
      <c r="AA381" s="19" t="str">
        <f t="shared" si="8"/>
        <v/>
      </c>
      <c r="AB381" s="17"/>
      <c r="AC381" s="17"/>
      <c r="AD381" s="17"/>
      <c r="AE381" s="15"/>
      <c r="AF381" s="16" t="s">
        <v>53</v>
      </c>
      <c r="AG381" s="15" t="s">
        <v>1508</v>
      </c>
      <c r="AH381"/>
      <c r="AI381"/>
      <c r="AJ381"/>
      <c r="AK381"/>
      <c r="AL381"/>
      <c r="AM381"/>
      <c r="AN381"/>
      <c r="AO381"/>
    </row>
    <row r="382" spans="1:41" s="33" customFormat="1" ht="63" hidden="1" customHeight="1" x14ac:dyDescent="0.25">
      <c r="A382" s="13" t="s">
        <v>395</v>
      </c>
      <c r="B382" s="14">
        <v>81112209</v>
      </c>
      <c r="C382" s="15" t="s">
        <v>980</v>
      </c>
      <c r="D382" s="15" t="s">
        <v>3571</v>
      </c>
      <c r="E382" s="14" t="s">
        <v>3579</v>
      </c>
      <c r="F382" s="22" t="s">
        <v>3680</v>
      </c>
      <c r="G382" s="24" t="s">
        <v>3683</v>
      </c>
      <c r="H382" s="23">
        <v>42000000</v>
      </c>
      <c r="I382" s="23">
        <v>26000000</v>
      </c>
      <c r="J382" s="16" t="s">
        <v>3599</v>
      </c>
      <c r="K382" s="16" t="s">
        <v>3600</v>
      </c>
      <c r="L382" s="15" t="s">
        <v>948</v>
      </c>
      <c r="M382" s="15" t="s">
        <v>949</v>
      </c>
      <c r="N382" s="15" t="s">
        <v>950</v>
      </c>
      <c r="O382" s="15" t="s">
        <v>951</v>
      </c>
      <c r="P382" s="16" t="s">
        <v>971</v>
      </c>
      <c r="Q382" s="16" t="s">
        <v>981</v>
      </c>
      <c r="R382" s="16" t="s">
        <v>973</v>
      </c>
      <c r="S382" s="16" t="s">
        <v>982</v>
      </c>
      <c r="T382" s="16" t="s">
        <v>973</v>
      </c>
      <c r="U382" s="17" t="s">
        <v>983</v>
      </c>
      <c r="V382" s="17">
        <v>7772</v>
      </c>
      <c r="W382" s="16">
        <v>19044</v>
      </c>
      <c r="X382" s="18">
        <v>43040</v>
      </c>
      <c r="Y382" s="16">
        <v>43042</v>
      </c>
      <c r="Z382" s="16" t="s">
        <v>984</v>
      </c>
      <c r="AA382" s="19">
        <f t="shared" si="8"/>
        <v>1</v>
      </c>
      <c r="AB382" s="17" t="s">
        <v>985</v>
      </c>
      <c r="AC382" s="17" t="s">
        <v>361</v>
      </c>
      <c r="AD382" s="17"/>
      <c r="AE382" s="15" t="s">
        <v>986</v>
      </c>
      <c r="AF382" s="16" t="s">
        <v>53</v>
      </c>
      <c r="AG382" s="15" t="s">
        <v>959</v>
      </c>
      <c r="AH382"/>
      <c r="AI382"/>
      <c r="AJ382"/>
      <c r="AK382"/>
      <c r="AL382"/>
      <c r="AM382"/>
      <c r="AN382"/>
      <c r="AO382"/>
    </row>
    <row r="383" spans="1:41" s="33" customFormat="1" ht="63" hidden="1" customHeight="1" x14ac:dyDescent="0.25">
      <c r="A383" s="13" t="s">
        <v>395</v>
      </c>
      <c r="B383" s="14">
        <v>81112209</v>
      </c>
      <c r="C383" s="15" t="s">
        <v>987</v>
      </c>
      <c r="D383" s="15" t="s">
        <v>3571</v>
      </c>
      <c r="E383" s="14" t="s">
        <v>3579</v>
      </c>
      <c r="F383" s="22" t="s">
        <v>3680</v>
      </c>
      <c r="G383" s="24" t="s">
        <v>3683</v>
      </c>
      <c r="H383" s="23">
        <v>170000000</v>
      </c>
      <c r="I383" s="23">
        <v>170000000</v>
      </c>
      <c r="J383" s="16" t="s">
        <v>3598</v>
      </c>
      <c r="K383" s="16" t="s">
        <v>48</v>
      </c>
      <c r="L383" s="15" t="s">
        <v>948</v>
      </c>
      <c r="M383" s="15" t="s">
        <v>949</v>
      </c>
      <c r="N383" s="15" t="s">
        <v>950</v>
      </c>
      <c r="O383" s="15" t="s">
        <v>951</v>
      </c>
      <c r="P383" s="16" t="s">
        <v>971</v>
      </c>
      <c r="Q383" s="16" t="s">
        <v>972</v>
      </c>
      <c r="R383" s="16" t="s">
        <v>973</v>
      </c>
      <c r="S383" s="16" t="s">
        <v>974</v>
      </c>
      <c r="T383" s="16" t="s">
        <v>973</v>
      </c>
      <c r="U383" s="17" t="s">
        <v>975</v>
      </c>
      <c r="V383" s="17"/>
      <c r="W383" s="16"/>
      <c r="X383" s="18"/>
      <c r="Y383" s="16"/>
      <c r="Z383" s="16"/>
      <c r="AA383" s="19" t="str">
        <f t="shared" si="8"/>
        <v/>
      </c>
      <c r="AB383" s="17"/>
      <c r="AC383" s="17"/>
      <c r="AD383" s="17"/>
      <c r="AE383" s="15" t="s">
        <v>988</v>
      </c>
      <c r="AF383" s="16" t="s">
        <v>53</v>
      </c>
      <c r="AG383" s="15" t="s">
        <v>959</v>
      </c>
      <c r="AH383"/>
      <c r="AI383"/>
      <c r="AJ383"/>
      <c r="AK383"/>
      <c r="AL383"/>
      <c r="AM383"/>
      <c r="AN383"/>
      <c r="AO383"/>
    </row>
    <row r="384" spans="1:41" s="33" customFormat="1" ht="63" hidden="1" customHeight="1" x14ac:dyDescent="0.25">
      <c r="A384" s="13" t="s">
        <v>395</v>
      </c>
      <c r="B384" s="14">
        <v>81112205</v>
      </c>
      <c r="C384" s="15" t="s">
        <v>989</v>
      </c>
      <c r="D384" s="15" t="s">
        <v>3788</v>
      </c>
      <c r="E384" s="14" t="s">
        <v>3579</v>
      </c>
      <c r="F384" s="22" t="s">
        <v>3680</v>
      </c>
      <c r="G384" s="24" t="s">
        <v>3683</v>
      </c>
      <c r="H384" s="23">
        <v>60000000</v>
      </c>
      <c r="I384" s="23">
        <v>60000000</v>
      </c>
      <c r="J384" s="16" t="s">
        <v>3598</v>
      </c>
      <c r="K384" s="16" t="s">
        <v>48</v>
      </c>
      <c r="L384" s="15" t="s">
        <v>948</v>
      </c>
      <c r="M384" s="15" t="s">
        <v>949</v>
      </c>
      <c r="N384" s="15" t="s">
        <v>950</v>
      </c>
      <c r="O384" s="15" t="s">
        <v>951</v>
      </c>
      <c r="P384" s="16" t="s">
        <v>971</v>
      </c>
      <c r="Q384" s="16" t="s">
        <v>972</v>
      </c>
      <c r="R384" s="16" t="s">
        <v>973</v>
      </c>
      <c r="S384" s="16"/>
      <c r="T384" s="16" t="s">
        <v>973</v>
      </c>
      <c r="U384" s="17" t="s">
        <v>975</v>
      </c>
      <c r="V384" s="17"/>
      <c r="W384" s="16"/>
      <c r="X384" s="18"/>
      <c r="Y384" s="16"/>
      <c r="Z384" s="16"/>
      <c r="AA384" s="19" t="str">
        <f t="shared" si="8"/>
        <v/>
      </c>
      <c r="AB384" s="17"/>
      <c r="AC384" s="17"/>
      <c r="AD384" s="17"/>
      <c r="AE384" s="15"/>
      <c r="AF384" s="16" t="s">
        <v>53</v>
      </c>
      <c r="AG384" s="15" t="s">
        <v>1508</v>
      </c>
      <c r="AH384"/>
      <c r="AI384"/>
      <c r="AJ384"/>
      <c r="AK384"/>
      <c r="AL384"/>
      <c r="AM384"/>
      <c r="AN384"/>
      <c r="AO384"/>
    </row>
    <row r="385" spans="1:41" s="33" customFormat="1" ht="63" hidden="1" customHeight="1" x14ac:dyDescent="0.25">
      <c r="A385" s="13" t="s">
        <v>395</v>
      </c>
      <c r="B385" s="14">
        <v>81112006</v>
      </c>
      <c r="C385" s="15" t="s">
        <v>990</v>
      </c>
      <c r="D385" s="15" t="s">
        <v>3575</v>
      </c>
      <c r="E385" s="14" t="s">
        <v>3579</v>
      </c>
      <c r="F385" s="14" t="s">
        <v>3672</v>
      </c>
      <c r="G385" s="24" t="s">
        <v>3683</v>
      </c>
      <c r="H385" s="23">
        <v>4000000</v>
      </c>
      <c r="I385" s="23">
        <v>4000000</v>
      </c>
      <c r="J385" s="16" t="s">
        <v>3598</v>
      </c>
      <c r="K385" s="16" t="s">
        <v>48</v>
      </c>
      <c r="L385" s="15" t="s">
        <v>948</v>
      </c>
      <c r="M385" s="15" t="s">
        <v>949</v>
      </c>
      <c r="N385" s="15" t="s">
        <v>950</v>
      </c>
      <c r="O385" s="15" t="s">
        <v>951</v>
      </c>
      <c r="P385" s="16" t="s">
        <v>971</v>
      </c>
      <c r="Q385" s="16" t="s">
        <v>972</v>
      </c>
      <c r="R385" s="16" t="s">
        <v>973</v>
      </c>
      <c r="S385" s="16"/>
      <c r="T385" s="16" t="s">
        <v>973</v>
      </c>
      <c r="U385" s="17" t="s">
        <v>975</v>
      </c>
      <c r="V385" s="17"/>
      <c r="W385" s="16"/>
      <c r="X385" s="18"/>
      <c r="Y385" s="16"/>
      <c r="Z385" s="16"/>
      <c r="AA385" s="19" t="str">
        <f t="shared" si="8"/>
        <v/>
      </c>
      <c r="AB385" s="17"/>
      <c r="AC385" s="17"/>
      <c r="AD385" s="17"/>
      <c r="AE385" s="15"/>
      <c r="AF385" s="16" t="s">
        <v>53</v>
      </c>
      <c r="AG385" s="15" t="s">
        <v>1508</v>
      </c>
      <c r="AH385"/>
      <c r="AI385"/>
      <c r="AJ385"/>
      <c r="AK385"/>
      <c r="AL385"/>
      <c r="AM385"/>
      <c r="AN385"/>
      <c r="AO385"/>
    </row>
    <row r="386" spans="1:41" s="33" customFormat="1" ht="63" hidden="1" customHeight="1" x14ac:dyDescent="0.25">
      <c r="A386" s="13" t="s">
        <v>395</v>
      </c>
      <c r="B386" s="14">
        <v>81112209</v>
      </c>
      <c r="C386" s="15" t="s">
        <v>991</v>
      </c>
      <c r="D386" s="15" t="s">
        <v>3788</v>
      </c>
      <c r="E386" s="14" t="s">
        <v>3579</v>
      </c>
      <c r="F386" s="22" t="s">
        <v>3680</v>
      </c>
      <c r="G386" s="24" t="s">
        <v>3683</v>
      </c>
      <c r="H386" s="23">
        <v>77000000</v>
      </c>
      <c r="I386" s="23">
        <v>77000000</v>
      </c>
      <c r="J386" s="16" t="s">
        <v>3598</v>
      </c>
      <c r="K386" s="16" t="s">
        <v>48</v>
      </c>
      <c r="L386" s="15" t="s">
        <v>948</v>
      </c>
      <c r="M386" s="15" t="s">
        <v>949</v>
      </c>
      <c r="N386" s="15">
        <v>3839691</v>
      </c>
      <c r="O386" s="15" t="s">
        <v>951</v>
      </c>
      <c r="P386" s="16" t="s">
        <v>971</v>
      </c>
      <c r="Q386" s="16" t="s">
        <v>972</v>
      </c>
      <c r="R386" s="16" t="s">
        <v>973</v>
      </c>
      <c r="S386" s="16" t="s">
        <v>974</v>
      </c>
      <c r="T386" s="16" t="s">
        <v>973</v>
      </c>
      <c r="U386" s="17" t="s">
        <v>975</v>
      </c>
      <c r="V386" s="17"/>
      <c r="W386" s="16"/>
      <c r="X386" s="18"/>
      <c r="Y386" s="16"/>
      <c r="Z386" s="16"/>
      <c r="AA386" s="19" t="str">
        <f t="shared" si="8"/>
        <v/>
      </c>
      <c r="AB386" s="17"/>
      <c r="AC386" s="17"/>
      <c r="AD386" s="17"/>
      <c r="AE386" s="15" t="s">
        <v>988</v>
      </c>
      <c r="AF386" s="16" t="s">
        <v>53</v>
      </c>
      <c r="AG386" s="15" t="s">
        <v>959</v>
      </c>
      <c r="AH386"/>
      <c r="AI386"/>
      <c r="AJ386"/>
      <c r="AK386"/>
      <c r="AL386"/>
      <c r="AM386"/>
      <c r="AN386"/>
      <c r="AO386"/>
    </row>
    <row r="387" spans="1:41" s="33" customFormat="1" ht="63" hidden="1" customHeight="1" x14ac:dyDescent="0.25">
      <c r="A387" s="13" t="s">
        <v>395</v>
      </c>
      <c r="B387" s="14">
        <v>81112209</v>
      </c>
      <c r="C387" s="15" t="s">
        <v>992</v>
      </c>
      <c r="D387" s="15" t="s">
        <v>3788</v>
      </c>
      <c r="E387" s="14" t="s">
        <v>3579</v>
      </c>
      <c r="F387" s="22" t="s">
        <v>3680</v>
      </c>
      <c r="G387" s="24" t="s">
        <v>3683</v>
      </c>
      <c r="H387" s="23">
        <v>88000000</v>
      </c>
      <c r="I387" s="23">
        <v>88000000</v>
      </c>
      <c r="J387" s="16" t="s">
        <v>3598</v>
      </c>
      <c r="K387" s="16" t="s">
        <v>48</v>
      </c>
      <c r="L387" s="15" t="s">
        <v>948</v>
      </c>
      <c r="M387" s="15" t="s">
        <v>949</v>
      </c>
      <c r="N387" s="15" t="s">
        <v>950</v>
      </c>
      <c r="O387" s="15" t="s">
        <v>951</v>
      </c>
      <c r="P387" s="16" t="s">
        <v>971</v>
      </c>
      <c r="Q387" s="16" t="s">
        <v>972</v>
      </c>
      <c r="R387" s="16" t="s">
        <v>973</v>
      </c>
      <c r="S387" s="16" t="s">
        <v>993</v>
      </c>
      <c r="T387" s="16" t="s">
        <v>973</v>
      </c>
      <c r="U387" s="17" t="s">
        <v>975</v>
      </c>
      <c r="V387" s="17"/>
      <c r="W387" s="16"/>
      <c r="X387" s="18"/>
      <c r="Y387" s="16"/>
      <c r="Z387" s="16"/>
      <c r="AA387" s="19" t="str">
        <f t="shared" si="8"/>
        <v/>
      </c>
      <c r="AB387" s="17"/>
      <c r="AC387" s="17"/>
      <c r="AD387" s="17"/>
      <c r="AE387" s="15"/>
      <c r="AF387" s="16" t="s">
        <v>53</v>
      </c>
      <c r="AG387" s="15" t="s">
        <v>1508</v>
      </c>
      <c r="AH387"/>
      <c r="AI387"/>
      <c r="AJ387"/>
      <c r="AK387"/>
      <c r="AL387"/>
      <c r="AM387"/>
      <c r="AN387"/>
      <c r="AO387"/>
    </row>
    <row r="388" spans="1:41" s="33" customFormat="1" ht="63" hidden="1" customHeight="1" x14ac:dyDescent="0.25">
      <c r="A388" s="13" t="s">
        <v>395</v>
      </c>
      <c r="B388" s="14">
        <v>81112218</v>
      </c>
      <c r="C388" s="15" t="s">
        <v>994</v>
      </c>
      <c r="D388" s="15" t="s">
        <v>3571</v>
      </c>
      <c r="E388" s="14" t="s">
        <v>3579</v>
      </c>
      <c r="F388" s="22" t="s">
        <v>3680</v>
      </c>
      <c r="G388" s="24" t="s">
        <v>3683</v>
      </c>
      <c r="H388" s="23">
        <v>14676692</v>
      </c>
      <c r="I388" s="23">
        <v>14676692</v>
      </c>
      <c r="J388" s="16" t="s">
        <v>3598</v>
      </c>
      <c r="K388" s="16" t="s">
        <v>48</v>
      </c>
      <c r="L388" s="15" t="s">
        <v>948</v>
      </c>
      <c r="M388" s="15" t="s">
        <v>949</v>
      </c>
      <c r="N388" s="15" t="s">
        <v>950</v>
      </c>
      <c r="O388" s="15" t="s">
        <v>951</v>
      </c>
      <c r="P388" s="16" t="s">
        <v>971</v>
      </c>
      <c r="Q388" s="16" t="s">
        <v>972</v>
      </c>
      <c r="R388" s="16" t="s">
        <v>973</v>
      </c>
      <c r="S388" s="16" t="s">
        <v>995</v>
      </c>
      <c r="T388" s="16" t="s">
        <v>973</v>
      </c>
      <c r="U388" s="17" t="s">
        <v>975</v>
      </c>
      <c r="V388" s="17"/>
      <c r="W388" s="16"/>
      <c r="X388" s="18"/>
      <c r="Y388" s="16"/>
      <c r="Z388" s="16"/>
      <c r="AA388" s="19" t="str">
        <f t="shared" si="8"/>
        <v/>
      </c>
      <c r="AB388" s="17"/>
      <c r="AC388" s="17"/>
      <c r="AD388" s="17"/>
      <c r="AE388" s="15"/>
      <c r="AF388" s="16" t="s">
        <v>53</v>
      </c>
      <c r="AG388" s="15" t="s">
        <v>1508</v>
      </c>
      <c r="AH388"/>
      <c r="AI388"/>
      <c r="AJ388"/>
      <c r="AK388"/>
      <c r="AL388"/>
      <c r="AM388"/>
      <c r="AN388"/>
      <c r="AO388"/>
    </row>
    <row r="389" spans="1:41" s="33" customFormat="1" ht="63" hidden="1" customHeight="1" x14ac:dyDescent="0.25">
      <c r="A389" s="13" t="s">
        <v>395</v>
      </c>
      <c r="B389" s="14">
        <v>43233200</v>
      </c>
      <c r="C389" s="15" t="s">
        <v>996</v>
      </c>
      <c r="D389" s="15" t="s">
        <v>3888</v>
      </c>
      <c r="E389" s="14" t="s">
        <v>3581</v>
      </c>
      <c r="F389" s="14" t="s">
        <v>3615</v>
      </c>
      <c r="G389" s="24" t="s">
        <v>3683</v>
      </c>
      <c r="H389" s="23">
        <v>180000000</v>
      </c>
      <c r="I389" s="23">
        <v>180000000</v>
      </c>
      <c r="J389" s="16" t="s">
        <v>3598</v>
      </c>
      <c r="K389" s="16" t="s">
        <v>48</v>
      </c>
      <c r="L389" s="15" t="s">
        <v>948</v>
      </c>
      <c r="M389" s="15" t="s">
        <v>949</v>
      </c>
      <c r="N389" s="15" t="s">
        <v>950</v>
      </c>
      <c r="O389" s="15" t="s">
        <v>951</v>
      </c>
      <c r="P389" s="16" t="s">
        <v>971</v>
      </c>
      <c r="Q389" s="16" t="s">
        <v>972</v>
      </c>
      <c r="R389" s="16" t="s">
        <v>973</v>
      </c>
      <c r="S389" s="16" t="s">
        <v>982</v>
      </c>
      <c r="T389" s="16" t="s">
        <v>973</v>
      </c>
      <c r="U389" s="17" t="s">
        <v>975</v>
      </c>
      <c r="V389" s="17"/>
      <c r="W389" s="16"/>
      <c r="X389" s="18"/>
      <c r="Y389" s="16"/>
      <c r="Z389" s="16"/>
      <c r="AA389" s="19" t="str">
        <f t="shared" si="8"/>
        <v/>
      </c>
      <c r="AB389" s="17"/>
      <c r="AC389" s="17"/>
      <c r="AD389" s="17"/>
      <c r="AE389" s="15"/>
      <c r="AF389" s="16" t="s">
        <v>53</v>
      </c>
      <c r="AG389" s="15" t="s">
        <v>1508</v>
      </c>
      <c r="AH389"/>
      <c r="AI389"/>
      <c r="AJ389"/>
      <c r="AK389"/>
      <c r="AL389"/>
      <c r="AM389"/>
      <c r="AN389"/>
      <c r="AO389"/>
    </row>
    <row r="390" spans="1:41" s="33" customFormat="1" ht="63" hidden="1" customHeight="1" x14ac:dyDescent="0.25">
      <c r="A390" s="13" t="s">
        <v>395</v>
      </c>
      <c r="B390" s="14">
        <v>80101505</v>
      </c>
      <c r="C390" s="15" t="s">
        <v>997</v>
      </c>
      <c r="D390" s="15" t="s">
        <v>3573</v>
      </c>
      <c r="E390" s="14" t="s">
        <v>3588</v>
      </c>
      <c r="F390" s="14" t="s">
        <v>3682</v>
      </c>
      <c r="G390" s="24" t="s">
        <v>3683</v>
      </c>
      <c r="H390" s="23">
        <v>163000000</v>
      </c>
      <c r="I390" s="23">
        <v>163000000</v>
      </c>
      <c r="J390" s="16" t="s">
        <v>3598</v>
      </c>
      <c r="K390" s="16" t="s">
        <v>48</v>
      </c>
      <c r="L390" s="15" t="s">
        <v>948</v>
      </c>
      <c r="M390" s="15" t="s">
        <v>949</v>
      </c>
      <c r="N390" s="15" t="s">
        <v>950</v>
      </c>
      <c r="O390" s="15" t="s">
        <v>951</v>
      </c>
      <c r="P390" s="16" t="s">
        <v>998</v>
      </c>
      <c r="Q390" s="16" t="s">
        <v>999</v>
      </c>
      <c r="R390" s="16" t="s">
        <v>1000</v>
      </c>
      <c r="S390" s="16" t="s">
        <v>1001</v>
      </c>
      <c r="T390" s="16" t="s">
        <v>1002</v>
      </c>
      <c r="U390" s="17" t="s">
        <v>1003</v>
      </c>
      <c r="V390" s="17"/>
      <c r="W390" s="16"/>
      <c r="X390" s="18"/>
      <c r="Y390" s="16"/>
      <c r="Z390" s="16"/>
      <c r="AA390" s="19" t="str">
        <f t="shared" si="8"/>
        <v/>
      </c>
      <c r="AB390" s="17"/>
      <c r="AC390" s="17"/>
      <c r="AD390" s="17"/>
      <c r="AE390" s="15" t="s">
        <v>1004</v>
      </c>
      <c r="AF390" s="16" t="s">
        <v>53</v>
      </c>
      <c r="AG390" s="15" t="s">
        <v>959</v>
      </c>
      <c r="AH390"/>
      <c r="AI390"/>
      <c r="AJ390"/>
      <c r="AK390"/>
      <c r="AL390"/>
      <c r="AM390"/>
      <c r="AN390"/>
      <c r="AO390"/>
    </row>
    <row r="391" spans="1:41" s="33" customFormat="1" ht="63" hidden="1" customHeight="1" x14ac:dyDescent="0.25">
      <c r="A391" s="13" t="s">
        <v>395</v>
      </c>
      <c r="B391" s="14">
        <v>80101505</v>
      </c>
      <c r="C391" s="15" t="s">
        <v>1005</v>
      </c>
      <c r="D391" s="15" t="s">
        <v>3788</v>
      </c>
      <c r="E391" s="14" t="s">
        <v>3577</v>
      </c>
      <c r="F391" s="22" t="s">
        <v>3680</v>
      </c>
      <c r="G391" s="24" t="s">
        <v>3683</v>
      </c>
      <c r="H391" s="23">
        <v>14396739</v>
      </c>
      <c r="I391" s="23">
        <v>14396739</v>
      </c>
      <c r="J391" s="16" t="s">
        <v>3598</v>
      </c>
      <c r="K391" s="16" t="s">
        <v>48</v>
      </c>
      <c r="L391" s="15" t="s">
        <v>948</v>
      </c>
      <c r="M391" s="15" t="s">
        <v>949</v>
      </c>
      <c r="N391" s="15" t="s">
        <v>950</v>
      </c>
      <c r="O391" s="15" t="s">
        <v>951</v>
      </c>
      <c r="P391" s="16" t="s">
        <v>1006</v>
      </c>
      <c r="Q391" s="16" t="s">
        <v>1007</v>
      </c>
      <c r="R391" s="16" t="s">
        <v>1008</v>
      </c>
      <c r="S391" s="16">
        <v>220040001</v>
      </c>
      <c r="T391" s="16">
        <v>370202012</v>
      </c>
      <c r="U391" s="17" t="s">
        <v>1009</v>
      </c>
      <c r="V391" s="17"/>
      <c r="W391" s="16"/>
      <c r="X391" s="18"/>
      <c r="Y391" s="16"/>
      <c r="Z391" s="16"/>
      <c r="AA391" s="19" t="str">
        <f t="shared" si="8"/>
        <v/>
      </c>
      <c r="AB391" s="17"/>
      <c r="AC391" s="17"/>
      <c r="AD391" s="17"/>
      <c r="AE391" s="15" t="s">
        <v>1010</v>
      </c>
      <c r="AF391" s="16" t="s">
        <v>53</v>
      </c>
      <c r="AG391" s="15" t="s">
        <v>959</v>
      </c>
      <c r="AH391"/>
      <c r="AI391"/>
      <c r="AJ391"/>
      <c r="AK391"/>
      <c r="AL391"/>
      <c r="AM391"/>
      <c r="AN391"/>
      <c r="AO391"/>
    </row>
    <row r="392" spans="1:41" s="33" customFormat="1" ht="63" hidden="1" customHeight="1" x14ac:dyDescent="0.25">
      <c r="A392" s="13" t="s">
        <v>395</v>
      </c>
      <c r="B392" s="14">
        <v>80101505</v>
      </c>
      <c r="C392" s="15" t="s">
        <v>1011</v>
      </c>
      <c r="D392" s="15" t="s">
        <v>3571</v>
      </c>
      <c r="E392" s="14" t="s">
        <v>3579</v>
      </c>
      <c r="F392" s="22" t="s">
        <v>3680</v>
      </c>
      <c r="G392" s="24" t="s">
        <v>3683</v>
      </c>
      <c r="H392" s="23">
        <v>54091800</v>
      </c>
      <c r="I392" s="23">
        <v>45978030</v>
      </c>
      <c r="J392" s="16" t="s">
        <v>3599</v>
      </c>
      <c r="K392" s="16" t="s">
        <v>3600</v>
      </c>
      <c r="L392" s="15" t="s">
        <v>948</v>
      </c>
      <c r="M392" s="15" t="s">
        <v>949</v>
      </c>
      <c r="N392" s="15" t="s">
        <v>950</v>
      </c>
      <c r="O392" s="15" t="s">
        <v>951</v>
      </c>
      <c r="P392" s="16" t="s">
        <v>1006</v>
      </c>
      <c r="Q392" s="16" t="s">
        <v>1007</v>
      </c>
      <c r="R392" s="16" t="s">
        <v>1008</v>
      </c>
      <c r="S392" s="16">
        <v>220040001</v>
      </c>
      <c r="T392" s="16">
        <v>37020202</v>
      </c>
      <c r="U392" s="17" t="s">
        <v>1012</v>
      </c>
      <c r="V392" s="17"/>
      <c r="W392" s="16"/>
      <c r="X392" s="18"/>
      <c r="Y392" s="16"/>
      <c r="Z392" s="16"/>
      <c r="AA392" s="19" t="str">
        <f t="shared" si="8"/>
        <v/>
      </c>
      <c r="AB392" s="17"/>
      <c r="AC392" s="17"/>
      <c r="AD392" s="17"/>
      <c r="AE392" s="15" t="s">
        <v>1010</v>
      </c>
      <c r="AF392" s="16" t="s">
        <v>53</v>
      </c>
      <c r="AG392" s="15" t="s">
        <v>959</v>
      </c>
      <c r="AH392"/>
      <c r="AI392"/>
      <c r="AJ392"/>
      <c r="AK392"/>
      <c r="AL392"/>
      <c r="AM392"/>
      <c r="AN392"/>
      <c r="AO392"/>
    </row>
    <row r="393" spans="1:41" s="33" customFormat="1" ht="63" hidden="1" customHeight="1" x14ac:dyDescent="0.25">
      <c r="A393" s="13" t="s">
        <v>395</v>
      </c>
      <c r="B393" s="14">
        <v>80101505</v>
      </c>
      <c r="C393" s="15" t="s">
        <v>1013</v>
      </c>
      <c r="D393" s="15" t="s">
        <v>3892</v>
      </c>
      <c r="E393" s="14" t="s">
        <v>3579</v>
      </c>
      <c r="F393" s="16" t="s">
        <v>3667</v>
      </c>
      <c r="G393" s="24" t="s">
        <v>3683</v>
      </c>
      <c r="H393" s="23">
        <v>14300000</v>
      </c>
      <c r="I393" s="23">
        <v>14300000</v>
      </c>
      <c r="J393" s="16" t="s">
        <v>3598</v>
      </c>
      <c r="K393" s="16" t="s">
        <v>48</v>
      </c>
      <c r="L393" s="15" t="s">
        <v>948</v>
      </c>
      <c r="M393" s="15" t="s">
        <v>949</v>
      </c>
      <c r="N393" s="15" t="s">
        <v>950</v>
      </c>
      <c r="O393" s="15" t="s">
        <v>951</v>
      </c>
      <c r="P393" s="16" t="s">
        <v>1006</v>
      </c>
      <c r="Q393" s="16" t="s">
        <v>1007</v>
      </c>
      <c r="R393" s="16" t="s">
        <v>1008</v>
      </c>
      <c r="S393" s="16">
        <v>220040001</v>
      </c>
      <c r="T393" s="16">
        <v>37020202</v>
      </c>
      <c r="U393" s="17" t="s">
        <v>1012</v>
      </c>
      <c r="V393" s="17"/>
      <c r="W393" s="16"/>
      <c r="X393" s="18"/>
      <c r="Y393" s="16"/>
      <c r="Z393" s="16"/>
      <c r="AA393" s="19" t="str">
        <f t="shared" si="8"/>
        <v/>
      </c>
      <c r="AB393" s="17"/>
      <c r="AC393" s="17"/>
      <c r="AD393" s="17" t="s">
        <v>3923</v>
      </c>
      <c r="AE393" s="15" t="s">
        <v>1010</v>
      </c>
      <c r="AF393" s="16" t="s">
        <v>53</v>
      </c>
      <c r="AG393" s="15" t="s">
        <v>959</v>
      </c>
      <c r="AH393"/>
      <c r="AI393"/>
      <c r="AJ393"/>
      <c r="AK393"/>
      <c r="AL393"/>
      <c r="AM393"/>
      <c r="AN393"/>
      <c r="AO393"/>
    </row>
    <row r="394" spans="1:41" s="33" customFormat="1" ht="63" hidden="1" customHeight="1" x14ac:dyDescent="0.25">
      <c r="A394" s="13" t="s">
        <v>395</v>
      </c>
      <c r="B394" s="14">
        <v>80101505</v>
      </c>
      <c r="C394" s="15" t="s">
        <v>1014</v>
      </c>
      <c r="D394" s="15" t="s">
        <v>3903</v>
      </c>
      <c r="E394" s="14" t="s">
        <v>3578</v>
      </c>
      <c r="F394" s="16" t="s">
        <v>3667</v>
      </c>
      <c r="G394" s="24" t="s">
        <v>3683</v>
      </c>
      <c r="H394" s="23">
        <f>21000000*1.1</f>
        <v>23100000.000000004</v>
      </c>
      <c r="I394" s="23">
        <f>21000000*1.1</f>
        <v>23100000.000000004</v>
      </c>
      <c r="J394" s="16" t="s">
        <v>3598</v>
      </c>
      <c r="K394" s="16" t="s">
        <v>48</v>
      </c>
      <c r="L394" s="15" t="s">
        <v>948</v>
      </c>
      <c r="M394" s="15" t="s">
        <v>949</v>
      </c>
      <c r="N394" s="15" t="s">
        <v>950</v>
      </c>
      <c r="O394" s="15" t="s">
        <v>951</v>
      </c>
      <c r="P394" s="16" t="s">
        <v>1006</v>
      </c>
      <c r="Q394" s="16" t="s">
        <v>1007</v>
      </c>
      <c r="R394" s="16" t="s">
        <v>1008</v>
      </c>
      <c r="S394" s="16">
        <v>220040001</v>
      </c>
      <c r="T394" s="16">
        <v>37020202</v>
      </c>
      <c r="U394" s="17" t="s">
        <v>1012</v>
      </c>
      <c r="V394" s="17"/>
      <c r="W394" s="16"/>
      <c r="X394" s="18"/>
      <c r="Y394" s="16"/>
      <c r="Z394" s="16"/>
      <c r="AA394" s="19" t="str">
        <f t="shared" si="8"/>
        <v/>
      </c>
      <c r="AB394" s="17"/>
      <c r="AC394" s="17"/>
      <c r="AD394" s="17" t="s">
        <v>3923</v>
      </c>
      <c r="AE394" s="15" t="s">
        <v>1010</v>
      </c>
      <c r="AF394" s="16" t="s">
        <v>53</v>
      </c>
      <c r="AG394" s="15" t="s">
        <v>959</v>
      </c>
      <c r="AH394"/>
      <c r="AI394"/>
      <c r="AJ394"/>
      <c r="AK394"/>
      <c r="AL394"/>
      <c r="AM394"/>
      <c r="AN394"/>
      <c r="AO394"/>
    </row>
    <row r="395" spans="1:41" s="33" customFormat="1" ht="63" hidden="1" customHeight="1" x14ac:dyDescent="0.25">
      <c r="A395" s="13" t="s">
        <v>395</v>
      </c>
      <c r="B395" s="14">
        <v>80111504</v>
      </c>
      <c r="C395" s="15" t="s">
        <v>1015</v>
      </c>
      <c r="D395" s="15" t="s">
        <v>3571</v>
      </c>
      <c r="E395" s="14" t="s">
        <v>3578</v>
      </c>
      <c r="F395" s="22" t="s">
        <v>3680</v>
      </c>
      <c r="G395" s="24" t="s">
        <v>3683</v>
      </c>
      <c r="H395" s="23">
        <v>526896180</v>
      </c>
      <c r="I395" s="23">
        <v>526896180</v>
      </c>
      <c r="J395" s="16" t="s">
        <v>3599</v>
      </c>
      <c r="K395" s="16" t="s">
        <v>3600</v>
      </c>
      <c r="L395" s="15" t="s">
        <v>948</v>
      </c>
      <c r="M395" s="15" t="s">
        <v>949</v>
      </c>
      <c r="N395" s="15" t="s">
        <v>950</v>
      </c>
      <c r="O395" s="15" t="s">
        <v>951</v>
      </c>
      <c r="P395" s="16" t="s">
        <v>392</v>
      </c>
      <c r="Q395" s="16" t="s">
        <v>1016</v>
      </c>
      <c r="R395" s="16" t="s">
        <v>394</v>
      </c>
      <c r="S395" s="16" t="s">
        <v>1017</v>
      </c>
      <c r="T395" s="16">
        <v>37020301</v>
      </c>
      <c r="U395" s="17" t="s">
        <v>1018</v>
      </c>
      <c r="V395" s="17"/>
      <c r="W395" s="16"/>
      <c r="X395" s="18"/>
      <c r="Y395" s="16"/>
      <c r="Z395" s="16"/>
      <c r="AA395" s="19" t="str">
        <f t="shared" ref="AA395:AA458" si="9">+IF(AND(W395="",X395="",Y395="",Z395=""),"",IF(AND(W395&lt;&gt;"",X395="",Y395="",Z395=""),0%,IF(AND(W395&lt;&gt;"",X395&lt;&gt;"",Y395="",Z395=""),33%,IF(AND(W395&lt;&gt;"",X395&lt;&gt;"",Y395&lt;&gt;"",Z395=""),66%,IF(AND(W395&lt;&gt;"",X395&lt;&gt;"",Y395&lt;&gt;"",Z395&lt;&gt;""),100%,"Información incompleta")))))</f>
        <v/>
      </c>
      <c r="AB395" s="17"/>
      <c r="AC395" s="17"/>
      <c r="AD395" s="17"/>
      <c r="AE395" s="15" t="s">
        <v>1019</v>
      </c>
      <c r="AF395" s="16" t="s">
        <v>53</v>
      </c>
      <c r="AG395" s="15" t="s">
        <v>959</v>
      </c>
      <c r="AH395"/>
      <c r="AI395"/>
      <c r="AJ395"/>
      <c r="AK395"/>
      <c r="AL395"/>
      <c r="AM395"/>
      <c r="AN395"/>
      <c r="AO395"/>
    </row>
    <row r="396" spans="1:41" s="33" customFormat="1" ht="63" hidden="1" customHeight="1" x14ac:dyDescent="0.25">
      <c r="A396" s="13" t="s">
        <v>395</v>
      </c>
      <c r="B396" s="14">
        <v>80111504</v>
      </c>
      <c r="C396" s="15" t="s">
        <v>1020</v>
      </c>
      <c r="D396" s="15" t="s">
        <v>3571</v>
      </c>
      <c r="E396" s="14" t="s">
        <v>3580</v>
      </c>
      <c r="F396" s="22" t="s">
        <v>3680</v>
      </c>
      <c r="G396" s="24" t="s">
        <v>3683</v>
      </c>
      <c r="H396" s="23">
        <v>692661150</v>
      </c>
      <c r="I396" s="23">
        <v>692661150</v>
      </c>
      <c r="J396" s="16" t="s">
        <v>3599</v>
      </c>
      <c r="K396" s="16" t="s">
        <v>3600</v>
      </c>
      <c r="L396" s="15" t="s">
        <v>948</v>
      </c>
      <c r="M396" s="15" t="s">
        <v>949</v>
      </c>
      <c r="N396" s="15" t="s">
        <v>950</v>
      </c>
      <c r="O396" s="15" t="s">
        <v>951</v>
      </c>
      <c r="P396" s="16" t="s">
        <v>392</v>
      </c>
      <c r="Q396" s="16" t="s">
        <v>1016</v>
      </c>
      <c r="R396" s="16" t="s">
        <v>394</v>
      </c>
      <c r="S396" s="16" t="s">
        <v>1017</v>
      </c>
      <c r="T396" s="16">
        <v>37020301</v>
      </c>
      <c r="U396" s="17" t="s">
        <v>1021</v>
      </c>
      <c r="V396" s="17"/>
      <c r="W396" s="16"/>
      <c r="X396" s="18"/>
      <c r="Y396" s="16"/>
      <c r="Z396" s="16"/>
      <c r="AA396" s="19" t="str">
        <f t="shared" si="9"/>
        <v/>
      </c>
      <c r="AB396" s="17"/>
      <c r="AC396" s="17"/>
      <c r="AD396" s="17"/>
      <c r="AE396" s="15" t="s">
        <v>1022</v>
      </c>
      <c r="AF396" s="16" t="s">
        <v>53</v>
      </c>
      <c r="AG396" s="15" t="s">
        <v>959</v>
      </c>
      <c r="AH396"/>
      <c r="AI396"/>
      <c r="AJ396"/>
      <c r="AK396"/>
      <c r="AL396"/>
      <c r="AM396"/>
      <c r="AN396"/>
      <c r="AO396"/>
    </row>
    <row r="397" spans="1:41" s="33" customFormat="1" ht="63" hidden="1" customHeight="1" x14ac:dyDescent="0.25">
      <c r="A397" s="13" t="s">
        <v>395</v>
      </c>
      <c r="B397" s="14">
        <v>80111504</v>
      </c>
      <c r="C397" s="15" t="s">
        <v>1023</v>
      </c>
      <c r="D397" s="15" t="s">
        <v>3788</v>
      </c>
      <c r="E397" s="14" t="s">
        <v>3580</v>
      </c>
      <c r="F397" s="22" t="s">
        <v>3680</v>
      </c>
      <c r="G397" s="24" t="s">
        <v>3683</v>
      </c>
      <c r="H397" s="23">
        <v>545000000</v>
      </c>
      <c r="I397" s="23">
        <v>545000000</v>
      </c>
      <c r="J397" s="16" t="s">
        <v>3598</v>
      </c>
      <c r="K397" s="16" t="s">
        <v>48</v>
      </c>
      <c r="L397" s="15" t="s">
        <v>948</v>
      </c>
      <c r="M397" s="15" t="s">
        <v>949</v>
      </c>
      <c r="N397" s="15" t="s">
        <v>950</v>
      </c>
      <c r="O397" s="15" t="s">
        <v>951</v>
      </c>
      <c r="P397" s="16" t="s">
        <v>392</v>
      </c>
      <c r="Q397" s="16" t="s">
        <v>1016</v>
      </c>
      <c r="R397" s="16" t="s">
        <v>394</v>
      </c>
      <c r="S397" s="16" t="s">
        <v>1017</v>
      </c>
      <c r="T397" s="16">
        <v>37020301</v>
      </c>
      <c r="U397" s="17" t="s">
        <v>1018</v>
      </c>
      <c r="V397" s="17"/>
      <c r="W397" s="16"/>
      <c r="X397" s="18"/>
      <c r="Y397" s="16"/>
      <c r="Z397" s="16"/>
      <c r="AA397" s="19" t="str">
        <f t="shared" si="9"/>
        <v/>
      </c>
      <c r="AB397" s="17"/>
      <c r="AC397" s="17"/>
      <c r="AD397" s="17"/>
      <c r="AE397" s="15" t="s">
        <v>1019</v>
      </c>
      <c r="AF397" s="16" t="s">
        <v>53</v>
      </c>
      <c r="AG397" s="15" t="s">
        <v>959</v>
      </c>
      <c r="AH397"/>
      <c r="AI397"/>
      <c r="AJ397"/>
      <c r="AK397"/>
      <c r="AL397"/>
      <c r="AM397"/>
      <c r="AN397"/>
      <c r="AO397"/>
    </row>
    <row r="398" spans="1:41" s="33" customFormat="1" ht="63" hidden="1" customHeight="1" x14ac:dyDescent="0.25">
      <c r="A398" s="13" t="s">
        <v>395</v>
      </c>
      <c r="B398" s="14">
        <v>80111504</v>
      </c>
      <c r="C398" s="15" t="s">
        <v>1024</v>
      </c>
      <c r="D398" s="15" t="s">
        <v>3788</v>
      </c>
      <c r="E398" s="14" t="s">
        <v>3577</v>
      </c>
      <c r="F398" s="22" t="s">
        <v>3680</v>
      </c>
      <c r="G398" s="24" t="s">
        <v>3683</v>
      </c>
      <c r="H398" s="23">
        <v>450000000</v>
      </c>
      <c r="I398" s="23">
        <v>450000000</v>
      </c>
      <c r="J398" s="16" t="s">
        <v>3598</v>
      </c>
      <c r="K398" s="16" t="s">
        <v>48</v>
      </c>
      <c r="L398" s="15" t="s">
        <v>948</v>
      </c>
      <c r="M398" s="15" t="s">
        <v>949</v>
      </c>
      <c r="N398" s="15" t="s">
        <v>950</v>
      </c>
      <c r="O398" s="15" t="s">
        <v>951</v>
      </c>
      <c r="P398" s="16" t="s">
        <v>392</v>
      </c>
      <c r="Q398" s="16" t="s">
        <v>1016</v>
      </c>
      <c r="R398" s="16" t="s">
        <v>394</v>
      </c>
      <c r="S398" s="16" t="s">
        <v>1017</v>
      </c>
      <c r="T398" s="16">
        <v>37020301</v>
      </c>
      <c r="U398" s="17" t="s">
        <v>1021</v>
      </c>
      <c r="V398" s="17"/>
      <c r="W398" s="16"/>
      <c r="X398" s="18"/>
      <c r="Y398" s="16"/>
      <c r="Z398" s="16"/>
      <c r="AA398" s="19" t="str">
        <f t="shared" si="9"/>
        <v/>
      </c>
      <c r="AB398" s="17"/>
      <c r="AC398" s="17"/>
      <c r="AD398" s="17"/>
      <c r="AE398" s="15" t="s">
        <v>1022</v>
      </c>
      <c r="AF398" s="16" t="s">
        <v>53</v>
      </c>
      <c r="AG398" s="15" t="s">
        <v>959</v>
      </c>
      <c r="AH398"/>
      <c r="AI398"/>
      <c r="AJ398"/>
      <c r="AK398"/>
      <c r="AL398"/>
      <c r="AM398"/>
      <c r="AN398"/>
      <c r="AO398"/>
    </row>
    <row r="399" spans="1:41" s="33" customFormat="1" ht="63" hidden="1" customHeight="1" x14ac:dyDescent="0.25">
      <c r="A399" s="13" t="s">
        <v>395</v>
      </c>
      <c r="B399" s="14">
        <v>80111504</v>
      </c>
      <c r="C399" s="15" t="s">
        <v>1025</v>
      </c>
      <c r="D399" s="15" t="s">
        <v>3788</v>
      </c>
      <c r="E399" s="14" t="s">
        <v>3585</v>
      </c>
      <c r="F399" s="22" t="s">
        <v>3680</v>
      </c>
      <c r="G399" s="24" t="s">
        <v>3683</v>
      </c>
      <c r="H399" s="23">
        <v>50000000</v>
      </c>
      <c r="I399" s="23">
        <v>50000000</v>
      </c>
      <c r="J399" s="16" t="s">
        <v>3599</v>
      </c>
      <c r="K399" s="16" t="s">
        <v>3600</v>
      </c>
      <c r="L399" s="15" t="s">
        <v>948</v>
      </c>
      <c r="M399" s="15" t="s">
        <v>949</v>
      </c>
      <c r="N399" s="15" t="s">
        <v>950</v>
      </c>
      <c r="O399" s="15" t="s">
        <v>951</v>
      </c>
      <c r="P399" s="16" t="s">
        <v>392</v>
      </c>
      <c r="Q399" s="16" t="s">
        <v>1026</v>
      </c>
      <c r="R399" s="16" t="s">
        <v>394</v>
      </c>
      <c r="S399" s="16" t="s">
        <v>1017</v>
      </c>
      <c r="T399" s="16">
        <v>37020301</v>
      </c>
      <c r="U399" s="17" t="s">
        <v>1027</v>
      </c>
      <c r="V399" s="17"/>
      <c r="W399" s="16"/>
      <c r="X399" s="18"/>
      <c r="Y399" s="16"/>
      <c r="Z399" s="16"/>
      <c r="AA399" s="19" t="str">
        <f t="shared" si="9"/>
        <v/>
      </c>
      <c r="AB399" s="17"/>
      <c r="AC399" s="17"/>
      <c r="AD399" s="17"/>
      <c r="AE399" s="15" t="s">
        <v>1019</v>
      </c>
      <c r="AF399" s="16" t="s">
        <v>53</v>
      </c>
      <c r="AG399" s="15" t="s">
        <v>959</v>
      </c>
      <c r="AH399"/>
      <c r="AI399"/>
      <c r="AJ399"/>
      <c r="AK399"/>
      <c r="AL399"/>
      <c r="AM399"/>
      <c r="AN399"/>
      <c r="AO399"/>
    </row>
    <row r="400" spans="1:41" s="33" customFormat="1" ht="63" hidden="1" customHeight="1" x14ac:dyDescent="0.25">
      <c r="A400" s="13" t="s">
        <v>395</v>
      </c>
      <c r="B400" s="14">
        <v>80101505</v>
      </c>
      <c r="C400" s="15" t="s">
        <v>1028</v>
      </c>
      <c r="D400" s="15" t="s">
        <v>3571</v>
      </c>
      <c r="E400" s="14" t="s">
        <v>3587</v>
      </c>
      <c r="F400" s="22" t="s">
        <v>3680</v>
      </c>
      <c r="G400" s="24" t="s">
        <v>3683</v>
      </c>
      <c r="H400" s="23">
        <v>100000000</v>
      </c>
      <c r="I400" s="23">
        <v>100000000</v>
      </c>
      <c r="J400" s="16" t="s">
        <v>3598</v>
      </c>
      <c r="K400" s="16" t="s">
        <v>48</v>
      </c>
      <c r="L400" s="15" t="s">
        <v>948</v>
      </c>
      <c r="M400" s="15" t="s">
        <v>949</v>
      </c>
      <c r="N400" s="15" t="s">
        <v>950</v>
      </c>
      <c r="O400" s="15" t="s">
        <v>951</v>
      </c>
      <c r="P400" s="16" t="s">
        <v>1029</v>
      </c>
      <c r="Q400" s="16" t="s">
        <v>1030</v>
      </c>
      <c r="R400" s="16" t="s">
        <v>1031</v>
      </c>
      <c r="S400" s="16" t="s">
        <v>1032</v>
      </c>
      <c r="T400" s="16" t="s">
        <v>1033</v>
      </c>
      <c r="U400" s="17" t="s">
        <v>1034</v>
      </c>
      <c r="V400" s="17"/>
      <c r="W400" s="16"/>
      <c r="X400" s="18"/>
      <c r="Y400" s="16"/>
      <c r="Z400" s="16"/>
      <c r="AA400" s="19" t="str">
        <f t="shared" si="9"/>
        <v/>
      </c>
      <c r="AB400" s="17"/>
      <c r="AC400" s="17"/>
      <c r="AD400" s="17"/>
      <c r="AE400" s="15" t="s">
        <v>1035</v>
      </c>
      <c r="AF400" s="16" t="s">
        <v>53</v>
      </c>
      <c r="AG400" s="15" t="s">
        <v>959</v>
      </c>
      <c r="AH400"/>
      <c r="AI400"/>
      <c r="AJ400"/>
      <c r="AK400"/>
      <c r="AL400"/>
      <c r="AM400"/>
      <c r="AN400"/>
      <c r="AO400"/>
    </row>
    <row r="401" spans="1:41" s="33" customFormat="1" ht="63" hidden="1" customHeight="1" x14ac:dyDescent="0.25">
      <c r="A401" s="13" t="s">
        <v>395</v>
      </c>
      <c r="B401" s="14">
        <v>85101706</v>
      </c>
      <c r="C401" s="15" t="s">
        <v>1036</v>
      </c>
      <c r="D401" s="15" t="s">
        <v>3571</v>
      </c>
      <c r="E401" s="14" t="s">
        <v>3587</v>
      </c>
      <c r="F401" s="22" t="s">
        <v>3680</v>
      </c>
      <c r="G401" s="24" t="s">
        <v>3683</v>
      </c>
      <c r="H401" s="23">
        <v>1690248628</v>
      </c>
      <c r="I401" s="23">
        <v>599869670</v>
      </c>
      <c r="J401" s="16" t="s">
        <v>3599</v>
      </c>
      <c r="K401" s="16" t="s">
        <v>3600</v>
      </c>
      <c r="L401" s="15" t="s">
        <v>948</v>
      </c>
      <c r="M401" s="15" t="s">
        <v>949</v>
      </c>
      <c r="N401" s="15" t="s">
        <v>1037</v>
      </c>
      <c r="O401" s="15" t="s">
        <v>951</v>
      </c>
      <c r="P401" s="16" t="s">
        <v>48</v>
      </c>
      <c r="Q401" s="16" t="s">
        <v>48</v>
      </c>
      <c r="R401" s="16" t="s">
        <v>48</v>
      </c>
      <c r="S401" s="16" t="s">
        <v>48</v>
      </c>
      <c r="T401" s="16" t="s">
        <v>48</v>
      </c>
      <c r="U401" s="17" t="s">
        <v>48</v>
      </c>
      <c r="V401" s="17">
        <v>7794</v>
      </c>
      <c r="W401" s="16" t="s">
        <v>1038</v>
      </c>
      <c r="X401" s="18">
        <v>43403</v>
      </c>
      <c r="Y401" s="16">
        <v>43413</v>
      </c>
      <c r="Z401" s="16" t="s">
        <v>1039</v>
      </c>
      <c r="AA401" s="19">
        <f t="shared" si="9"/>
        <v>1</v>
      </c>
      <c r="AB401" s="17" t="s">
        <v>1040</v>
      </c>
      <c r="AC401" s="17" t="s">
        <v>361</v>
      </c>
      <c r="AD401" s="17"/>
      <c r="AE401" s="15" t="s">
        <v>1041</v>
      </c>
      <c r="AF401" s="16" t="s">
        <v>53</v>
      </c>
      <c r="AG401" s="15" t="s">
        <v>959</v>
      </c>
      <c r="AH401"/>
      <c r="AI401"/>
      <c r="AJ401"/>
      <c r="AK401"/>
      <c r="AL401"/>
      <c r="AM401"/>
      <c r="AN401"/>
      <c r="AO401"/>
    </row>
    <row r="402" spans="1:41" s="33" customFormat="1" ht="63" hidden="1" customHeight="1" x14ac:dyDescent="0.25">
      <c r="A402" s="13" t="s">
        <v>395</v>
      </c>
      <c r="B402" s="14">
        <v>86111600</v>
      </c>
      <c r="C402" s="15" t="s">
        <v>1042</v>
      </c>
      <c r="D402" s="15" t="s">
        <v>3571</v>
      </c>
      <c r="E402" s="14" t="s">
        <v>3579</v>
      </c>
      <c r="F402" s="22" t="s">
        <v>3680</v>
      </c>
      <c r="G402" s="24" t="s">
        <v>3683</v>
      </c>
      <c r="H402" s="23">
        <v>750000000</v>
      </c>
      <c r="I402" s="23">
        <v>127500000</v>
      </c>
      <c r="J402" s="16" t="s">
        <v>3599</v>
      </c>
      <c r="K402" s="16" t="s">
        <v>3600</v>
      </c>
      <c r="L402" s="15" t="s">
        <v>948</v>
      </c>
      <c r="M402" s="15" t="s">
        <v>949</v>
      </c>
      <c r="N402" s="15" t="s">
        <v>1037</v>
      </c>
      <c r="O402" s="15" t="s">
        <v>951</v>
      </c>
      <c r="P402" s="16" t="s">
        <v>1043</v>
      </c>
      <c r="Q402" s="16" t="s">
        <v>1044</v>
      </c>
      <c r="R402" s="16" t="s">
        <v>1045</v>
      </c>
      <c r="S402" s="16" t="s">
        <v>1046</v>
      </c>
      <c r="T402" s="16" t="s">
        <v>1047</v>
      </c>
      <c r="U402" s="17" t="s">
        <v>1034</v>
      </c>
      <c r="V402" s="17">
        <v>7971</v>
      </c>
      <c r="W402" s="16" t="s">
        <v>1048</v>
      </c>
      <c r="X402" s="18">
        <v>43061</v>
      </c>
      <c r="Y402" s="16">
        <v>43434</v>
      </c>
      <c r="Z402" s="16">
        <v>4600007927</v>
      </c>
      <c r="AA402" s="19">
        <f t="shared" si="9"/>
        <v>1</v>
      </c>
      <c r="AB402" s="17" t="s">
        <v>1049</v>
      </c>
      <c r="AC402" s="17" t="s">
        <v>361</v>
      </c>
      <c r="AD402" s="17"/>
      <c r="AE402" s="15" t="s">
        <v>1050</v>
      </c>
      <c r="AF402" s="16" t="s">
        <v>53</v>
      </c>
      <c r="AG402" s="15" t="s">
        <v>959</v>
      </c>
      <c r="AH402"/>
      <c r="AI402"/>
      <c r="AJ402"/>
      <c r="AK402"/>
      <c r="AL402"/>
      <c r="AM402"/>
      <c r="AN402"/>
      <c r="AO402"/>
    </row>
    <row r="403" spans="1:41" s="33" customFormat="1" ht="63" hidden="1" customHeight="1" x14ac:dyDescent="0.25">
      <c r="A403" s="13" t="s">
        <v>395</v>
      </c>
      <c r="B403" s="14">
        <v>851015003</v>
      </c>
      <c r="C403" s="15" t="s">
        <v>1051</v>
      </c>
      <c r="D403" s="15" t="s">
        <v>3571</v>
      </c>
      <c r="E403" s="14" t="s">
        <v>3579</v>
      </c>
      <c r="F403" s="14" t="s">
        <v>3672</v>
      </c>
      <c r="G403" s="24" t="s">
        <v>3683</v>
      </c>
      <c r="H403" s="23">
        <v>15000000</v>
      </c>
      <c r="I403" s="23">
        <v>12500000</v>
      </c>
      <c r="J403" s="16" t="s">
        <v>3599</v>
      </c>
      <c r="K403" s="16" t="s">
        <v>3600</v>
      </c>
      <c r="L403" s="15" t="s">
        <v>948</v>
      </c>
      <c r="M403" s="15" t="s">
        <v>949</v>
      </c>
      <c r="N403" s="15" t="s">
        <v>1037</v>
      </c>
      <c r="O403" s="15" t="s">
        <v>951</v>
      </c>
      <c r="P403" s="16" t="s">
        <v>1052</v>
      </c>
      <c r="Q403" s="16" t="s">
        <v>1044</v>
      </c>
      <c r="R403" s="16" t="s">
        <v>1053</v>
      </c>
      <c r="S403" s="16" t="s">
        <v>1054</v>
      </c>
      <c r="T403" s="16" t="s">
        <v>1055</v>
      </c>
      <c r="U403" s="17" t="s">
        <v>1034</v>
      </c>
      <c r="V403" s="17"/>
      <c r="W403" s="16"/>
      <c r="X403" s="18"/>
      <c r="Y403" s="16"/>
      <c r="Z403" s="16"/>
      <c r="AA403" s="19" t="str">
        <f t="shared" si="9"/>
        <v/>
      </c>
      <c r="AB403" s="17"/>
      <c r="AC403" s="17"/>
      <c r="AD403" s="17"/>
      <c r="AE403" s="15" t="s">
        <v>1056</v>
      </c>
      <c r="AF403" s="16" t="s">
        <v>53</v>
      </c>
      <c r="AG403" s="15" t="s">
        <v>959</v>
      </c>
      <c r="AH403"/>
      <c r="AI403"/>
      <c r="AJ403"/>
      <c r="AK403"/>
      <c r="AL403"/>
      <c r="AM403"/>
      <c r="AN403"/>
      <c r="AO403"/>
    </row>
    <row r="404" spans="1:41" s="33" customFormat="1" ht="63" hidden="1" customHeight="1" x14ac:dyDescent="0.25">
      <c r="A404" s="13" t="s">
        <v>395</v>
      </c>
      <c r="B404" s="14">
        <v>861116004</v>
      </c>
      <c r="C404" s="15" t="s">
        <v>1057</v>
      </c>
      <c r="D404" s="15" t="s">
        <v>3571</v>
      </c>
      <c r="E404" s="14" t="s">
        <v>3586</v>
      </c>
      <c r="F404" s="14" t="s">
        <v>3672</v>
      </c>
      <c r="G404" s="24" t="s">
        <v>3683</v>
      </c>
      <c r="H404" s="23">
        <v>73000000</v>
      </c>
      <c r="I404" s="23">
        <v>73000000</v>
      </c>
      <c r="J404" s="16" t="s">
        <v>3599</v>
      </c>
      <c r="K404" s="16" t="s">
        <v>3600</v>
      </c>
      <c r="L404" s="15" t="s">
        <v>948</v>
      </c>
      <c r="M404" s="15" t="s">
        <v>949</v>
      </c>
      <c r="N404" s="15" t="s">
        <v>1037</v>
      </c>
      <c r="O404" s="15" t="s">
        <v>951</v>
      </c>
      <c r="P404" s="16" t="s">
        <v>48</v>
      </c>
      <c r="Q404" s="16" t="s">
        <v>48</v>
      </c>
      <c r="R404" s="16" t="s">
        <v>48</v>
      </c>
      <c r="S404" s="16" t="s">
        <v>48</v>
      </c>
      <c r="T404" s="16" t="s">
        <v>48</v>
      </c>
      <c r="U404" s="17" t="s">
        <v>48</v>
      </c>
      <c r="V404" s="17"/>
      <c r="W404" s="16"/>
      <c r="X404" s="18"/>
      <c r="Y404" s="16"/>
      <c r="Z404" s="16"/>
      <c r="AA404" s="19" t="str">
        <f t="shared" si="9"/>
        <v/>
      </c>
      <c r="AB404" s="17"/>
      <c r="AC404" s="17"/>
      <c r="AD404" s="17"/>
      <c r="AE404" s="15" t="s">
        <v>1058</v>
      </c>
      <c r="AF404" s="16" t="s">
        <v>53</v>
      </c>
      <c r="AG404" s="15" t="s">
        <v>959</v>
      </c>
      <c r="AH404"/>
      <c r="AI404"/>
      <c r="AJ404"/>
      <c r="AK404"/>
      <c r="AL404"/>
      <c r="AM404"/>
      <c r="AN404"/>
      <c r="AO404"/>
    </row>
    <row r="405" spans="1:41" s="33" customFormat="1" ht="63" hidden="1" customHeight="1" x14ac:dyDescent="0.25">
      <c r="A405" s="13" t="s">
        <v>395</v>
      </c>
      <c r="B405" s="15" t="s">
        <v>3924</v>
      </c>
      <c r="C405" s="15" t="s">
        <v>1059</v>
      </c>
      <c r="D405" s="15" t="s">
        <v>3571</v>
      </c>
      <c r="E405" s="14" t="s">
        <v>3578</v>
      </c>
      <c r="F405" s="16" t="s">
        <v>3667</v>
      </c>
      <c r="G405" s="24" t="s">
        <v>3683</v>
      </c>
      <c r="H405" s="23">
        <v>1117378164</v>
      </c>
      <c r="I405" s="23">
        <v>1117378164</v>
      </c>
      <c r="J405" s="16" t="s">
        <v>3598</v>
      </c>
      <c r="K405" s="16" t="s">
        <v>48</v>
      </c>
      <c r="L405" s="15" t="s">
        <v>948</v>
      </c>
      <c r="M405" s="15" t="s">
        <v>949</v>
      </c>
      <c r="N405" s="15" t="s">
        <v>1037</v>
      </c>
      <c r="O405" s="15" t="s">
        <v>951</v>
      </c>
      <c r="P405" s="16" t="s">
        <v>1043</v>
      </c>
      <c r="Q405" s="16" t="s">
        <v>1044</v>
      </c>
      <c r="R405" s="16" t="s">
        <v>1045</v>
      </c>
      <c r="S405" s="16" t="s">
        <v>1060</v>
      </c>
      <c r="T405" s="16" t="s">
        <v>1061</v>
      </c>
      <c r="U405" s="17" t="s">
        <v>1034</v>
      </c>
      <c r="V405" s="17"/>
      <c r="W405" s="16"/>
      <c r="X405" s="18"/>
      <c r="Y405" s="16"/>
      <c r="Z405" s="16"/>
      <c r="AA405" s="19" t="str">
        <f t="shared" si="9"/>
        <v/>
      </c>
      <c r="AB405" s="17"/>
      <c r="AC405" s="17"/>
      <c r="AD405" s="17"/>
      <c r="AE405" s="15" t="s">
        <v>1035</v>
      </c>
      <c r="AF405" s="16" t="s">
        <v>53</v>
      </c>
      <c r="AG405" s="15" t="s">
        <v>959</v>
      </c>
      <c r="AH405"/>
      <c r="AI405"/>
      <c r="AJ405"/>
      <c r="AK405"/>
      <c r="AL405"/>
      <c r="AM405"/>
      <c r="AN405"/>
      <c r="AO405"/>
    </row>
    <row r="406" spans="1:41" s="33" customFormat="1" ht="63" hidden="1" customHeight="1" x14ac:dyDescent="0.25">
      <c r="A406" s="13" t="s">
        <v>395</v>
      </c>
      <c r="B406" s="14">
        <v>851015003</v>
      </c>
      <c r="C406" s="15" t="s">
        <v>1062</v>
      </c>
      <c r="D406" s="15" t="s">
        <v>3749</v>
      </c>
      <c r="E406" s="14" t="s">
        <v>3579</v>
      </c>
      <c r="F406" s="14" t="s">
        <v>3672</v>
      </c>
      <c r="G406" s="24" t="s">
        <v>3683</v>
      </c>
      <c r="H406" s="23">
        <v>60000000</v>
      </c>
      <c r="I406" s="23">
        <v>6000000</v>
      </c>
      <c r="J406" s="16" t="s">
        <v>3598</v>
      </c>
      <c r="K406" s="16" t="s">
        <v>48</v>
      </c>
      <c r="L406" s="15" t="s">
        <v>948</v>
      </c>
      <c r="M406" s="15" t="s">
        <v>949</v>
      </c>
      <c r="N406" s="15" t="s">
        <v>1037</v>
      </c>
      <c r="O406" s="15" t="s">
        <v>951</v>
      </c>
      <c r="P406" s="16" t="s">
        <v>1052</v>
      </c>
      <c r="Q406" s="16" t="s">
        <v>1044</v>
      </c>
      <c r="R406" s="16" t="s">
        <v>1053</v>
      </c>
      <c r="S406" s="16" t="s">
        <v>1054</v>
      </c>
      <c r="T406" s="16" t="s">
        <v>1055</v>
      </c>
      <c r="U406" s="17" t="s">
        <v>1034</v>
      </c>
      <c r="V406" s="17"/>
      <c r="W406" s="16"/>
      <c r="X406" s="18"/>
      <c r="Y406" s="16"/>
      <c r="Z406" s="16"/>
      <c r="AA406" s="19" t="str">
        <f t="shared" si="9"/>
        <v/>
      </c>
      <c r="AB406" s="17"/>
      <c r="AC406" s="17"/>
      <c r="AD406" s="17"/>
      <c r="AE406" s="15" t="s">
        <v>1056</v>
      </c>
      <c r="AF406" s="16" t="s">
        <v>53</v>
      </c>
      <c r="AG406" s="15" t="s">
        <v>959</v>
      </c>
      <c r="AH406"/>
      <c r="AI406"/>
      <c r="AJ406"/>
      <c r="AK406"/>
      <c r="AL406"/>
      <c r="AM406"/>
      <c r="AN406"/>
      <c r="AO406"/>
    </row>
    <row r="407" spans="1:41" s="33" customFormat="1" ht="63" hidden="1" customHeight="1" x14ac:dyDescent="0.25">
      <c r="A407" s="13" t="s">
        <v>395</v>
      </c>
      <c r="B407" s="14">
        <v>80121610</v>
      </c>
      <c r="C407" s="15" t="s">
        <v>1063</v>
      </c>
      <c r="D407" s="15" t="s">
        <v>3571</v>
      </c>
      <c r="E407" s="14" t="s">
        <v>3577</v>
      </c>
      <c r="F407" s="22" t="s">
        <v>3680</v>
      </c>
      <c r="G407" s="24" t="s">
        <v>3683</v>
      </c>
      <c r="H407" s="23">
        <v>30000000</v>
      </c>
      <c r="I407" s="23">
        <v>3000000</v>
      </c>
      <c r="J407" s="16" t="s">
        <v>3598</v>
      </c>
      <c r="K407" s="16" t="s">
        <v>48</v>
      </c>
      <c r="L407" s="15" t="s">
        <v>948</v>
      </c>
      <c r="M407" s="15" t="s">
        <v>949</v>
      </c>
      <c r="N407" s="15" t="s">
        <v>1064</v>
      </c>
      <c r="O407" s="15" t="s">
        <v>951</v>
      </c>
      <c r="P407" s="16" t="s">
        <v>48</v>
      </c>
      <c r="Q407" s="16" t="s">
        <v>48</v>
      </c>
      <c r="R407" s="16" t="s">
        <v>48</v>
      </c>
      <c r="S407" s="16" t="s">
        <v>48</v>
      </c>
      <c r="T407" s="16" t="s">
        <v>48</v>
      </c>
      <c r="U407" s="17" t="s">
        <v>48</v>
      </c>
      <c r="V407" s="17"/>
      <c r="W407" s="16"/>
      <c r="X407" s="18"/>
      <c r="Y407" s="16"/>
      <c r="Z407" s="16"/>
      <c r="AA407" s="19" t="str">
        <f t="shared" si="9"/>
        <v/>
      </c>
      <c r="AB407" s="17"/>
      <c r="AC407" s="17"/>
      <c r="AD407" s="17"/>
      <c r="AE407" s="15" t="s">
        <v>1065</v>
      </c>
      <c r="AF407" s="16" t="s">
        <v>53</v>
      </c>
      <c r="AG407" s="15" t="s">
        <v>959</v>
      </c>
      <c r="AH407"/>
      <c r="AI407"/>
      <c r="AJ407"/>
      <c r="AK407"/>
      <c r="AL407"/>
      <c r="AM407"/>
      <c r="AN407"/>
      <c r="AO407"/>
    </row>
    <row r="408" spans="1:41" s="33" customFormat="1" ht="63" hidden="1" customHeight="1" x14ac:dyDescent="0.25">
      <c r="A408" s="13" t="s">
        <v>1066</v>
      </c>
      <c r="B408" s="14">
        <v>78141500</v>
      </c>
      <c r="C408" s="15" t="s">
        <v>1067</v>
      </c>
      <c r="D408" s="15" t="s">
        <v>3749</v>
      </c>
      <c r="E408" s="14" t="s">
        <v>3577</v>
      </c>
      <c r="F408" s="22" t="s">
        <v>3680</v>
      </c>
      <c r="G408" s="24" t="s">
        <v>3683</v>
      </c>
      <c r="H408" s="23">
        <v>30000000</v>
      </c>
      <c r="I408" s="23">
        <v>30000000</v>
      </c>
      <c r="J408" s="16" t="s">
        <v>3599</v>
      </c>
      <c r="K408" s="16" t="s">
        <v>3600</v>
      </c>
      <c r="L408" s="15" t="s">
        <v>1068</v>
      </c>
      <c r="M408" s="15" t="s">
        <v>1069</v>
      </c>
      <c r="N408" s="15" t="s">
        <v>1070</v>
      </c>
      <c r="O408" s="15" t="s">
        <v>1071</v>
      </c>
      <c r="P408" s="16"/>
      <c r="Q408" s="16" t="s">
        <v>1072</v>
      </c>
      <c r="R408" s="16" t="s">
        <v>1072</v>
      </c>
      <c r="S408" s="16" t="s">
        <v>48</v>
      </c>
      <c r="T408" s="16"/>
      <c r="U408" s="17"/>
      <c r="V408" s="17"/>
      <c r="W408" s="16"/>
      <c r="X408" s="18"/>
      <c r="Y408" s="16"/>
      <c r="Z408" s="16"/>
      <c r="AA408" s="19" t="str">
        <f t="shared" si="9"/>
        <v/>
      </c>
      <c r="AB408" s="17"/>
      <c r="AC408" s="17"/>
      <c r="AD408" s="17" t="s">
        <v>3925</v>
      </c>
      <c r="AE408" s="15" t="s">
        <v>1068</v>
      </c>
      <c r="AF408" s="16" t="s">
        <v>53</v>
      </c>
      <c r="AG408" s="15" t="s">
        <v>407</v>
      </c>
      <c r="AH408"/>
      <c r="AI408"/>
      <c r="AJ408"/>
      <c r="AK408"/>
      <c r="AL408"/>
      <c r="AM408"/>
      <c r="AN408"/>
      <c r="AO408"/>
    </row>
    <row r="409" spans="1:41" s="33" customFormat="1" ht="63" hidden="1" customHeight="1" x14ac:dyDescent="0.25">
      <c r="A409" s="13" t="s">
        <v>1066</v>
      </c>
      <c r="B409" s="14">
        <v>50111500</v>
      </c>
      <c r="C409" s="15" t="s">
        <v>1073</v>
      </c>
      <c r="D409" s="15" t="s">
        <v>3575</v>
      </c>
      <c r="E409" s="14" t="s">
        <v>3578</v>
      </c>
      <c r="F409" s="14" t="s">
        <v>3672</v>
      </c>
      <c r="G409" s="24" t="s">
        <v>3683</v>
      </c>
      <c r="H409" s="23">
        <v>70000000</v>
      </c>
      <c r="I409" s="23">
        <v>20000000</v>
      </c>
      <c r="J409" s="16" t="s">
        <v>3599</v>
      </c>
      <c r="K409" s="16" t="s">
        <v>3600</v>
      </c>
      <c r="L409" s="15" t="s">
        <v>1068</v>
      </c>
      <c r="M409" s="15" t="s">
        <v>1069</v>
      </c>
      <c r="N409" s="15" t="s">
        <v>1074</v>
      </c>
      <c r="O409" s="15" t="s">
        <v>1071</v>
      </c>
      <c r="P409" s="16"/>
      <c r="Q409" s="16" t="s">
        <v>1072</v>
      </c>
      <c r="R409" s="16" t="s">
        <v>1072</v>
      </c>
      <c r="S409" s="16" t="s">
        <v>48</v>
      </c>
      <c r="T409" s="16"/>
      <c r="U409" s="17"/>
      <c r="V409" s="17"/>
      <c r="W409" s="16"/>
      <c r="X409" s="18"/>
      <c r="Y409" s="16"/>
      <c r="Z409" s="16"/>
      <c r="AA409" s="19" t="str">
        <f t="shared" si="9"/>
        <v/>
      </c>
      <c r="AB409" s="17"/>
      <c r="AC409" s="17"/>
      <c r="AD409" s="17" t="s">
        <v>1075</v>
      </c>
      <c r="AE409" s="15" t="s">
        <v>1068</v>
      </c>
      <c r="AF409" s="16" t="s">
        <v>53</v>
      </c>
      <c r="AG409" s="15" t="s">
        <v>407</v>
      </c>
      <c r="AH409"/>
      <c r="AI409"/>
      <c r="AJ409"/>
      <c r="AK409"/>
      <c r="AL409"/>
      <c r="AM409"/>
      <c r="AN409"/>
      <c r="AO409"/>
    </row>
    <row r="410" spans="1:41" s="33" customFormat="1" ht="63" hidden="1" customHeight="1" x14ac:dyDescent="0.25">
      <c r="A410" s="13" t="s">
        <v>1066</v>
      </c>
      <c r="B410" s="14">
        <v>93151500</v>
      </c>
      <c r="C410" s="15" t="s">
        <v>1076</v>
      </c>
      <c r="D410" s="15" t="s">
        <v>3571</v>
      </c>
      <c r="E410" s="14" t="s">
        <v>3580</v>
      </c>
      <c r="F410" s="22" t="s">
        <v>3680</v>
      </c>
      <c r="G410" s="24" t="s">
        <v>3683</v>
      </c>
      <c r="H410" s="23">
        <v>300000000</v>
      </c>
      <c r="I410" s="23">
        <v>300000000</v>
      </c>
      <c r="J410" s="16" t="s">
        <v>3598</v>
      </c>
      <c r="K410" s="16" t="s">
        <v>48</v>
      </c>
      <c r="L410" s="15" t="s">
        <v>1077</v>
      </c>
      <c r="M410" s="15" t="s">
        <v>1078</v>
      </c>
      <c r="N410" s="15" t="s">
        <v>1079</v>
      </c>
      <c r="O410" s="15" t="s">
        <v>1080</v>
      </c>
      <c r="P410" s="16" t="s">
        <v>1081</v>
      </c>
      <c r="Q410" s="16" t="s">
        <v>1082</v>
      </c>
      <c r="R410" s="16"/>
      <c r="S410" s="16" t="s">
        <v>1083</v>
      </c>
      <c r="T410" s="16"/>
      <c r="U410" s="17"/>
      <c r="V410" s="17"/>
      <c r="W410" s="16"/>
      <c r="X410" s="18"/>
      <c r="Y410" s="16"/>
      <c r="Z410" s="16"/>
      <c r="AA410" s="19" t="str">
        <f t="shared" si="9"/>
        <v/>
      </c>
      <c r="AB410" s="17"/>
      <c r="AC410" s="17"/>
      <c r="AD410" s="17"/>
      <c r="AE410" s="15" t="s">
        <v>1077</v>
      </c>
      <c r="AF410" s="16" t="s">
        <v>53</v>
      </c>
      <c r="AG410" s="15" t="s">
        <v>407</v>
      </c>
      <c r="AH410"/>
      <c r="AI410"/>
      <c r="AJ410"/>
      <c r="AK410"/>
      <c r="AL410"/>
      <c r="AM410"/>
      <c r="AN410"/>
      <c r="AO410"/>
    </row>
    <row r="411" spans="1:41" s="33" customFormat="1" ht="63" hidden="1" customHeight="1" x14ac:dyDescent="0.25">
      <c r="A411" s="13" t="s">
        <v>1066</v>
      </c>
      <c r="B411" s="14">
        <v>93151500</v>
      </c>
      <c r="C411" s="15" t="s">
        <v>1084</v>
      </c>
      <c r="D411" s="15" t="s">
        <v>3788</v>
      </c>
      <c r="E411" s="14" t="s">
        <v>3579</v>
      </c>
      <c r="F411" s="22" t="s">
        <v>3680</v>
      </c>
      <c r="G411" s="24" t="s">
        <v>3683</v>
      </c>
      <c r="H411" s="23">
        <v>129060293</v>
      </c>
      <c r="I411" s="23">
        <v>129060293</v>
      </c>
      <c r="J411" s="16" t="s">
        <v>3598</v>
      </c>
      <c r="K411" s="16" t="s">
        <v>48</v>
      </c>
      <c r="L411" s="15" t="s">
        <v>1077</v>
      </c>
      <c r="M411" s="15" t="s">
        <v>1085</v>
      </c>
      <c r="N411" s="15" t="s">
        <v>1086</v>
      </c>
      <c r="O411" s="15" t="s">
        <v>1080</v>
      </c>
      <c r="P411" s="16" t="s">
        <v>1087</v>
      </c>
      <c r="Q411" s="16" t="s">
        <v>1088</v>
      </c>
      <c r="R411" s="16" t="s">
        <v>1087</v>
      </c>
      <c r="S411" s="16" t="s">
        <v>1089</v>
      </c>
      <c r="T411" s="16"/>
      <c r="U411" s="17"/>
      <c r="V411" s="17"/>
      <c r="W411" s="16"/>
      <c r="X411" s="18"/>
      <c r="Y411" s="16"/>
      <c r="Z411" s="16"/>
      <c r="AA411" s="19" t="str">
        <f t="shared" si="9"/>
        <v/>
      </c>
      <c r="AB411" s="17"/>
      <c r="AC411" s="17"/>
      <c r="AD411" s="17"/>
      <c r="AE411" s="15" t="s">
        <v>1077</v>
      </c>
      <c r="AF411" s="16" t="s">
        <v>53</v>
      </c>
      <c r="AG411" s="15" t="s">
        <v>407</v>
      </c>
      <c r="AH411"/>
      <c r="AI411"/>
      <c r="AJ411"/>
      <c r="AK411"/>
      <c r="AL411"/>
      <c r="AM411"/>
      <c r="AN411"/>
      <c r="AO411"/>
    </row>
    <row r="412" spans="1:41" s="33" customFormat="1" ht="63" hidden="1" customHeight="1" x14ac:dyDescent="0.25">
      <c r="A412" s="13" t="s">
        <v>1066</v>
      </c>
      <c r="B412" s="14">
        <v>92101500</v>
      </c>
      <c r="C412" s="15" t="s">
        <v>1090</v>
      </c>
      <c r="D412" s="15" t="s">
        <v>3571</v>
      </c>
      <c r="E412" s="14" t="s">
        <v>3583</v>
      </c>
      <c r="F412" s="22" t="s">
        <v>3746</v>
      </c>
      <c r="G412" s="24" t="s">
        <v>3683</v>
      </c>
      <c r="H412" s="23">
        <v>469908333</v>
      </c>
      <c r="I412" s="23">
        <v>156636111</v>
      </c>
      <c r="J412" s="16" t="s">
        <v>3599</v>
      </c>
      <c r="K412" s="16" t="s">
        <v>3600</v>
      </c>
      <c r="L412" s="15" t="s">
        <v>1091</v>
      </c>
      <c r="M412" s="15" t="s">
        <v>1092</v>
      </c>
      <c r="N412" s="15" t="s">
        <v>1093</v>
      </c>
      <c r="O412" s="15" t="s">
        <v>3926</v>
      </c>
      <c r="P412" s="16" t="s">
        <v>1094</v>
      </c>
      <c r="Q412" s="16" t="s">
        <v>1095</v>
      </c>
      <c r="R412" s="16" t="s">
        <v>1096</v>
      </c>
      <c r="S412" s="16" t="s">
        <v>1097</v>
      </c>
      <c r="T412" s="16" t="s">
        <v>1095</v>
      </c>
      <c r="U412" s="17" t="s">
        <v>1095</v>
      </c>
      <c r="V412" s="17">
        <v>6434</v>
      </c>
      <c r="W412" s="16">
        <v>6434</v>
      </c>
      <c r="X412" s="18">
        <v>42930</v>
      </c>
      <c r="Y412" s="16"/>
      <c r="Z412" s="16">
        <v>4600007048</v>
      </c>
      <c r="AA412" s="19" t="str">
        <f t="shared" si="9"/>
        <v>Información incompleta</v>
      </c>
      <c r="AB412" s="17" t="s">
        <v>1099</v>
      </c>
      <c r="AC412" s="17"/>
      <c r="AD412" s="17" t="s">
        <v>361</v>
      </c>
      <c r="AE412" s="15" t="s">
        <v>1091</v>
      </c>
      <c r="AF412" s="16" t="s">
        <v>53</v>
      </c>
      <c r="AG412" s="15" t="s">
        <v>407</v>
      </c>
      <c r="AH412"/>
      <c r="AI412"/>
      <c r="AJ412"/>
      <c r="AK412"/>
      <c r="AL412"/>
      <c r="AM412"/>
      <c r="AN412"/>
      <c r="AO412"/>
    </row>
    <row r="413" spans="1:41" s="33" customFormat="1" ht="63" hidden="1" customHeight="1" x14ac:dyDescent="0.25">
      <c r="A413" s="13" t="s">
        <v>1066</v>
      </c>
      <c r="B413" s="14">
        <v>72121400</v>
      </c>
      <c r="C413" s="15" t="s">
        <v>1100</v>
      </c>
      <c r="D413" s="15" t="s">
        <v>3574</v>
      </c>
      <c r="E413" s="14" t="s">
        <v>3579</v>
      </c>
      <c r="F413" s="16" t="s">
        <v>3667</v>
      </c>
      <c r="G413" s="24" t="s">
        <v>3683</v>
      </c>
      <c r="H413" s="23">
        <v>2900000000</v>
      </c>
      <c r="I413" s="23">
        <v>2900000000</v>
      </c>
      <c r="J413" s="16" t="s">
        <v>3598</v>
      </c>
      <c r="K413" s="16" t="s">
        <v>48</v>
      </c>
      <c r="L413" s="15" t="s">
        <v>1101</v>
      </c>
      <c r="M413" s="15" t="s">
        <v>1085</v>
      </c>
      <c r="N413" s="15" t="s">
        <v>1102</v>
      </c>
      <c r="O413" s="15" t="s">
        <v>1103</v>
      </c>
      <c r="P413" s="16" t="s">
        <v>1104</v>
      </c>
      <c r="Q413" s="16" t="s">
        <v>1105</v>
      </c>
      <c r="R413" s="16" t="s">
        <v>1106</v>
      </c>
      <c r="S413" s="16" t="s">
        <v>1107</v>
      </c>
      <c r="T413" s="16" t="s">
        <v>1105</v>
      </c>
      <c r="U413" s="17" t="s">
        <v>1108</v>
      </c>
      <c r="V413" s="17"/>
      <c r="W413" s="16"/>
      <c r="X413" s="18"/>
      <c r="Y413" s="16"/>
      <c r="Z413" s="16"/>
      <c r="AA413" s="19" t="str">
        <f t="shared" si="9"/>
        <v/>
      </c>
      <c r="AB413" s="17"/>
      <c r="AC413" s="17"/>
      <c r="AD413" s="17"/>
      <c r="AE413" s="15" t="s">
        <v>1101</v>
      </c>
      <c r="AF413" s="16" t="s">
        <v>53</v>
      </c>
      <c r="AG413" s="15" t="s">
        <v>407</v>
      </c>
      <c r="AH413"/>
      <c r="AI413"/>
      <c r="AJ413"/>
      <c r="AK413"/>
      <c r="AL413"/>
      <c r="AM413"/>
      <c r="AN413"/>
      <c r="AO413"/>
    </row>
    <row r="414" spans="1:41" s="33" customFormat="1" ht="63" hidden="1" customHeight="1" x14ac:dyDescent="0.25">
      <c r="A414" s="13" t="s">
        <v>1066</v>
      </c>
      <c r="B414" s="14" t="s">
        <v>758</v>
      </c>
      <c r="C414" s="15" t="s">
        <v>3927</v>
      </c>
      <c r="D414" s="15" t="s">
        <v>3571</v>
      </c>
      <c r="E414" s="14" t="s">
        <v>3577</v>
      </c>
      <c r="F414" s="22" t="s">
        <v>3680</v>
      </c>
      <c r="G414" s="24" t="s">
        <v>3683</v>
      </c>
      <c r="H414" s="23">
        <v>100000000</v>
      </c>
      <c r="I414" s="23">
        <v>100000000</v>
      </c>
      <c r="J414" s="16" t="s">
        <v>3598</v>
      </c>
      <c r="K414" s="16" t="s">
        <v>48</v>
      </c>
      <c r="L414" s="15" t="s">
        <v>1101</v>
      </c>
      <c r="M414" s="15" t="s">
        <v>1085</v>
      </c>
      <c r="N414" s="15" t="s">
        <v>1102</v>
      </c>
      <c r="O414" s="15" t="s">
        <v>1103</v>
      </c>
      <c r="P414" s="16" t="s">
        <v>1104</v>
      </c>
      <c r="Q414" s="16" t="s">
        <v>1105</v>
      </c>
      <c r="R414" s="16" t="s">
        <v>1106</v>
      </c>
      <c r="S414" s="16" t="s">
        <v>1107</v>
      </c>
      <c r="T414" s="16" t="s">
        <v>1105</v>
      </c>
      <c r="U414" s="17"/>
      <c r="V414" s="17"/>
      <c r="W414" s="16"/>
      <c r="X414" s="18"/>
      <c r="Y414" s="16"/>
      <c r="Z414" s="16"/>
      <c r="AA414" s="19" t="str">
        <f t="shared" si="9"/>
        <v/>
      </c>
      <c r="AB414" s="17"/>
      <c r="AC414" s="17"/>
      <c r="AD414" s="17" t="s">
        <v>3928</v>
      </c>
      <c r="AE414" s="15" t="s">
        <v>1101</v>
      </c>
      <c r="AF414" s="16" t="s">
        <v>53</v>
      </c>
      <c r="AG414" s="15" t="s">
        <v>407</v>
      </c>
      <c r="AH414"/>
      <c r="AI414"/>
      <c r="AJ414"/>
      <c r="AK414"/>
      <c r="AL414"/>
      <c r="AM414"/>
      <c r="AN414"/>
      <c r="AO414"/>
    </row>
    <row r="415" spans="1:41" s="33" customFormat="1" ht="63" hidden="1" customHeight="1" x14ac:dyDescent="0.25">
      <c r="A415" s="13" t="s">
        <v>1066</v>
      </c>
      <c r="B415" s="14" t="s">
        <v>1109</v>
      </c>
      <c r="C415" s="15" t="s">
        <v>1110</v>
      </c>
      <c r="D415" s="15" t="s">
        <v>3571</v>
      </c>
      <c r="E415" s="14" t="s">
        <v>3578</v>
      </c>
      <c r="F415" s="22" t="s">
        <v>3680</v>
      </c>
      <c r="G415" s="24" t="s">
        <v>3683</v>
      </c>
      <c r="H415" s="23">
        <v>1500000000</v>
      </c>
      <c r="I415" s="23">
        <v>1000000000</v>
      </c>
      <c r="J415" s="16" t="s">
        <v>3599</v>
      </c>
      <c r="K415" s="16" t="s">
        <v>3600</v>
      </c>
      <c r="L415" s="15" t="s">
        <v>1101</v>
      </c>
      <c r="M415" s="15" t="s">
        <v>1085</v>
      </c>
      <c r="N415" s="15" t="s">
        <v>1102</v>
      </c>
      <c r="O415" s="15" t="s">
        <v>1103</v>
      </c>
      <c r="P415" s="16" t="s">
        <v>1104</v>
      </c>
      <c r="Q415" s="16" t="s">
        <v>1111</v>
      </c>
      <c r="R415" s="16" t="s">
        <v>1112</v>
      </c>
      <c r="S415" s="16" t="s">
        <v>1113</v>
      </c>
      <c r="T415" s="16" t="s">
        <v>1111</v>
      </c>
      <c r="U415" s="17"/>
      <c r="V415" s="17">
        <v>7730</v>
      </c>
      <c r="W415" s="16">
        <v>7730</v>
      </c>
      <c r="X415" s="18">
        <v>43033</v>
      </c>
      <c r="Y415" s="16" t="s">
        <v>1114</v>
      </c>
      <c r="Z415" s="16">
        <v>4600007716</v>
      </c>
      <c r="AA415" s="19">
        <f t="shared" si="9"/>
        <v>1</v>
      </c>
      <c r="AB415" s="17" t="s">
        <v>1115</v>
      </c>
      <c r="AC415" s="17"/>
      <c r="AD415" s="17" t="s">
        <v>361</v>
      </c>
      <c r="AE415" s="15" t="s">
        <v>1101</v>
      </c>
      <c r="AF415" s="16" t="s">
        <v>53</v>
      </c>
      <c r="AG415" s="15" t="s">
        <v>407</v>
      </c>
      <c r="AH415"/>
      <c r="AI415"/>
      <c r="AJ415"/>
      <c r="AK415"/>
      <c r="AL415"/>
      <c r="AM415"/>
      <c r="AN415"/>
      <c r="AO415"/>
    </row>
    <row r="416" spans="1:41" s="33" customFormat="1" ht="63" hidden="1" customHeight="1" x14ac:dyDescent="0.25">
      <c r="A416" s="13" t="s">
        <v>1066</v>
      </c>
      <c r="B416" s="14" t="s">
        <v>1109</v>
      </c>
      <c r="C416" s="15" t="s">
        <v>1116</v>
      </c>
      <c r="D416" s="15" t="s">
        <v>3788</v>
      </c>
      <c r="E416" s="14" t="s">
        <v>3577</v>
      </c>
      <c r="F416" s="22" t="s">
        <v>3680</v>
      </c>
      <c r="G416" s="24" t="s">
        <v>3683</v>
      </c>
      <c r="H416" s="23">
        <v>500000000</v>
      </c>
      <c r="I416" s="23">
        <v>500000000</v>
      </c>
      <c r="J416" s="16" t="s">
        <v>3598</v>
      </c>
      <c r="K416" s="16" t="s">
        <v>48</v>
      </c>
      <c r="L416" s="15" t="s">
        <v>1101</v>
      </c>
      <c r="M416" s="15" t="s">
        <v>1085</v>
      </c>
      <c r="N416" s="15" t="s">
        <v>1102</v>
      </c>
      <c r="O416" s="15" t="s">
        <v>1103</v>
      </c>
      <c r="P416" s="16" t="s">
        <v>1104</v>
      </c>
      <c r="Q416" s="16" t="s">
        <v>1111</v>
      </c>
      <c r="R416" s="16" t="s">
        <v>1112</v>
      </c>
      <c r="S416" s="16" t="s">
        <v>1113</v>
      </c>
      <c r="T416" s="16" t="s">
        <v>1111</v>
      </c>
      <c r="U416" s="17"/>
      <c r="V416" s="17"/>
      <c r="W416" s="16"/>
      <c r="X416" s="18"/>
      <c r="Y416" s="16"/>
      <c r="Z416" s="16"/>
      <c r="AA416" s="19" t="str">
        <f t="shared" si="9"/>
        <v/>
      </c>
      <c r="AB416" s="17"/>
      <c r="AC416" s="17"/>
      <c r="AD416" s="17"/>
      <c r="AE416" s="15" t="s">
        <v>1101</v>
      </c>
      <c r="AF416" s="16" t="s">
        <v>53</v>
      </c>
      <c r="AG416" s="15" t="s">
        <v>407</v>
      </c>
      <c r="AH416"/>
      <c r="AI416"/>
      <c r="AJ416"/>
      <c r="AK416"/>
      <c r="AL416"/>
      <c r="AM416"/>
      <c r="AN416"/>
      <c r="AO416"/>
    </row>
    <row r="417" spans="1:41" s="33" customFormat="1" ht="63" hidden="1" customHeight="1" x14ac:dyDescent="0.25">
      <c r="A417" s="13" t="s">
        <v>1066</v>
      </c>
      <c r="B417" s="14">
        <v>92111800</v>
      </c>
      <c r="C417" s="15" t="s">
        <v>1117</v>
      </c>
      <c r="D417" s="15" t="s">
        <v>3571</v>
      </c>
      <c r="E417" s="14" t="s">
        <v>3580</v>
      </c>
      <c r="F417" s="22" t="s">
        <v>3680</v>
      </c>
      <c r="G417" s="24" t="s">
        <v>3683</v>
      </c>
      <c r="H417" s="23">
        <v>240000000</v>
      </c>
      <c r="I417" s="23">
        <v>200000000</v>
      </c>
      <c r="J417" s="16" t="s">
        <v>3599</v>
      </c>
      <c r="K417" s="16" t="s">
        <v>3600</v>
      </c>
      <c r="L417" s="15" t="s">
        <v>1101</v>
      </c>
      <c r="M417" s="15" t="s">
        <v>1085</v>
      </c>
      <c r="N417" s="15" t="s">
        <v>1102</v>
      </c>
      <c r="O417" s="15" t="s">
        <v>1103</v>
      </c>
      <c r="P417" s="16" t="s">
        <v>1104</v>
      </c>
      <c r="Q417" s="16" t="s">
        <v>1111</v>
      </c>
      <c r="R417" s="16" t="s">
        <v>1112</v>
      </c>
      <c r="S417" s="16" t="s">
        <v>1118</v>
      </c>
      <c r="T417" s="16" t="s">
        <v>1111</v>
      </c>
      <c r="U417" s="17"/>
      <c r="V417" s="17">
        <v>7751</v>
      </c>
      <c r="W417" s="16">
        <v>7751</v>
      </c>
      <c r="X417" s="18">
        <v>43033</v>
      </c>
      <c r="Y417" s="16" t="s">
        <v>1119</v>
      </c>
      <c r="Z417" s="16">
        <v>4600007830</v>
      </c>
      <c r="AA417" s="19">
        <f t="shared" si="9"/>
        <v>1</v>
      </c>
      <c r="AB417" s="17" t="s">
        <v>1120</v>
      </c>
      <c r="AC417" s="17"/>
      <c r="AD417" s="17" t="s">
        <v>361</v>
      </c>
      <c r="AE417" s="15" t="s">
        <v>1101</v>
      </c>
      <c r="AF417" s="16" t="s">
        <v>53</v>
      </c>
      <c r="AG417" s="15" t="s">
        <v>407</v>
      </c>
      <c r="AH417"/>
      <c r="AI417"/>
      <c r="AJ417"/>
      <c r="AK417"/>
      <c r="AL417"/>
      <c r="AM417"/>
      <c r="AN417"/>
      <c r="AO417"/>
    </row>
    <row r="418" spans="1:41" s="33" customFormat="1" ht="63" hidden="1" customHeight="1" x14ac:dyDescent="0.25">
      <c r="A418" s="13" t="s">
        <v>1066</v>
      </c>
      <c r="B418" s="14">
        <v>92111800</v>
      </c>
      <c r="C418" s="15" t="s">
        <v>1117</v>
      </c>
      <c r="D418" s="15" t="s">
        <v>3576</v>
      </c>
      <c r="E418" s="14" t="s">
        <v>3577</v>
      </c>
      <c r="F418" s="22" t="s">
        <v>3680</v>
      </c>
      <c r="G418" s="24" t="s">
        <v>3683</v>
      </c>
      <c r="H418" s="23">
        <v>100000000</v>
      </c>
      <c r="I418" s="23">
        <v>100000000</v>
      </c>
      <c r="J418" s="16" t="s">
        <v>3598</v>
      </c>
      <c r="K418" s="16" t="s">
        <v>48</v>
      </c>
      <c r="L418" s="15" t="s">
        <v>1101</v>
      </c>
      <c r="M418" s="15" t="s">
        <v>1085</v>
      </c>
      <c r="N418" s="15" t="s">
        <v>1102</v>
      </c>
      <c r="O418" s="15" t="s">
        <v>1103</v>
      </c>
      <c r="P418" s="16" t="s">
        <v>1104</v>
      </c>
      <c r="Q418" s="16" t="s">
        <v>1111</v>
      </c>
      <c r="R418" s="16" t="s">
        <v>1112</v>
      </c>
      <c r="S418" s="16" t="s">
        <v>1118</v>
      </c>
      <c r="T418" s="16" t="s">
        <v>1111</v>
      </c>
      <c r="U418" s="17"/>
      <c r="V418" s="17"/>
      <c r="W418" s="16"/>
      <c r="X418" s="18"/>
      <c r="Y418" s="16"/>
      <c r="Z418" s="16"/>
      <c r="AA418" s="19" t="str">
        <f t="shared" si="9"/>
        <v/>
      </c>
      <c r="AB418" s="17"/>
      <c r="AC418" s="17"/>
      <c r="AD418" s="17"/>
      <c r="AE418" s="15" t="s">
        <v>1101</v>
      </c>
      <c r="AF418" s="16" t="s">
        <v>53</v>
      </c>
      <c r="AG418" s="15" t="s">
        <v>407</v>
      </c>
      <c r="AH418"/>
      <c r="AI418"/>
      <c r="AJ418"/>
      <c r="AK418"/>
      <c r="AL418"/>
      <c r="AM418"/>
      <c r="AN418"/>
      <c r="AO418"/>
    </row>
    <row r="419" spans="1:41" s="33" customFormat="1" ht="63" hidden="1" customHeight="1" x14ac:dyDescent="0.25">
      <c r="A419" s="13" t="s">
        <v>1066</v>
      </c>
      <c r="B419" s="14" t="s">
        <v>1109</v>
      </c>
      <c r="C419" s="15" t="s">
        <v>1121</v>
      </c>
      <c r="D419" s="15" t="s">
        <v>3572</v>
      </c>
      <c r="E419" s="14" t="s">
        <v>3579</v>
      </c>
      <c r="F419" s="14" t="s">
        <v>3682</v>
      </c>
      <c r="G419" s="24" t="s">
        <v>3683</v>
      </c>
      <c r="H419" s="23">
        <v>173000000</v>
      </c>
      <c r="I419" s="23">
        <v>173000000</v>
      </c>
      <c r="J419" s="16" t="s">
        <v>3598</v>
      </c>
      <c r="K419" s="16" t="s">
        <v>48</v>
      </c>
      <c r="L419" s="15" t="s">
        <v>1101</v>
      </c>
      <c r="M419" s="15" t="s">
        <v>1085</v>
      </c>
      <c r="N419" s="15" t="s">
        <v>1102</v>
      </c>
      <c r="O419" s="15" t="s">
        <v>1103</v>
      </c>
      <c r="P419" s="16" t="s">
        <v>1104</v>
      </c>
      <c r="Q419" s="16" t="s">
        <v>1111</v>
      </c>
      <c r="R419" s="16" t="s">
        <v>1112</v>
      </c>
      <c r="S419" s="16" t="s">
        <v>1118</v>
      </c>
      <c r="T419" s="16" t="s">
        <v>1111</v>
      </c>
      <c r="U419" s="17"/>
      <c r="V419" s="17"/>
      <c r="W419" s="16"/>
      <c r="X419" s="18"/>
      <c r="Y419" s="16"/>
      <c r="Z419" s="16"/>
      <c r="AA419" s="19" t="str">
        <f t="shared" si="9"/>
        <v/>
      </c>
      <c r="AB419" s="17"/>
      <c r="AC419" s="17"/>
      <c r="AD419" s="17"/>
      <c r="AE419" s="15" t="s">
        <v>1101</v>
      </c>
      <c r="AF419" s="16" t="s">
        <v>53</v>
      </c>
      <c r="AG419" s="15" t="s">
        <v>407</v>
      </c>
      <c r="AH419"/>
      <c r="AI419"/>
      <c r="AJ419"/>
      <c r="AK419"/>
      <c r="AL419"/>
      <c r="AM419"/>
      <c r="AN419"/>
      <c r="AO419"/>
    </row>
    <row r="420" spans="1:41" s="33" customFormat="1" ht="63" hidden="1" customHeight="1" x14ac:dyDescent="0.25">
      <c r="A420" s="13" t="s">
        <v>1066</v>
      </c>
      <c r="B420" s="14" t="s">
        <v>758</v>
      </c>
      <c r="C420" s="15" t="s">
        <v>3929</v>
      </c>
      <c r="D420" s="15" t="s">
        <v>3571</v>
      </c>
      <c r="E420" s="14" t="s">
        <v>3592</v>
      </c>
      <c r="F420" s="22" t="s">
        <v>3680</v>
      </c>
      <c r="G420" s="24" t="s">
        <v>3683</v>
      </c>
      <c r="H420" s="23">
        <v>730500000</v>
      </c>
      <c r="I420" s="23">
        <v>730500000</v>
      </c>
      <c r="J420" s="16" t="s">
        <v>3598</v>
      </c>
      <c r="K420" s="16" t="s">
        <v>48</v>
      </c>
      <c r="L420" s="15" t="s">
        <v>1101</v>
      </c>
      <c r="M420" s="15" t="s">
        <v>1085</v>
      </c>
      <c r="N420" s="15" t="s">
        <v>1102</v>
      </c>
      <c r="O420" s="15" t="s">
        <v>1103</v>
      </c>
      <c r="P420" s="16" t="s">
        <v>1104</v>
      </c>
      <c r="Q420" s="16" t="s">
        <v>1111</v>
      </c>
      <c r="R420" s="16" t="s">
        <v>1112</v>
      </c>
      <c r="S420" s="16" t="s">
        <v>1118</v>
      </c>
      <c r="T420" s="16" t="s">
        <v>1111</v>
      </c>
      <c r="U420" s="17"/>
      <c r="V420" s="17"/>
      <c r="W420" s="16"/>
      <c r="X420" s="18"/>
      <c r="Y420" s="16"/>
      <c r="Z420" s="16"/>
      <c r="AA420" s="19" t="str">
        <f t="shared" si="9"/>
        <v/>
      </c>
      <c r="AB420" s="17"/>
      <c r="AC420" s="17"/>
      <c r="AD420" s="17" t="s">
        <v>3928</v>
      </c>
      <c r="AE420" s="15" t="s">
        <v>1101</v>
      </c>
      <c r="AF420" s="16" t="s">
        <v>53</v>
      </c>
      <c r="AG420" s="15" t="s">
        <v>1508</v>
      </c>
      <c r="AH420"/>
      <c r="AI420"/>
      <c r="AJ420"/>
      <c r="AK420"/>
      <c r="AL420"/>
      <c r="AM420"/>
      <c r="AN420"/>
      <c r="AO420"/>
    </row>
    <row r="421" spans="1:41" s="33" customFormat="1" ht="63" hidden="1" customHeight="1" x14ac:dyDescent="0.25">
      <c r="A421" s="13" t="s">
        <v>1066</v>
      </c>
      <c r="B421" s="14">
        <v>72121400</v>
      </c>
      <c r="C421" s="15" t="s">
        <v>1122</v>
      </c>
      <c r="D421" s="15" t="s">
        <v>3571</v>
      </c>
      <c r="E421" s="14" t="s">
        <v>3586</v>
      </c>
      <c r="F421" s="22" t="s">
        <v>3680</v>
      </c>
      <c r="G421" s="24" t="s">
        <v>3683</v>
      </c>
      <c r="H421" s="23">
        <v>9019927066</v>
      </c>
      <c r="I421" s="23">
        <v>1000000000</v>
      </c>
      <c r="J421" s="16" t="s">
        <v>3599</v>
      </c>
      <c r="K421" s="16" t="s">
        <v>3600</v>
      </c>
      <c r="L421" s="15" t="s">
        <v>1101</v>
      </c>
      <c r="M421" s="15" t="s">
        <v>1085</v>
      </c>
      <c r="N421" s="15" t="s">
        <v>1102</v>
      </c>
      <c r="O421" s="15" t="s">
        <v>1103</v>
      </c>
      <c r="P421" s="16" t="s">
        <v>1104</v>
      </c>
      <c r="Q421" s="16" t="s">
        <v>1105</v>
      </c>
      <c r="R421" s="16" t="s">
        <v>1106</v>
      </c>
      <c r="S421" s="16" t="s">
        <v>1118</v>
      </c>
      <c r="T421" s="16" t="s">
        <v>1105</v>
      </c>
      <c r="U421" s="17" t="s">
        <v>1108</v>
      </c>
      <c r="V421" s="17">
        <v>6718</v>
      </c>
      <c r="W421" s="16">
        <v>6718</v>
      </c>
      <c r="X421" s="18">
        <v>42821</v>
      </c>
      <c r="Y421" s="16" t="s">
        <v>1123</v>
      </c>
      <c r="Z421" s="16">
        <v>4600006649</v>
      </c>
      <c r="AA421" s="19">
        <f t="shared" si="9"/>
        <v>1</v>
      </c>
      <c r="AB421" s="17" t="s">
        <v>418</v>
      </c>
      <c r="AC421" s="17"/>
      <c r="AD421" s="17" t="s">
        <v>361</v>
      </c>
      <c r="AE421" s="15" t="s">
        <v>1101</v>
      </c>
      <c r="AF421" s="16" t="s">
        <v>53</v>
      </c>
      <c r="AG421" s="15" t="s">
        <v>407</v>
      </c>
      <c r="AH421"/>
      <c r="AI421"/>
      <c r="AJ421"/>
      <c r="AK421"/>
      <c r="AL421"/>
      <c r="AM421"/>
      <c r="AN421"/>
      <c r="AO421"/>
    </row>
    <row r="422" spans="1:41" s="33" customFormat="1" ht="63" hidden="1" customHeight="1" x14ac:dyDescent="0.25">
      <c r="A422" s="13" t="s">
        <v>1066</v>
      </c>
      <c r="B422" s="14">
        <v>15101500</v>
      </c>
      <c r="C422" s="15" t="s">
        <v>1124</v>
      </c>
      <c r="D422" s="15" t="s">
        <v>3571</v>
      </c>
      <c r="E422" s="14" t="s">
        <v>3577</v>
      </c>
      <c r="F422" s="14" t="s">
        <v>3615</v>
      </c>
      <c r="G422" s="24" t="s">
        <v>3683</v>
      </c>
      <c r="H422" s="23">
        <v>1420000000</v>
      </c>
      <c r="I422" s="23">
        <v>200000000</v>
      </c>
      <c r="J422" s="16" t="s">
        <v>3599</v>
      </c>
      <c r="K422" s="16" t="s">
        <v>3600</v>
      </c>
      <c r="L422" s="15" t="s">
        <v>1101</v>
      </c>
      <c r="M422" s="15" t="s">
        <v>1085</v>
      </c>
      <c r="N422" s="15" t="s">
        <v>1102</v>
      </c>
      <c r="O422" s="15" t="s">
        <v>1103</v>
      </c>
      <c r="P422" s="16" t="s">
        <v>1104</v>
      </c>
      <c r="Q422" s="16" t="s">
        <v>1111</v>
      </c>
      <c r="R422" s="16" t="s">
        <v>1112</v>
      </c>
      <c r="S422" s="16" t="s">
        <v>1113</v>
      </c>
      <c r="T422" s="16" t="s">
        <v>1111</v>
      </c>
      <c r="U422" s="17" t="s">
        <v>1125</v>
      </c>
      <c r="V422" s="17">
        <v>7032</v>
      </c>
      <c r="W422" s="16">
        <v>7032</v>
      </c>
      <c r="X422" s="18">
        <v>42902</v>
      </c>
      <c r="Y422" s="16" t="s">
        <v>1126</v>
      </c>
      <c r="Z422" s="16">
        <v>4600006924</v>
      </c>
      <c r="AA422" s="19">
        <f t="shared" si="9"/>
        <v>1</v>
      </c>
      <c r="AB422" s="17" t="s">
        <v>1127</v>
      </c>
      <c r="AC422" s="17"/>
      <c r="AD422" s="17" t="s">
        <v>361</v>
      </c>
      <c r="AE422" s="15" t="s">
        <v>1101</v>
      </c>
      <c r="AF422" s="16" t="s">
        <v>53</v>
      </c>
      <c r="AG422" s="15" t="s">
        <v>407</v>
      </c>
      <c r="AH422"/>
      <c r="AI422"/>
      <c r="AJ422"/>
      <c r="AK422"/>
      <c r="AL422"/>
      <c r="AM422"/>
      <c r="AN422"/>
      <c r="AO422"/>
    </row>
    <row r="423" spans="1:41" s="33" customFormat="1" ht="63" hidden="1" customHeight="1" x14ac:dyDescent="0.25">
      <c r="A423" s="13" t="s">
        <v>1066</v>
      </c>
      <c r="B423" s="14">
        <v>15101500</v>
      </c>
      <c r="C423" s="15" t="s">
        <v>1128</v>
      </c>
      <c r="D423" s="15" t="s">
        <v>3572</v>
      </c>
      <c r="E423" s="14" t="s">
        <v>3586</v>
      </c>
      <c r="F423" s="14" t="s">
        <v>3615</v>
      </c>
      <c r="G423" s="24" t="s">
        <v>3683</v>
      </c>
      <c r="H423" s="23">
        <v>1000000000</v>
      </c>
      <c r="I423" s="23">
        <v>1000000000</v>
      </c>
      <c r="J423" s="16" t="s">
        <v>3598</v>
      </c>
      <c r="K423" s="16" t="s">
        <v>48</v>
      </c>
      <c r="L423" s="15" t="s">
        <v>1101</v>
      </c>
      <c r="M423" s="15" t="s">
        <v>1085</v>
      </c>
      <c r="N423" s="15" t="s">
        <v>1102</v>
      </c>
      <c r="O423" s="15" t="s">
        <v>1103</v>
      </c>
      <c r="P423" s="16" t="s">
        <v>1104</v>
      </c>
      <c r="Q423" s="16" t="s">
        <v>1111</v>
      </c>
      <c r="R423" s="16" t="s">
        <v>1112</v>
      </c>
      <c r="S423" s="16" t="s">
        <v>1118</v>
      </c>
      <c r="T423" s="16" t="s">
        <v>1111</v>
      </c>
      <c r="U423" s="17" t="s">
        <v>1125</v>
      </c>
      <c r="V423" s="17"/>
      <c r="W423" s="16"/>
      <c r="X423" s="18"/>
      <c r="Y423" s="16"/>
      <c r="Z423" s="16"/>
      <c r="AA423" s="19" t="str">
        <f t="shared" si="9"/>
        <v/>
      </c>
      <c r="AB423" s="17"/>
      <c r="AC423" s="17"/>
      <c r="AD423" s="17"/>
      <c r="AE423" s="15" t="s">
        <v>1101</v>
      </c>
      <c r="AF423" s="16" t="s">
        <v>53</v>
      </c>
      <c r="AG423" s="15" t="s">
        <v>407</v>
      </c>
      <c r="AH423"/>
      <c r="AI423"/>
      <c r="AJ423"/>
      <c r="AK423"/>
      <c r="AL423"/>
      <c r="AM423"/>
      <c r="AN423"/>
      <c r="AO423"/>
    </row>
    <row r="424" spans="1:41" s="33" customFormat="1" ht="63" hidden="1" customHeight="1" x14ac:dyDescent="0.25">
      <c r="A424" s="13" t="s">
        <v>1066</v>
      </c>
      <c r="B424" s="14">
        <v>25101500</v>
      </c>
      <c r="C424" s="15" t="s">
        <v>1129</v>
      </c>
      <c r="D424" s="15" t="s">
        <v>3573</v>
      </c>
      <c r="E424" s="14" t="s">
        <v>3579</v>
      </c>
      <c r="F424" s="22" t="s">
        <v>3679</v>
      </c>
      <c r="G424" s="24" t="s">
        <v>3683</v>
      </c>
      <c r="H424" s="23">
        <v>1500000000</v>
      </c>
      <c r="I424" s="23">
        <v>1500000000</v>
      </c>
      <c r="J424" s="16" t="s">
        <v>3598</v>
      </c>
      <c r="K424" s="16" t="s">
        <v>48</v>
      </c>
      <c r="L424" s="15" t="s">
        <v>1101</v>
      </c>
      <c r="M424" s="15" t="s">
        <v>1085</v>
      </c>
      <c r="N424" s="15" t="s">
        <v>1102</v>
      </c>
      <c r="O424" s="15" t="s">
        <v>1103</v>
      </c>
      <c r="P424" s="16" t="s">
        <v>1104</v>
      </c>
      <c r="Q424" s="16" t="s">
        <v>1111</v>
      </c>
      <c r="R424" s="16" t="s">
        <v>1112</v>
      </c>
      <c r="S424" s="16" t="s">
        <v>1118</v>
      </c>
      <c r="T424" s="16" t="s">
        <v>1130</v>
      </c>
      <c r="U424" s="17" t="s">
        <v>1131</v>
      </c>
      <c r="V424" s="17"/>
      <c r="W424" s="16"/>
      <c r="X424" s="18"/>
      <c r="Y424" s="16"/>
      <c r="Z424" s="16"/>
      <c r="AA424" s="19" t="str">
        <f t="shared" si="9"/>
        <v/>
      </c>
      <c r="AB424" s="17"/>
      <c r="AC424" s="17"/>
      <c r="AD424" s="17"/>
      <c r="AE424" s="15" t="s">
        <v>1101</v>
      </c>
      <c r="AF424" s="16" t="s">
        <v>53</v>
      </c>
      <c r="AG424" s="15" t="s">
        <v>407</v>
      </c>
      <c r="AH424"/>
      <c r="AI424"/>
      <c r="AJ424"/>
      <c r="AK424"/>
      <c r="AL424"/>
      <c r="AM424"/>
      <c r="AN424"/>
      <c r="AO424"/>
    </row>
    <row r="425" spans="1:41" s="33" customFormat="1" ht="63" hidden="1" customHeight="1" x14ac:dyDescent="0.25">
      <c r="A425" s="13" t="s">
        <v>1066</v>
      </c>
      <c r="B425" s="14">
        <v>92101700</v>
      </c>
      <c r="C425" s="15" t="s">
        <v>1132</v>
      </c>
      <c r="D425" s="15" t="s">
        <v>3575</v>
      </c>
      <c r="E425" s="14" t="s">
        <v>3577</v>
      </c>
      <c r="F425" s="22" t="s">
        <v>3746</v>
      </c>
      <c r="G425" s="24" t="s">
        <v>3683</v>
      </c>
      <c r="H425" s="23">
        <v>685763241</v>
      </c>
      <c r="I425" s="23">
        <v>228000000</v>
      </c>
      <c r="J425" s="16" t="s">
        <v>3599</v>
      </c>
      <c r="K425" s="16" t="s">
        <v>3600</v>
      </c>
      <c r="L425" s="15" t="s">
        <v>1133</v>
      </c>
      <c r="M425" s="15" t="s">
        <v>1134</v>
      </c>
      <c r="N425" s="15" t="s">
        <v>1135</v>
      </c>
      <c r="O425" s="15" t="s">
        <v>1136</v>
      </c>
      <c r="P425" s="16" t="s">
        <v>1137</v>
      </c>
      <c r="Q425" s="16" t="s">
        <v>1138</v>
      </c>
      <c r="R425" s="16" t="s">
        <v>1137</v>
      </c>
      <c r="S425" s="16" t="s">
        <v>1139</v>
      </c>
      <c r="T425" s="16" t="s">
        <v>1138</v>
      </c>
      <c r="U425" s="17"/>
      <c r="V425" s="17">
        <v>6863</v>
      </c>
      <c r="W425" s="16">
        <v>6863</v>
      </c>
      <c r="X425" s="18"/>
      <c r="Y425" s="16" t="s">
        <v>1140</v>
      </c>
      <c r="Z425" s="16">
        <v>4600006749</v>
      </c>
      <c r="AA425" s="19" t="str">
        <f t="shared" si="9"/>
        <v>Información incompleta</v>
      </c>
      <c r="AB425" s="17" t="s">
        <v>1141</v>
      </c>
      <c r="AC425" s="17"/>
      <c r="AD425" s="17" t="s">
        <v>361</v>
      </c>
      <c r="AE425" s="15" t="s">
        <v>1133</v>
      </c>
      <c r="AF425" s="16" t="s">
        <v>53</v>
      </c>
      <c r="AG425" s="15" t="s">
        <v>407</v>
      </c>
      <c r="AH425"/>
      <c r="AI425"/>
      <c r="AJ425"/>
      <c r="AK425"/>
      <c r="AL425"/>
      <c r="AM425"/>
      <c r="AN425"/>
      <c r="AO425"/>
    </row>
    <row r="426" spans="1:41" s="33" customFormat="1" ht="63" hidden="1" customHeight="1" x14ac:dyDescent="0.25">
      <c r="A426" s="13" t="s">
        <v>1066</v>
      </c>
      <c r="B426" s="14">
        <v>83111600</v>
      </c>
      <c r="C426" s="15" t="s">
        <v>1142</v>
      </c>
      <c r="D426" s="15" t="s">
        <v>3571</v>
      </c>
      <c r="E426" s="14" t="s">
        <v>3585</v>
      </c>
      <c r="F426" s="22" t="s">
        <v>3680</v>
      </c>
      <c r="G426" s="24" t="s">
        <v>3683</v>
      </c>
      <c r="H426" s="23">
        <v>23500000</v>
      </c>
      <c r="I426" s="23">
        <v>19000000</v>
      </c>
      <c r="J426" s="16" t="s">
        <v>3599</v>
      </c>
      <c r="K426" s="16" t="s">
        <v>3600</v>
      </c>
      <c r="L426" s="15" t="s">
        <v>1101</v>
      </c>
      <c r="M426" s="15" t="s">
        <v>1085</v>
      </c>
      <c r="N426" s="15" t="s">
        <v>1102</v>
      </c>
      <c r="O426" s="15" t="s">
        <v>1103</v>
      </c>
      <c r="P426" s="16" t="s">
        <v>1104</v>
      </c>
      <c r="Q426" s="16" t="s">
        <v>1143</v>
      </c>
      <c r="R426" s="16" t="s">
        <v>1144</v>
      </c>
      <c r="S426" s="16" t="s">
        <v>1113</v>
      </c>
      <c r="T426" s="16" t="s">
        <v>1145</v>
      </c>
      <c r="U426" s="17"/>
      <c r="V426" s="17">
        <v>7729</v>
      </c>
      <c r="W426" s="16">
        <v>7729</v>
      </c>
      <c r="X426" s="18">
        <v>43033</v>
      </c>
      <c r="Y426" s="16" t="s">
        <v>1146</v>
      </c>
      <c r="Z426" s="16">
        <v>4600007647</v>
      </c>
      <c r="AA426" s="19">
        <f t="shared" si="9"/>
        <v>1</v>
      </c>
      <c r="AB426" s="17" t="s">
        <v>1147</v>
      </c>
      <c r="AC426" s="17"/>
      <c r="AD426" s="17" t="s">
        <v>361</v>
      </c>
      <c r="AE426" s="15" t="s">
        <v>1101</v>
      </c>
      <c r="AF426" s="16" t="s">
        <v>53</v>
      </c>
      <c r="AG426" s="15" t="s">
        <v>407</v>
      </c>
      <c r="AH426"/>
      <c r="AI426"/>
      <c r="AJ426"/>
      <c r="AK426"/>
      <c r="AL426"/>
      <c r="AM426"/>
      <c r="AN426"/>
      <c r="AO426"/>
    </row>
    <row r="427" spans="1:41" s="33" customFormat="1" ht="63" hidden="1" customHeight="1" x14ac:dyDescent="0.25">
      <c r="A427" s="13" t="s">
        <v>1066</v>
      </c>
      <c r="B427" s="14">
        <v>92101602</v>
      </c>
      <c r="C427" s="15" t="s">
        <v>3930</v>
      </c>
      <c r="D427" s="15" t="s">
        <v>3571</v>
      </c>
      <c r="E427" s="14" t="s">
        <v>3587</v>
      </c>
      <c r="F427" s="22" t="s">
        <v>3680</v>
      </c>
      <c r="G427" s="24" t="s">
        <v>3683</v>
      </c>
      <c r="H427" s="23">
        <v>28886258</v>
      </c>
      <c r="I427" s="23">
        <v>28886258</v>
      </c>
      <c r="J427" s="16" t="s">
        <v>3599</v>
      </c>
      <c r="K427" s="16" t="s">
        <v>3600</v>
      </c>
      <c r="L427" s="15" t="s">
        <v>1133</v>
      </c>
      <c r="M427" s="15" t="s">
        <v>1134</v>
      </c>
      <c r="N427" s="15" t="s">
        <v>1135</v>
      </c>
      <c r="O427" s="15" t="s">
        <v>1136</v>
      </c>
      <c r="P427" s="16"/>
      <c r="Q427" s="16" t="s">
        <v>1072</v>
      </c>
      <c r="R427" s="16" t="s">
        <v>1072</v>
      </c>
      <c r="S427" s="16" t="s">
        <v>1148</v>
      </c>
      <c r="T427" s="16"/>
      <c r="U427" s="17"/>
      <c r="V427" s="17"/>
      <c r="W427" s="16"/>
      <c r="X427" s="18"/>
      <c r="Y427" s="16"/>
      <c r="Z427" s="16"/>
      <c r="AA427" s="19" t="str">
        <f t="shared" si="9"/>
        <v/>
      </c>
      <c r="AB427" s="17"/>
      <c r="AC427" s="17"/>
      <c r="AD427" s="17" t="s">
        <v>1075</v>
      </c>
      <c r="AE427" s="15" t="s">
        <v>1133</v>
      </c>
      <c r="AF427" s="16" t="s">
        <v>53</v>
      </c>
      <c r="AG427" s="15" t="s">
        <v>407</v>
      </c>
      <c r="AH427"/>
      <c r="AI427"/>
      <c r="AJ427"/>
      <c r="AK427"/>
      <c r="AL427"/>
      <c r="AM427"/>
      <c r="AN427"/>
      <c r="AO427"/>
    </row>
    <row r="428" spans="1:41" s="33" customFormat="1" ht="63" hidden="1" customHeight="1" x14ac:dyDescent="0.25">
      <c r="A428" s="13" t="s">
        <v>1066</v>
      </c>
      <c r="B428" s="14">
        <v>90101600</v>
      </c>
      <c r="C428" s="15" t="s">
        <v>3931</v>
      </c>
      <c r="D428" s="15" t="s">
        <v>3571</v>
      </c>
      <c r="E428" s="14" t="s">
        <v>3583</v>
      </c>
      <c r="F428" s="14" t="s">
        <v>3682</v>
      </c>
      <c r="G428" s="24" t="s">
        <v>3683</v>
      </c>
      <c r="H428" s="23">
        <v>196000000</v>
      </c>
      <c r="I428" s="23">
        <v>54000000</v>
      </c>
      <c r="J428" s="16" t="s">
        <v>3599</v>
      </c>
      <c r="K428" s="16" t="s">
        <v>3600</v>
      </c>
      <c r="L428" s="15" t="s">
        <v>1133</v>
      </c>
      <c r="M428" s="15" t="s">
        <v>1134</v>
      </c>
      <c r="N428" s="15" t="s">
        <v>1135</v>
      </c>
      <c r="O428" s="15" t="s">
        <v>1136</v>
      </c>
      <c r="P428" s="16"/>
      <c r="Q428" s="16" t="s">
        <v>1072</v>
      </c>
      <c r="R428" s="16" t="s">
        <v>1072</v>
      </c>
      <c r="S428" s="16" t="s">
        <v>1148</v>
      </c>
      <c r="T428" s="16"/>
      <c r="U428" s="17"/>
      <c r="V428" s="17">
        <v>6457</v>
      </c>
      <c r="W428" s="16">
        <v>6457</v>
      </c>
      <c r="X428" s="18">
        <v>42794</v>
      </c>
      <c r="Y428" s="16" t="s">
        <v>3932</v>
      </c>
      <c r="Z428" s="16">
        <v>460006708</v>
      </c>
      <c r="AA428" s="19">
        <f t="shared" si="9"/>
        <v>1</v>
      </c>
      <c r="AB428" s="17" t="s">
        <v>3933</v>
      </c>
      <c r="AC428" s="17"/>
      <c r="AD428" s="17" t="s">
        <v>361</v>
      </c>
      <c r="AE428" s="15" t="s">
        <v>1133</v>
      </c>
      <c r="AF428" s="16" t="s">
        <v>53</v>
      </c>
      <c r="AG428" s="15" t="s">
        <v>407</v>
      </c>
      <c r="AH428"/>
      <c r="AI428"/>
      <c r="AJ428"/>
      <c r="AK428"/>
      <c r="AL428"/>
      <c r="AM428"/>
      <c r="AN428"/>
      <c r="AO428"/>
    </row>
    <row r="429" spans="1:41" s="33" customFormat="1" ht="63" hidden="1" customHeight="1" x14ac:dyDescent="0.25">
      <c r="A429" s="13" t="s">
        <v>1066</v>
      </c>
      <c r="B429" s="14">
        <v>86101700</v>
      </c>
      <c r="C429" s="15" t="s">
        <v>1149</v>
      </c>
      <c r="D429" s="15" t="s">
        <v>3572</v>
      </c>
      <c r="E429" s="14" t="s">
        <v>3577</v>
      </c>
      <c r="F429" s="14" t="s">
        <v>3682</v>
      </c>
      <c r="G429" s="24" t="s">
        <v>3683</v>
      </c>
      <c r="H429" s="23">
        <v>282921422</v>
      </c>
      <c r="I429" s="23">
        <v>282921422</v>
      </c>
      <c r="J429" s="16" t="s">
        <v>3598</v>
      </c>
      <c r="K429" s="16" t="s">
        <v>48</v>
      </c>
      <c r="L429" s="15" t="s">
        <v>1133</v>
      </c>
      <c r="M429" s="15" t="s">
        <v>1134</v>
      </c>
      <c r="N429" s="15" t="s">
        <v>1135</v>
      </c>
      <c r="O429" s="15" t="s">
        <v>1136</v>
      </c>
      <c r="P429" s="16" t="s">
        <v>1150</v>
      </c>
      <c r="Q429" s="16" t="s">
        <v>1151</v>
      </c>
      <c r="R429" s="16" t="s">
        <v>1150</v>
      </c>
      <c r="S429" s="16" t="s">
        <v>1148</v>
      </c>
      <c r="T429" s="16" t="s">
        <v>1151</v>
      </c>
      <c r="U429" s="17"/>
      <c r="V429" s="17"/>
      <c r="W429" s="16"/>
      <c r="X429" s="18"/>
      <c r="Y429" s="16"/>
      <c r="Z429" s="16"/>
      <c r="AA429" s="19" t="str">
        <f t="shared" si="9"/>
        <v/>
      </c>
      <c r="AB429" s="17"/>
      <c r="AC429" s="17"/>
      <c r="AD429" s="17"/>
      <c r="AE429" s="15" t="s">
        <v>1133</v>
      </c>
      <c r="AF429" s="16" t="s">
        <v>53</v>
      </c>
      <c r="AG429" s="15" t="s">
        <v>407</v>
      </c>
      <c r="AH429"/>
      <c r="AI429"/>
      <c r="AJ429"/>
      <c r="AK429"/>
      <c r="AL429"/>
      <c r="AM429"/>
      <c r="AN429"/>
      <c r="AO429"/>
    </row>
    <row r="430" spans="1:41" s="33" customFormat="1" ht="63" hidden="1" customHeight="1" x14ac:dyDescent="0.25">
      <c r="A430" s="13" t="s">
        <v>1066</v>
      </c>
      <c r="B430" s="14">
        <v>44100000</v>
      </c>
      <c r="C430" s="15" t="s">
        <v>1152</v>
      </c>
      <c r="D430" s="15" t="s">
        <v>3572</v>
      </c>
      <c r="E430" s="14" t="s">
        <v>3584</v>
      </c>
      <c r="F430" s="14" t="s">
        <v>3615</v>
      </c>
      <c r="G430" s="24" t="s">
        <v>3683</v>
      </c>
      <c r="H430" s="23">
        <v>481949000</v>
      </c>
      <c r="I430" s="23">
        <v>481949000</v>
      </c>
      <c r="J430" s="16" t="s">
        <v>3598</v>
      </c>
      <c r="K430" s="16" t="s">
        <v>48</v>
      </c>
      <c r="L430" s="15" t="s">
        <v>1091</v>
      </c>
      <c r="M430" s="15" t="s">
        <v>1092</v>
      </c>
      <c r="N430" s="15" t="s">
        <v>1093</v>
      </c>
      <c r="O430" s="15" t="s">
        <v>1153</v>
      </c>
      <c r="P430" s="16" t="s">
        <v>1154</v>
      </c>
      <c r="Q430" s="16" t="s">
        <v>1155</v>
      </c>
      <c r="R430" s="16" t="s">
        <v>1156</v>
      </c>
      <c r="S430" s="16" t="s">
        <v>1157</v>
      </c>
      <c r="T430" s="16" t="s">
        <v>1095</v>
      </c>
      <c r="U430" s="17" t="s">
        <v>1095</v>
      </c>
      <c r="V430" s="17"/>
      <c r="W430" s="16"/>
      <c r="X430" s="18"/>
      <c r="Y430" s="16"/>
      <c r="Z430" s="16"/>
      <c r="AA430" s="19" t="str">
        <f t="shared" si="9"/>
        <v/>
      </c>
      <c r="AB430" s="17"/>
      <c r="AC430" s="17"/>
      <c r="AD430" s="17"/>
      <c r="AE430" s="15" t="s">
        <v>1091</v>
      </c>
      <c r="AF430" s="16" t="s">
        <v>53</v>
      </c>
      <c r="AG430" s="15" t="s">
        <v>407</v>
      </c>
      <c r="AH430"/>
      <c r="AI430"/>
      <c r="AJ430"/>
      <c r="AK430"/>
      <c r="AL430"/>
      <c r="AM430"/>
      <c r="AN430"/>
      <c r="AO430"/>
    </row>
    <row r="431" spans="1:41" s="33" customFormat="1" ht="63" hidden="1" customHeight="1" x14ac:dyDescent="0.25">
      <c r="A431" s="13" t="s">
        <v>1066</v>
      </c>
      <c r="B431" s="14">
        <v>83111600</v>
      </c>
      <c r="C431" s="15" t="s">
        <v>1158</v>
      </c>
      <c r="D431" s="15" t="s">
        <v>3788</v>
      </c>
      <c r="E431" s="14" t="s">
        <v>3580</v>
      </c>
      <c r="F431" s="22" t="s">
        <v>3680</v>
      </c>
      <c r="G431" s="24" t="s">
        <v>3683</v>
      </c>
      <c r="H431" s="23">
        <v>10000000</v>
      </c>
      <c r="I431" s="23">
        <v>10000000</v>
      </c>
      <c r="J431" s="16" t="s">
        <v>3598</v>
      </c>
      <c r="K431" s="16" t="s">
        <v>48</v>
      </c>
      <c r="L431" s="15" t="s">
        <v>1101</v>
      </c>
      <c r="M431" s="15" t="s">
        <v>1085</v>
      </c>
      <c r="N431" s="15" t="s">
        <v>1102</v>
      </c>
      <c r="O431" s="15" t="s">
        <v>1103</v>
      </c>
      <c r="P431" s="16" t="s">
        <v>1104</v>
      </c>
      <c r="Q431" s="16" t="s">
        <v>1159</v>
      </c>
      <c r="R431" s="16" t="s">
        <v>1112</v>
      </c>
      <c r="S431" s="16" t="s">
        <v>1113</v>
      </c>
      <c r="T431" s="16" t="s">
        <v>1159</v>
      </c>
      <c r="U431" s="17"/>
      <c r="V431" s="17"/>
      <c r="W431" s="16"/>
      <c r="X431" s="18"/>
      <c r="Y431" s="16"/>
      <c r="Z431" s="16"/>
      <c r="AA431" s="19" t="str">
        <f t="shared" si="9"/>
        <v/>
      </c>
      <c r="AB431" s="17"/>
      <c r="AC431" s="17"/>
      <c r="AD431" s="17"/>
      <c r="AE431" s="15" t="s">
        <v>1101</v>
      </c>
      <c r="AF431" s="16" t="s">
        <v>53</v>
      </c>
      <c r="AG431" s="15" t="s">
        <v>407</v>
      </c>
      <c r="AH431"/>
      <c r="AI431"/>
      <c r="AJ431"/>
      <c r="AK431"/>
      <c r="AL431"/>
      <c r="AM431"/>
      <c r="AN431"/>
      <c r="AO431"/>
    </row>
    <row r="432" spans="1:41" s="33" customFormat="1" ht="63" hidden="1" customHeight="1" x14ac:dyDescent="0.25">
      <c r="A432" s="13" t="s">
        <v>1066</v>
      </c>
      <c r="B432" s="14">
        <v>92121900</v>
      </c>
      <c r="C432" s="15" t="s">
        <v>1160</v>
      </c>
      <c r="D432" s="15" t="s">
        <v>3892</v>
      </c>
      <c r="E432" s="14" t="s">
        <v>3577</v>
      </c>
      <c r="F432" s="14" t="s">
        <v>3615</v>
      </c>
      <c r="G432" s="24" t="s">
        <v>3683</v>
      </c>
      <c r="H432" s="23">
        <v>500000000</v>
      </c>
      <c r="I432" s="23">
        <v>500000000</v>
      </c>
      <c r="J432" s="16" t="s">
        <v>3598</v>
      </c>
      <c r="K432" s="16" t="s">
        <v>48</v>
      </c>
      <c r="L432" s="15" t="s">
        <v>1101</v>
      </c>
      <c r="M432" s="15" t="s">
        <v>1085</v>
      </c>
      <c r="N432" s="15" t="s">
        <v>1102</v>
      </c>
      <c r="O432" s="15" t="s">
        <v>1103</v>
      </c>
      <c r="P432" s="16" t="s">
        <v>1104</v>
      </c>
      <c r="Q432" s="16" t="s">
        <v>1111</v>
      </c>
      <c r="R432" s="16" t="s">
        <v>1112</v>
      </c>
      <c r="S432" s="16" t="s">
        <v>1118</v>
      </c>
      <c r="T432" s="16" t="s">
        <v>1111</v>
      </c>
      <c r="U432" s="17"/>
      <c r="V432" s="17"/>
      <c r="W432" s="16"/>
      <c r="X432" s="18"/>
      <c r="Y432" s="16"/>
      <c r="Z432" s="16"/>
      <c r="AA432" s="19" t="str">
        <f t="shared" si="9"/>
        <v/>
      </c>
      <c r="AB432" s="17"/>
      <c r="AC432" s="17"/>
      <c r="AD432" s="17"/>
      <c r="AE432" s="15" t="s">
        <v>1101</v>
      </c>
      <c r="AF432" s="16" t="s">
        <v>53</v>
      </c>
      <c r="AG432" s="15" t="s">
        <v>407</v>
      </c>
      <c r="AH432"/>
      <c r="AI432"/>
      <c r="AJ432"/>
      <c r="AK432"/>
      <c r="AL432"/>
      <c r="AM432"/>
      <c r="AN432"/>
      <c r="AO432"/>
    </row>
    <row r="433" spans="1:41" s="33" customFormat="1" ht="63" hidden="1" customHeight="1" x14ac:dyDescent="0.25">
      <c r="A433" s="13" t="s">
        <v>1066</v>
      </c>
      <c r="B433" s="14">
        <v>93151500</v>
      </c>
      <c r="C433" s="15" t="s">
        <v>1161</v>
      </c>
      <c r="D433" s="15" t="s">
        <v>3571</v>
      </c>
      <c r="E433" s="14" t="s">
        <v>3577</v>
      </c>
      <c r="F433" s="22" t="s">
        <v>3680</v>
      </c>
      <c r="G433" s="24" t="s">
        <v>3683</v>
      </c>
      <c r="H433" s="23">
        <v>1639500000</v>
      </c>
      <c r="I433" s="23">
        <v>350000000</v>
      </c>
      <c r="J433" s="16" t="s">
        <v>3599</v>
      </c>
      <c r="K433" s="16" t="s">
        <v>3600</v>
      </c>
      <c r="L433" s="15" t="s">
        <v>1077</v>
      </c>
      <c r="M433" s="15" t="s">
        <v>1078</v>
      </c>
      <c r="N433" s="15" t="s">
        <v>1079</v>
      </c>
      <c r="O433" s="15" t="s">
        <v>1080</v>
      </c>
      <c r="P433" s="16"/>
      <c r="Q433" s="16"/>
      <c r="R433" s="16"/>
      <c r="S433" s="16" t="s">
        <v>1162</v>
      </c>
      <c r="T433" s="16"/>
      <c r="U433" s="17"/>
      <c r="V433" s="17">
        <v>7158</v>
      </c>
      <c r="W433" s="16">
        <v>7158</v>
      </c>
      <c r="X433" s="18">
        <v>42906</v>
      </c>
      <c r="Y433" s="16" t="s">
        <v>1163</v>
      </c>
      <c r="Z433" s="16">
        <v>46000006932</v>
      </c>
      <c r="AA433" s="19">
        <f t="shared" si="9"/>
        <v>1</v>
      </c>
      <c r="AB433" s="17" t="s">
        <v>1164</v>
      </c>
      <c r="AC433" s="17"/>
      <c r="AD433" s="17" t="s">
        <v>361</v>
      </c>
      <c r="AE433" s="15" t="s">
        <v>1077</v>
      </c>
      <c r="AF433" s="16" t="s">
        <v>53</v>
      </c>
      <c r="AG433" s="15" t="s">
        <v>407</v>
      </c>
      <c r="AH433"/>
      <c r="AI433"/>
      <c r="AJ433"/>
      <c r="AK433"/>
      <c r="AL433"/>
      <c r="AM433"/>
      <c r="AN433"/>
      <c r="AO433"/>
    </row>
    <row r="434" spans="1:41" s="33" customFormat="1" ht="63" hidden="1" customHeight="1" x14ac:dyDescent="0.25">
      <c r="A434" s="13" t="s">
        <v>1066</v>
      </c>
      <c r="B434" s="14">
        <v>93151500</v>
      </c>
      <c r="C434" s="15" t="s">
        <v>1165</v>
      </c>
      <c r="D434" s="15" t="s">
        <v>3571</v>
      </c>
      <c r="E434" s="14" t="s">
        <v>3578</v>
      </c>
      <c r="F434" s="22" t="s">
        <v>3680</v>
      </c>
      <c r="G434" s="24" t="s">
        <v>3683</v>
      </c>
      <c r="H434" s="23">
        <v>1639500000</v>
      </c>
      <c r="I434" s="23">
        <v>187500000</v>
      </c>
      <c r="J434" s="16" t="s">
        <v>3599</v>
      </c>
      <c r="K434" s="16" t="s">
        <v>3600</v>
      </c>
      <c r="L434" s="15" t="s">
        <v>1077</v>
      </c>
      <c r="M434" s="15" t="s">
        <v>1078</v>
      </c>
      <c r="N434" s="15" t="s">
        <v>1079</v>
      </c>
      <c r="O434" s="15" t="s">
        <v>1080</v>
      </c>
      <c r="P434" s="16"/>
      <c r="Q434" s="16"/>
      <c r="R434" s="16"/>
      <c r="S434" s="16" t="s">
        <v>1166</v>
      </c>
      <c r="T434" s="16"/>
      <c r="U434" s="17"/>
      <c r="V434" s="17">
        <v>7158</v>
      </c>
      <c r="W434" s="16">
        <v>7158</v>
      </c>
      <c r="X434" s="18">
        <v>42906</v>
      </c>
      <c r="Y434" s="16" t="s">
        <v>1163</v>
      </c>
      <c r="Z434" s="16">
        <v>46000006932</v>
      </c>
      <c r="AA434" s="19">
        <f t="shared" si="9"/>
        <v>1</v>
      </c>
      <c r="AB434" s="17" t="s">
        <v>1164</v>
      </c>
      <c r="AC434" s="17"/>
      <c r="AD434" s="17" t="s">
        <v>361</v>
      </c>
      <c r="AE434" s="15" t="s">
        <v>1077</v>
      </c>
      <c r="AF434" s="16" t="s">
        <v>53</v>
      </c>
      <c r="AG434" s="15" t="s">
        <v>407</v>
      </c>
      <c r="AH434"/>
      <c r="AI434"/>
      <c r="AJ434"/>
      <c r="AK434"/>
      <c r="AL434"/>
      <c r="AM434"/>
      <c r="AN434"/>
      <c r="AO434"/>
    </row>
    <row r="435" spans="1:41" s="33" customFormat="1" ht="63" hidden="1" customHeight="1" x14ac:dyDescent="0.25">
      <c r="A435" s="13" t="s">
        <v>1066</v>
      </c>
      <c r="B435" s="14">
        <v>93151500</v>
      </c>
      <c r="C435" s="15" t="s">
        <v>1167</v>
      </c>
      <c r="D435" s="15" t="s">
        <v>3571</v>
      </c>
      <c r="E435" s="14" t="s">
        <v>3578</v>
      </c>
      <c r="F435" s="22" t="s">
        <v>3680</v>
      </c>
      <c r="G435" s="24" t="s">
        <v>3683</v>
      </c>
      <c r="H435" s="23">
        <v>212500000</v>
      </c>
      <c r="I435" s="23">
        <v>212500000</v>
      </c>
      <c r="J435" s="16" t="s">
        <v>3598</v>
      </c>
      <c r="K435" s="16" t="s">
        <v>48</v>
      </c>
      <c r="L435" s="15" t="s">
        <v>1077</v>
      </c>
      <c r="M435" s="15" t="s">
        <v>1078</v>
      </c>
      <c r="N435" s="15" t="s">
        <v>1079</v>
      </c>
      <c r="O435" s="15" t="s">
        <v>1080</v>
      </c>
      <c r="P435" s="16"/>
      <c r="Q435" s="16"/>
      <c r="R435" s="16"/>
      <c r="S435" s="16" t="s">
        <v>1166</v>
      </c>
      <c r="T435" s="16"/>
      <c r="U435" s="17"/>
      <c r="V435" s="17"/>
      <c r="W435" s="16"/>
      <c r="X435" s="18"/>
      <c r="Y435" s="16"/>
      <c r="Z435" s="16"/>
      <c r="AA435" s="19" t="str">
        <f t="shared" si="9"/>
        <v/>
      </c>
      <c r="AB435" s="17"/>
      <c r="AC435" s="17"/>
      <c r="AD435" s="17"/>
      <c r="AE435" s="15" t="s">
        <v>1077</v>
      </c>
      <c r="AF435" s="16" t="s">
        <v>53</v>
      </c>
      <c r="AG435" s="15" t="s">
        <v>407</v>
      </c>
      <c r="AH435"/>
      <c r="AI435"/>
      <c r="AJ435"/>
      <c r="AK435"/>
      <c r="AL435"/>
      <c r="AM435"/>
      <c r="AN435"/>
      <c r="AO435"/>
    </row>
    <row r="436" spans="1:41" s="33" customFormat="1" ht="63" hidden="1" customHeight="1" x14ac:dyDescent="0.25">
      <c r="A436" s="13" t="s">
        <v>1066</v>
      </c>
      <c r="B436" s="14">
        <v>93151500</v>
      </c>
      <c r="C436" s="15" t="s">
        <v>1168</v>
      </c>
      <c r="D436" s="15" t="s">
        <v>3571</v>
      </c>
      <c r="E436" s="14" t="s">
        <v>3577</v>
      </c>
      <c r="F436" s="22" t="s">
        <v>3680</v>
      </c>
      <c r="G436" s="24" t="s">
        <v>3683</v>
      </c>
      <c r="H436" s="23">
        <v>250000000</v>
      </c>
      <c r="I436" s="23">
        <v>250000000</v>
      </c>
      <c r="J436" s="16" t="s">
        <v>3598</v>
      </c>
      <c r="K436" s="16" t="s">
        <v>48</v>
      </c>
      <c r="L436" s="15" t="s">
        <v>1077</v>
      </c>
      <c r="M436" s="15" t="s">
        <v>1078</v>
      </c>
      <c r="N436" s="15" t="s">
        <v>1079</v>
      </c>
      <c r="O436" s="15" t="s">
        <v>1080</v>
      </c>
      <c r="P436" s="16" t="s">
        <v>1169</v>
      </c>
      <c r="Q436" s="16" t="s">
        <v>1170</v>
      </c>
      <c r="R436" s="16"/>
      <c r="S436" s="16" t="s">
        <v>1171</v>
      </c>
      <c r="T436" s="16"/>
      <c r="U436" s="17"/>
      <c r="V436" s="17"/>
      <c r="W436" s="16"/>
      <c r="X436" s="18"/>
      <c r="Y436" s="16"/>
      <c r="Z436" s="16"/>
      <c r="AA436" s="19" t="str">
        <f t="shared" si="9"/>
        <v/>
      </c>
      <c r="AB436" s="17"/>
      <c r="AC436" s="17"/>
      <c r="AD436" s="17"/>
      <c r="AE436" s="15" t="s">
        <v>1077</v>
      </c>
      <c r="AF436" s="16" t="s">
        <v>53</v>
      </c>
      <c r="AG436" s="15" t="s">
        <v>407</v>
      </c>
      <c r="AH436"/>
      <c r="AI436"/>
      <c r="AJ436"/>
      <c r="AK436"/>
      <c r="AL436"/>
      <c r="AM436"/>
      <c r="AN436"/>
      <c r="AO436"/>
    </row>
    <row r="437" spans="1:41" s="33" customFormat="1" ht="63" hidden="1" customHeight="1" x14ac:dyDescent="0.25">
      <c r="A437" s="13" t="s">
        <v>1066</v>
      </c>
      <c r="B437" s="14">
        <v>80101500</v>
      </c>
      <c r="C437" s="15" t="s">
        <v>1172</v>
      </c>
      <c r="D437" s="15" t="s">
        <v>3572</v>
      </c>
      <c r="E437" s="14" t="s">
        <v>3579</v>
      </c>
      <c r="F437" s="16" t="s">
        <v>3667</v>
      </c>
      <c r="G437" s="24" t="s">
        <v>3683</v>
      </c>
      <c r="H437" s="23">
        <v>4000000000</v>
      </c>
      <c r="I437" s="23">
        <v>4000000000</v>
      </c>
      <c r="J437" s="16" t="s">
        <v>3598</v>
      </c>
      <c r="K437" s="16" t="s">
        <v>48</v>
      </c>
      <c r="L437" s="15" t="s">
        <v>1101</v>
      </c>
      <c r="M437" s="15" t="s">
        <v>1085</v>
      </c>
      <c r="N437" s="15" t="s">
        <v>1102</v>
      </c>
      <c r="O437" s="15" t="s">
        <v>1103</v>
      </c>
      <c r="P437" s="16" t="s">
        <v>1104</v>
      </c>
      <c r="Q437" s="16" t="s">
        <v>1159</v>
      </c>
      <c r="R437" s="16" t="s">
        <v>1144</v>
      </c>
      <c r="S437" s="16" t="s">
        <v>1173</v>
      </c>
      <c r="T437" s="16" t="s">
        <v>1159</v>
      </c>
      <c r="U437" s="17"/>
      <c r="V437" s="17"/>
      <c r="W437" s="16"/>
      <c r="X437" s="18"/>
      <c r="Y437" s="16"/>
      <c r="Z437" s="16"/>
      <c r="AA437" s="19" t="str">
        <f t="shared" si="9"/>
        <v/>
      </c>
      <c r="AB437" s="17"/>
      <c r="AC437" s="17"/>
      <c r="AD437" s="17"/>
      <c r="AE437" s="15" t="s">
        <v>1101</v>
      </c>
      <c r="AF437" s="16" t="s">
        <v>53</v>
      </c>
      <c r="AG437" s="15" t="s">
        <v>407</v>
      </c>
      <c r="AH437"/>
      <c r="AI437"/>
      <c r="AJ437"/>
      <c r="AK437"/>
      <c r="AL437"/>
      <c r="AM437"/>
      <c r="AN437"/>
      <c r="AO437"/>
    </row>
    <row r="438" spans="1:41" s="33" customFormat="1" ht="63" hidden="1" customHeight="1" x14ac:dyDescent="0.25">
      <c r="A438" s="13" t="s">
        <v>1066</v>
      </c>
      <c r="B438" s="14">
        <v>80101500</v>
      </c>
      <c r="C438" s="15" t="s">
        <v>3934</v>
      </c>
      <c r="D438" s="15" t="s">
        <v>3571</v>
      </c>
      <c r="E438" s="14" t="s">
        <v>3577</v>
      </c>
      <c r="F438" s="22" t="s">
        <v>3680</v>
      </c>
      <c r="G438" s="24" t="s">
        <v>3683</v>
      </c>
      <c r="H438" s="23">
        <v>200000000</v>
      </c>
      <c r="I438" s="23">
        <v>200000000</v>
      </c>
      <c r="J438" s="16" t="s">
        <v>3598</v>
      </c>
      <c r="K438" s="16" t="s">
        <v>48</v>
      </c>
      <c r="L438" s="15" t="s">
        <v>1101</v>
      </c>
      <c r="M438" s="15" t="s">
        <v>1085</v>
      </c>
      <c r="N438" s="15" t="s">
        <v>1102</v>
      </c>
      <c r="O438" s="15" t="s">
        <v>1103</v>
      </c>
      <c r="P438" s="16" t="s">
        <v>1104</v>
      </c>
      <c r="Q438" s="16" t="s">
        <v>1159</v>
      </c>
      <c r="R438" s="16" t="s">
        <v>1144</v>
      </c>
      <c r="S438" s="16" t="s">
        <v>1173</v>
      </c>
      <c r="T438" s="16" t="s">
        <v>1159</v>
      </c>
      <c r="U438" s="17"/>
      <c r="V438" s="17"/>
      <c r="W438" s="16"/>
      <c r="X438" s="18"/>
      <c r="Y438" s="16"/>
      <c r="Z438" s="16"/>
      <c r="AA438" s="19" t="str">
        <f t="shared" si="9"/>
        <v/>
      </c>
      <c r="AB438" s="17"/>
      <c r="AC438" s="17"/>
      <c r="AD438" s="17" t="s">
        <v>3928</v>
      </c>
      <c r="AE438" s="15" t="s">
        <v>1101</v>
      </c>
      <c r="AF438" s="16" t="s">
        <v>53</v>
      </c>
      <c r="AG438" s="15" t="s">
        <v>407</v>
      </c>
      <c r="AH438"/>
      <c r="AI438"/>
      <c r="AJ438"/>
      <c r="AK438"/>
      <c r="AL438"/>
      <c r="AM438"/>
      <c r="AN438"/>
      <c r="AO438"/>
    </row>
    <row r="439" spans="1:41" s="33" customFormat="1" ht="63" hidden="1" customHeight="1" x14ac:dyDescent="0.25">
      <c r="A439" s="13" t="s">
        <v>1066</v>
      </c>
      <c r="B439" s="14">
        <v>93141500</v>
      </c>
      <c r="C439" s="15" t="s">
        <v>1174</v>
      </c>
      <c r="D439" s="15" t="s">
        <v>3572</v>
      </c>
      <c r="E439" s="14" t="s">
        <v>3578</v>
      </c>
      <c r="F439" s="14" t="s">
        <v>3672</v>
      </c>
      <c r="G439" s="24" t="s">
        <v>3683</v>
      </c>
      <c r="H439" s="23">
        <v>70000000</v>
      </c>
      <c r="I439" s="23">
        <v>70000000</v>
      </c>
      <c r="J439" s="16" t="s">
        <v>3598</v>
      </c>
      <c r="K439" s="16" t="s">
        <v>48</v>
      </c>
      <c r="L439" s="15" t="s">
        <v>1101</v>
      </c>
      <c r="M439" s="15" t="s">
        <v>1085</v>
      </c>
      <c r="N439" s="15" t="s">
        <v>1102</v>
      </c>
      <c r="O439" s="15" t="s">
        <v>1103</v>
      </c>
      <c r="P439" s="16" t="s">
        <v>1104</v>
      </c>
      <c r="Q439" s="16" t="s">
        <v>1175</v>
      </c>
      <c r="R439" s="16" t="s">
        <v>1112</v>
      </c>
      <c r="S439" s="16" t="s">
        <v>1118</v>
      </c>
      <c r="T439" s="16" t="s">
        <v>1175</v>
      </c>
      <c r="U439" s="17"/>
      <c r="V439" s="17"/>
      <c r="W439" s="16"/>
      <c r="X439" s="18"/>
      <c r="Y439" s="16"/>
      <c r="Z439" s="16"/>
      <c r="AA439" s="19" t="str">
        <f t="shared" si="9"/>
        <v/>
      </c>
      <c r="AB439" s="17"/>
      <c r="AC439" s="17"/>
      <c r="AD439" s="17"/>
      <c r="AE439" s="15" t="s">
        <v>1101</v>
      </c>
      <c r="AF439" s="16" t="s">
        <v>53</v>
      </c>
      <c r="AG439" s="15" t="s">
        <v>407</v>
      </c>
      <c r="AH439"/>
      <c r="AI439"/>
      <c r="AJ439"/>
      <c r="AK439"/>
      <c r="AL439"/>
      <c r="AM439"/>
      <c r="AN439"/>
      <c r="AO439"/>
    </row>
    <row r="440" spans="1:41" s="33" customFormat="1" ht="63" hidden="1" customHeight="1" x14ac:dyDescent="0.25">
      <c r="A440" s="13" t="s">
        <v>1066</v>
      </c>
      <c r="B440" s="14">
        <v>92101700</v>
      </c>
      <c r="C440" s="15" t="s">
        <v>1176</v>
      </c>
      <c r="D440" s="15" t="s">
        <v>3788</v>
      </c>
      <c r="E440" s="14" t="s">
        <v>3591</v>
      </c>
      <c r="F440" s="22" t="s">
        <v>3746</v>
      </c>
      <c r="G440" s="24" t="s">
        <v>3683</v>
      </c>
      <c r="H440" s="23">
        <v>267096431</v>
      </c>
      <c r="I440" s="23">
        <v>267096431</v>
      </c>
      <c r="J440" s="16" t="s">
        <v>3598</v>
      </c>
      <c r="K440" s="16" t="s">
        <v>48</v>
      </c>
      <c r="L440" s="15" t="s">
        <v>1133</v>
      </c>
      <c r="M440" s="15" t="s">
        <v>1134</v>
      </c>
      <c r="N440" s="15" t="s">
        <v>1135</v>
      </c>
      <c r="O440" s="15" t="s">
        <v>1136</v>
      </c>
      <c r="P440" s="16" t="s">
        <v>1137</v>
      </c>
      <c r="Q440" s="16" t="s">
        <v>1138</v>
      </c>
      <c r="R440" s="16" t="s">
        <v>1137</v>
      </c>
      <c r="S440" s="16" t="s">
        <v>1139</v>
      </c>
      <c r="T440" s="16" t="s">
        <v>1138</v>
      </c>
      <c r="U440" s="17"/>
      <c r="V440" s="17"/>
      <c r="W440" s="16"/>
      <c r="X440" s="18"/>
      <c r="Y440" s="16"/>
      <c r="Z440" s="16"/>
      <c r="AA440" s="19" t="str">
        <f t="shared" si="9"/>
        <v/>
      </c>
      <c r="AB440" s="17"/>
      <c r="AC440" s="17"/>
      <c r="AD440" s="17"/>
      <c r="AE440" s="15" t="s">
        <v>1133</v>
      </c>
      <c r="AF440" s="16" t="s">
        <v>53</v>
      </c>
      <c r="AG440" s="15" t="s">
        <v>407</v>
      </c>
      <c r="AH440"/>
      <c r="AI440"/>
      <c r="AJ440"/>
      <c r="AK440"/>
      <c r="AL440"/>
      <c r="AM440"/>
      <c r="AN440"/>
      <c r="AO440"/>
    </row>
    <row r="441" spans="1:41" s="33" customFormat="1" ht="63" hidden="1" customHeight="1" x14ac:dyDescent="0.25">
      <c r="A441" s="13" t="s">
        <v>1066</v>
      </c>
      <c r="B441" s="14">
        <v>93141500</v>
      </c>
      <c r="C441" s="15" t="s">
        <v>1177</v>
      </c>
      <c r="D441" s="15" t="s">
        <v>3574</v>
      </c>
      <c r="E441" s="14" t="s">
        <v>3583</v>
      </c>
      <c r="F441" s="22" t="s">
        <v>3680</v>
      </c>
      <c r="G441" s="24" t="s">
        <v>3683</v>
      </c>
      <c r="H441" s="23">
        <v>472500000</v>
      </c>
      <c r="I441" s="23">
        <v>52500000</v>
      </c>
      <c r="J441" s="16" t="s">
        <v>3599</v>
      </c>
      <c r="K441" s="16" t="s">
        <v>3600</v>
      </c>
      <c r="L441" s="15" t="s">
        <v>1133</v>
      </c>
      <c r="M441" s="15" t="s">
        <v>1134</v>
      </c>
      <c r="N441" s="15" t="s">
        <v>1135</v>
      </c>
      <c r="O441" s="15" t="s">
        <v>1136</v>
      </c>
      <c r="P441" s="16"/>
      <c r="Q441" s="16"/>
      <c r="R441" s="16"/>
      <c r="S441" s="16" t="s">
        <v>1178</v>
      </c>
      <c r="T441" s="16"/>
      <c r="U441" s="17"/>
      <c r="V441" s="17"/>
      <c r="W441" s="16"/>
      <c r="X441" s="18"/>
      <c r="Y441" s="16"/>
      <c r="Z441" s="16"/>
      <c r="AA441" s="19" t="str">
        <f t="shared" si="9"/>
        <v/>
      </c>
      <c r="AB441" s="17"/>
      <c r="AC441" s="17"/>
      <c r="AD441" s="17" t="s">
        <v>3935</v>
      </c>
      <c r="AE441" s="15" t="s">
        <v>1133</v>
      </c>
      <c r="AF441" s="16" t="s">
        <v>53</v>
      </c>
      <c r="AG441" s="15" t="s">
        <v>407</v>
      </c>
      <c r="AH441"/>
      <c r="AI441"/>
      <c r="AJ441"/>
      <c r="AK441"/>
      <c r="AL441"/>
      <c r="AM441"/>
      <c r="AN441"/>
      <c r="AO441"/>
    </row>
    <row r="442" spans="1:41" s="33" customFormat="1" ht="63" hidden="1" customHeight="1" x14ac:dyDescent="0.25">
      <c r="A442" s="13" t="s">
        <v>1066</v>
      </c>
      <c r="B442" s="14">
        <v>43211500</v>
      </c>
      <c r="C442" s="15" t="s">
        <v>1179</v>
      </c>
      <c r="D442" s="15" t="s">
        <v>3573</v>
      </c>
      <c r="E442" s="14" t="s">
        <v>3591</v>
      </c>
      <c r="F442" s="14" t="s">
        <v>3615</v>
      </c>
      <c r="G442" s="24" t="s">
        <v>3683</v>
      </c>
      <c r="H442" s="23">
        <v>547500000</v>
      </c>
      <c r="I442" s="23">
        <v>547500000</v>
      </c>
      <c r="J442" s="16" t="s">
        <v>3598</v>
      </c>
      <c r="K442" s="16" t="s">
        <v>48</v>
      </c>
      <c r="L442" s="15" t="s">
        <v>1133</v>
      </c>
      <c r="M442" s="15" t="s">
        <v>1134</v>
      </c>
      <c r="N442" s="15" t="s">
        <v>1135</v>
      </c>
      <c r="O442" s="15" t="s">
        <v>1136</v>
      </c>
      <c r="P442" s="16" t="s">
        <v>1137</v>
      </c>
      <c r="Q442" s="16" t="s">
        <v>1180</v>
      </c>
      <c r="R442" s="16" t="s">
        <v>1137</v>
      </c>
      <c r="S442" s="16" t="s">
        <v>1181</v>
      </c>
      <c r="T442" s="16" t="s">
        <v>1180</v>
      </c>
      <c r="U442" s="17"/>
      <c r="V442" s="17"/>
      <c r="W442" s="16"/>
      <c r="X442" s="18"/>
      <c r="Y442" s="16"/>
      <c r="Z442" s="16"/>
      <c r="AA442" s="19" t="str">
        <f t="shared" si="9"/>
        <v/>
      </c>
      <c r="AB442" s="17"/>
      <c r="AC442" s="17"/>
      <c r="AD442" s="17"/>
      <c r="AE442" s="15" t="s">
        <v>1133</v>
      </c>
      <c r="AF442" s="16" t="s">
        <v>53</v>
      </c>
      <c r="AG442" s="15" t="s">
        <v>407</v>
      </c>
      <c r="AH442"/>
      <c r="AI442"/>
      <c r="AJ442"/>
      <c r="AK442"/>
      <c r="AL442"/>
      <c r="AM442"/>
      <c r="AN442"/>
      <c r="AO442"/>
    </row>
    <row r="443" spans="1:41" s="33" customFormat="1" ht="63" hidden="1" customHeight="1" x14ac:dyDescent="0.25">
      <c r="A443" s="13" t="s">
        <v>1066</v>
      </c>
      <c r="B443" s="14">
        <v>93141500</v>
      </c>
      <c r="C443" s="15" t="s">
        <v>1182</v>
      </c>
      <c r="D443" s="15" t="s">
        <v>3574</v>
      </c>
      <c r="E443" s="14" t="s">
        <v>3578</v>
      </c>
      <c r="F443" s="22" t="s">
        <v>3680</v>
      </c>
      <c r="G443" s="24" t="s">
        <v>3683</v>
      </c>
      <c r="H443" s="23">
        <v>472500000</v>
      </c>
      <c r="I443" s="23">
        <v>52500000</v>
      </c>
      <c r="J443" s="16" t="s">
        <v>3599</v>
      </c>
      <c r="K443" s="16" t="s">
        <v>3600</v>
      </c>
      <c r="L443" s="15" t="s">
        <v>1101</v>
      </c>
      <c r="M443" s="15" t="s">
        <v>1085</v>
      </c>
      <c r="N443" s="15" t="s">
        <v>1102</v>
      </c>
      <c r="O443" s="15" t="s">
        <v>1103</v>
      </c>
      <c r="P443" s="16" t="s">
        <v>1104</v>
      </c>
      <c r="Q443" s="16" t="s">
        <v>1175</v>
      </c>
      <c r="R443" s="16" t="s">
        <v>1112</v>
      </c>
      <c r="S443" s="16" t="s">
        <v>1113</v>
      </c>
      <c r="T443" s="16" t="s">
        <v>1175</v>
      </c>
      <c r="U443" s="17"/>
      <c r="V443" s="17"/>
      <c r="W443" s="16"/>
      <c r="X443" s="18"/>
      <c r="Y443" s="16"/>
      <c r="Z443" s="16"/>
      <c r="AA443" s="19" t="str">
        <f t="shared" si="9"/>
        <v/>
      </c>
      <c r="AB443" s="17"/>
      <c r="AC443" s="17"/>
      <c r="AD443" s="17" t="s">
        <v>3935</v>
      </c>
      <c r="AE443" s="15" t="s">
        <v>1101</v>
      </c>
      <c r="AF443" s="16" t="s">
        <v>53</v>
      </c>
      <c r="AG443" s="15" t="s">
        <v>407</v>
      </c>
      <c r="AH443"/>
      <c r="AI443"/>
      <c r="AJ443"/>
      <c r="AK443"/>
      <c r="AL443"/>
      <c r="AM443"/>
      <c r="AN443"/>
      <c r="AO443"/>
    </row>
    <row r="444" spans="1:41" s="33" customFormat="1" ht="63" hidden="1" customHeight="1" x14ac:dyDescent="0.25">
      <c r="A444" s="13" t="s">
        <v>1066</v>
      </c>
      <c r="B444" s="14">
        <v>93141500</v>
      </c>
      <c r="C444" s="15" t="s">
        <v>1183</v>
      </c>
      <c r="D444" s="15" t="s">
        <v>3788</v>
      </c>
      <c r="E444" s="14" t="s">
        <v>3591</v>
      </c>
      <c r="F444" s="22" t="s">
        <v>3680</v>
      </c>
      <c r="G444" s="24" t="s">
        <v>3683</v>
      </c>
      <c r="H444" s="23">
        <v>60000000</v>
      </c>
      <c r="I444" s="23">
        <v>60000000</v>
      </c>
      <c r="J444" s="16" t="s">
        <v>3598</v>
      </c>
      <c r="K444" s="16" t="s">
        <v>48</v>
      </c>
      <c r="L444" s="15" t="s">
        <v>1101</v>
      </c>
      <c r="M444" s="15" t="s">
        <v>1085</v>
      </c>
      <c r="N444" s="15" t="s">
        <v>1102</v>
      </c>
      <c r="O444" s="15" t="s">
        <v>1103</v>
      </c>
      <c r="P444" s="16" t="s">
        <v>1104</v>
      </c>
      <c r="Q444" s="16" t="s">
        <v>1184</v>
      </c>
      <c r="R444" s="16" t="s">
        <v>1112</v>
      </c>
      <c r="S444" s="16" t="s">
        <v>1113</v>
      </c>
      <c r="T444" s="16" t="s">
        <v>1175</v>
      </c>
      <c r="U444" s="17"/>
      <c r="V444" s="17"/>
      <c r="W444" s="16"/>
      <c r="X444" s="18"/>
      <c r="Y444" s="16"/>
      <c r="Z444" s="16"/>
      <c r="AA444" s="19" t="str">
        <f t="shared" si="9"/>
        <v/>
      </c>
      <c r="AB444" s="17"/>
      <c r="AC444" s="17"/>
      <c r="AD444" s="17" t="s">
        <v>3935</v>
      </c>
      <c r="AE444" s="15" t="s">
        <v>1101</v>
      </c>
      <c r="AF444" s="16" t="s">
        <v>53</v>
      </c>
      <c r="AG444" s="15" t="s">
        <v>407</v>
      </c>
      <c r="AH444"/>
      <c r="AI444"/>
      <c r="AJ444"/>
      <c r="AK444"/>
      <c r="AL444"/>
      <c r="AM444"/>
      <c r="AN444"/>
      <c r="AO444"/>
    </row>
    <row r="445" spans="1:41" s="33" customFormat="1" ht="63" hidden="1" customHeight="1" x14ac:dyDescent="0.25">
      <c r="A445" s="13" t="s">
        <v>1066</v>
      </c>
      <c r="B445" s="14">
        <v>93141500</v>
      </c>
      <c r="C445" s="15" t="s">
        <v>1185</v>
      </c>
      <c r="D445" s="15" t="s">
        <v>3574</v>
      </c>
      <c r="E445" s="14" t="s">
        <v>3582</v>
      </c>
      <c r="F445" s="22" t="s">
        <v>3680</v>
      </c>
      <c r="G445" s="24" t="s">
        <v>3683</v>
      </c>
      <c r="H445" s="23">
        <v>472500000</v>
      </c>
      <c r="I445" s="23">
        <v>68750000</v>
      </c>
      <c r="J445" s="16" t="s">
        <v>3599</v>
      </c>
      <c r="K445" s="16" t="s">
        <v>3600</v>
      </c>
      <c r="L445" s="15" t="s">
        <v>1101</v>
      </c>
      <c r="M445" s="15" t="s">
        <v>1085</v>
      </c>
      <c r="N445" s="15" t="s">
        <v>1102</v>
      </c>
      <c r="O445" s="15" t="s">
        <v>1103</v>
      </c>
      <c r="P445" s="16" t="s">
        <v>1104</v>
      </c>
      <c r="Q445" s="16" t="s">
        <v>1175</v>
      </c>
      <c r="R445" s="16" t="s">
        <v>1112</v>
      </c>
      <c r="S445" s="16" t="s">
        <v>1113</v>
      </c>
      <c r="T445" s="16" t="s">
        <v>1175</v>
      </c>
      <c r="U445" s="17"/>
      <c r="V445" s="17"/>
      <c r="W445" s="16"/>
      <c r="X445" s="18"/>
      <c r="Y445" s="16"/>
      <c r="Z445" s="16"/>
      <c r="AA445" s="19" t="str">
        <f t="shared" si="9"/>
        <v/>
      </c>
      <c r="AB445" s="17"/>
      <c r="AC445" s="17"/>
      <c r="AD445" s="17" t="s">
        <v>3935</v>
      </c>
      <c r="AE445" s="15" t="s">
        <v>1101</v>
      </c>
      <c r="AF445" s="16" t="s">
        <v>53</v>
      </c>
      <c r="AG445" s="15" t="s">
        <v>407</v>
      </c>
      <c r="AH445"/>
      <c r="AI445"/>
      <c r="AJ445"/>
      <c r="AK445"/>
      <c r="AL445"/>
      <c r="AM445"/>
      <c r="AN445"/>
      <c r="AO445"/>
    </row>
    <row r="446" spans="1:41" s="33" customFormat="1" ht="63" hidden="1" customHeight="1" x14ac:dyDescent="0.25">
      <c r="A446" s="13" t="s">
        <v>1066</v>
      </c>
      <c r="B446" s="14">
        <v>83111600</v>
      </c>
      <c r="C446" s="15" t="s">
        <v>1186</v>
      </c>
      <c r="D446" s="15" t="s">
        <v>3576</v>
      </c>
      <c r="E446" s="14" t="s">
        <v>3583</v>
      </c>
      <c r="F446" s="22" t="s">
        <v>3680</v>
      </c>
      <c r="G446" s="24" t="s">
        <v>3683</v>
      </c>
      <c r="H446" s="23">
        <v>80000000</v>
      </c>
      <c r="I446" s="23">
        <v>80000000</v>
      </c>
      <c r="J446" s="16" t="s">
        <v>3598</v>
      </c>
      <c r="K446" s="16" t="s">
        <v>48</v>
      </c>
      <c r="L446" s="15" t="s">
        <v>1101</v>
      </c>
      <c r="M446" s="15" t="s">
        <v>1085</v>
      </c>
      <c r="N446" s="15" t="s">
        <v>1102</v>
      </c>
      <c r="O446" s="15" t="s">
        <v>1103</v>
      </c>
      <c r="P446" s="16" t="s">
        <v>1104</v>
      </c>
      <c r="Q446" s="16" t="s">
        <v>1184</v>
      </c>
      <c r="R446" s="16" t="s">
        <v>1112</v>
      </c>
      <c r="S446" s="16" t="s">
        <v>1113</v>
      </c>
      <c r="T446" s="16" t="s">
        <v>1184</v>
      </c>
      <c r="U446" s="17"/>
      <c r="V446" s="17"/>
      <c r="W446" s="16"/>
      <c r="X446" s="18"/>
      <c r="Y446" s="16"/>
      <c r="Z446" s="16"/>
      <c r="AA446" s="19" t="str">
        <f t="shared" si="9"/>
        <v/>
      </c>
      <c r="AB446" s="17"/>
      <c r="AC446" s="17"/>
      <c r="AD446" s="17"/>
      <c r="AE446" s="15" t="s">
        <v>1101</v>
      </c>
      <c r="AF446" s="16" t="s">
        <v>53</v>
      </c>
      <c r="AG446" s="15" t="s">
        <v>407</v>
      </c>
      <c r="AH446"/>
      <c r="AI446"/>
      <c r="AJ446"/>
      <c r="AK446"/>
      <c r="AL446"/>
      <c r="AM446"/>
      <c r="AN446"/>
      <c r="AO446"/>
    </row>
    <row r="447" spans="1:41" s="33" customFormat="1" ht="63" hidden="1" customHeight="1" x14ac:dyDescent="0.25">
      <c r="A447" s="13" t="s">
        <v>1066</v>
      </c>
      <c r="B447" s="14">
        <v>16111500</v>
      </c>
      <c r="C447" s="15" t="s">
        <v>1187</v>
      </c>
      <c r="D447" s="15" t="s">
        <v>3571</v>
      </c>
      <c r="E447" s="14" t="s">
        <v>3591</v>
      </c>
      <c r="F447" s="14" t="s">
        <v>3615</v>
      </c>
      <c r="G447" s="24" t="s">
        <v>3683</v>
      </c>
      <c r="H447" s="23">
        <v>200000000</v>
      </c>
      <c r="I447" s="23">
        <v>200000000</v>
      </c>
      <c r="J447" s="16" t="s">
        <v>3598</v>
      </c>
      <c r="K447" s="16" t="s">
        <v>48</v>
      </c>
      <c r="L447" s="15" t="s">
        <v>1101</v>
      </c>
      <c r="M447" s="15" t="s">
        <v>1085</v>
      </c>
      <c r="N447" s="15" t="s">
        <v>1102</v>
      </c>
      <c r="O447" s="15" t="s">
        <v>1103</v>
      </c>
      <c r="P447" s="16" t="s">
        <v>1104</v>
      </c>
      <c r="Q447" s="16" t="s">
        <v>1184</v>
      </c>
      <c r="R447" s="16" t="s">
        <v>1112</v>
      </c>
      <c r="S447" s="16" t="s">
        <v>1113</v>
      </c>
      <c r="T447" s="16" t="s">
        <v>1184</v>
      </c>
      <c r="U447" s="17"/>
      <c r="V447" s="17"/>
      <c r="W447" s="16"/>
      <c r="X447" s="18"/>
      <c r="Y447" s="16"/>
      <c r="Z447" s="16"/>
      <c r="AA447" s="19" t="str">
        <f t="shared" si="9"/>
        <v/>
      </c>
      <c r="AB447" s="17"/>
      <c r="AC447" s="17"/>
      <c r="AD447" s="17"/>
      <c r="AE447" s="15" t="s">
        <v>1101</v>
      </c>
      <c r="AF447" s="16" t="s">
        <v>53</v>
      </c>
      <c r="AG447" s="15" t="s">
        <v>407</v>
      </c>
      <c r="AH447"/>
      <c r="AI447"/>
      <c r="AJ447"/>
      <c r="AK447"/>
      <c r="AL447"/>
      <c r="AM447"/>
      <c r="AN447"/>
      <c r="AO447"/>
    </row>
    <row r="448" spans="1:41" s="33" customFormat="1" ht="63" hidden="1" customHeight="1" x14ac:dyDescent="0.25">
      <c r="A448" s="13" t="s">
        <v>1066</v>
      </c>
      <c r="B448" s="14">
        <v>93141500</v>
      </c>
      <c r="C448" s="15" t="s">
        <v>1188</v>
      </c>
      <c r="D448" s="15" t="s">
        <v>3574</v>
      </c>
      <c r="E448" s="14" t="s">
        <v>3577</v>
      </c>
      <c r="F448" s="22" t="s">
        <v>3680</v>
      </c>
      <c r="G448" s="24" t="s">
        <v>3683</v>
      </c>
      <c r="H448" s="23">
        <v>472500000</v>
      </c>
      <c r="I448" s="23">
        <v>52500000</v>
      </c>
      <c r="J448" s="16" t="s">
        <v>3599</v>
      </c>
      <c r="K448" s="16" t="s">
        <v>3600</v>
      </c>
      <c r="L448" s="15" t="s">
        <v>1091</v>
      </c>
      <c r="M448" s="15" t="s">
        <v>1092</v>
      </c>
      <c r="N448" s="15" t="s">
        <v>1093</v>
      </c>
      <c r="O448" s="15" t="s">
        <v>1153</v>
      </c>
      <c r="P448" s="16"/>
      <c r="Q448" s="16"/>
      <c r="R448" s="16"/>
      <c r="S448" s="16" t="s">
        <v>1189</v>
      </c>
      <c r="T448" s="16"/>
      <c r="U448" s="17"/>
      <c r="V448" s="17"/>
      <c r="W448" s="16"/>
      <c r="X448" s="18"/>
      <c r="Y448" s="16"/>
      <c r="Z448" s="16"/>
      <c r="AA448" s="19" t="str">
        <f t="shared" si="9"/>
        <v/>
      </c>
      <c r="AB448" s="17"/>
      <c r="AC448" s="17"/>
      <c r="AD448" s="17" t="s">
        <v>3935</v>
      </c>
      <c r="AE448" s="15" t="s">
        <v>1091</v>
      </c>
      <c r="AF448" s="16" t="s">
        <v>53</v>
      </c>
      <c r="AG448" s="15" t="s">
        <v>407</v>
      </c>
      <c r="AH448"/>
      <c r="AI448"/>
      <c r="AJ448"/>
      <c r="AK448"/>
      <c r="AL448"/>
      <c r="AM448"/>
      <c r="AN448"/>
      <c r="AO448"/>
    </row>
    <row r="449" spans="1:41" s="33" customFormat="1" ht="63" hidden="1" customHeight="1" x14ac:dyDescent="0.25">
      <c r="A449" s="13" t="s">
        <v>1066</v>
      </c>
      <c r="B449" s="14">
        <v>83111600</v>
      </c>
      <c r="C449" s="15" t="s">
        <v>1190</v>
      </c>
      <c r="D449" s="15" t="s">
        <v>3572</v>
      </c>
      <c r="E449" s="14" t="s">
        <v>3587</v>
      </c>
      <c r="F449" s="22" t="s">
        <v>3680</v>
      </c>
      <c r="G449" s="24" t="s">
        <v>3683</v>
      </c>
      <c r="H449" s="23">
        <v>68750000</v>
      </c>
      <c r="I449" s="23">
        <v>68750000</v>
      </c>
      <c r="J449" s="16" t="s">
        <v>3598</v>
      </c>
      <c r="K449" s="16" t="s">
        <v>48</v>
      </c>
      <c r="L449" s="15" t="s">
        <v>1091</v>
      </c>
      <c r="M449" s="15" t="s">
        <v>1092</v>
      </c>
      <c r="N449" s="15" t="s">
        <v>1093</v>
      </c>
      <c r="O449" s="15" t="s">
        <v>1153</v>
      </c>
      <c r="P449" s="16"/>
      <c r="Q449" s="16"/>
      <c r="R449" s="16"/>
      <c r="S449" s="16" t="s">
        <v>1191</v>
      </c>
      <c r="T449" s="16"/>
      <c r="U449" s="17"/>
      <c r="V449" s="17"/>
      <c r="W449" s="16"/>
      <c r="X449" s="18"/>
      <c r="Y449" s="16"/>
      <c r="Z449" s="16"/>
      <c r="AA449" s="19" t="str">
        <f t="shared" si="9"/>
        <v/>
      </c>
      <c r="AB449" s="17"/>
      <c r="AC449" s="17"/>
      <c r="AD449" s="17" t="s">
        <v>3935</v>
      </c>
      <c r="AE449" s="15" t="s">
        <v>1091</v>
      </c>
      <c r="AF449" s="16" t="s">
        <v>53</v>
      </c>
      <c r="AG449" s="15" t="s">
        <v>407</v>
      </c>
      <c r="AH449"/>
      <c r="AI449"/>
      <c r="AJ449"/>
      <c r="AK449"/>
      <c r="AL449"/>
      <c r="AM449"/>
      <c r="AN449"/>
      <c r="AO449"/>
    </row>
    <row r="450" spans="1:41" s="33" customFormat="1" ht="63" hidden="1" customHeight="1" x14ac:dyDescent="0.25">
      <c r="A450" s="13" t="s">
        <v>1066</v>
      </c>
      <c r="B450" s="14">
        <v>81161700</v>
      </c>
      <c r="C450" s="15" t="s">
        <v>1192</v>
      </c>
      <c r="D450" s="15" t="s">
        <v>3571</v>
      </c>
      <c r="E450" s="14" t="s">
        <v>3578</v>
      </c>
      <c r="F450" s="22" t="s">
        <v>3680</v>
      </c>
      <c r="G450" s="24" t="s">
        <v>3683</v>
      </c>
      <c r="H450" s="23">
        <v>436720000</v>
      </c>
      <c r="I450" s="23">
        <v>143000000</v>
      </c>
      <c r="J450" s="16" t="s">
        <v>3599</v>
      </c>
      <c r="K450" s="16" t="s">
        <v>3600</v>
      </c>
      <c r="L450" s="15" t="s">
        <v>1101</v>
      </c>
      <c r="M450" s="15" t="s">
        <v>1085</v>
      </c>
      <c r="N450" s="15" t="s">
        <v>1102</v>
      </c>
      <c r="O450" s="15" t="s">
        <v>1103</v>
      </c>
      <c r="P450" s="16" t="s">
        <v>1104</v>
      </c>
      <c r="Q450" s="16" t="s">
        <v>1159</v>
      </c>
      <c r="R450" s="16" t="s">
        <v>1144</v>
      </c>
      <c r="S450" s="16" t="s">
        <v>1173</v>
      </c>
      <c r="T450" s="16" t="s">
        <v>1159</v>
      </c>
      <c r="U450" s="17"/>
      <c r="V450" s="17">
        <v>6280</v>
      </c>
      <c r="W450" s="16">
        <v>6280</v>
      </c>
      <c r="X450" s="18">
        <v>42720</v>
      </c>
      <c r="Y450" s="16" t="s">
        <v>1193</v>
      </c>
      <c r="Z450" s="16">
        <v>4600006147</v>
      </c>
      <c r="AA450" s="19">
        <f t="shared" si="9"/>
        <v>1</v>
      </c>
      <c r="AB450" s="17" t="s">
        <v>1147</v>
      </c>
      <c r="AC450" s="17"/>
      <c r="AD450" s="17" t="s">
        <v>361</v>
      </c>
      <c r="AE450" s="15" t="s">
        <v>1101</v>
      </c>
      <c r="AF450" s="16" t="s">
        <v>53</v>
      </c>
      <c r="AG450" s="15" t="s">
        <v>407</v>
      </c>
      <c r="AH450"/>
      <c r="AI450"/>
      <c r="AJ450"/>
      <c r="AK450"/>
      <c r="AL450"/>
      <c r="AM450"/>
      <c r="AN450"/>
      <c r="AO450"/>
    </row>
    <row r="451" spans="1:41" s="33" customFormat="1" ht="63" hidden="1" customHeight="1" x14ac:dyDescent="0.25">
      <c r="A451" s="13" t="s">
        <v>1066</v>
      </c>
      <c r="B451" s="14">
        <v>81161700</v>
      </c>
      <c r="C451" s="15" t="s">
        <v>1194</v>
      </c>
      <c r="D451" s="15" t="s">
        <v>3575</v>
      </c>
      <c r="E451" s="14" t="s">
        <v>3577</v>
      </c>
      <c r="F451" s="22" t="s">
        <v>3680</v>
      </c>
      <c r="G451" s="24" t="s">
        <v>3683</v>
      </c>
      <c r="H451" s="23">
        <v>350000000</v>
      </c>
      <c r="I451" s="23">
        <v>350000000</v>
      </c>
      <c r="J451" s="16" t="s">
        <v>3598</v>
      </c>
      <c r="K451" s="16" t="s">
        <v>48</v>
      </c>
      <c r="L451" s="15" t="s">
        <v>1101</v>
      </c>
      <c r="M451" s="15" t="s">
        <v>1085</v>
      </c>
      <c r="N451" s="15" t="s">
        <v>1102</v>
      </c>
      <c r="O451" s="15" t="s">
        <v>1103</v>
      </c>
      <c r="P451" s="16" t="s">
        <v>1104</v>
      </c>
      <c r="Q451" s="16" t="s">
        <v>1159</v>
      </c>
      <c r="R451" s="16" t="s">
        <v>1144</v>
      </c>
      <c r="S451" s="16" t="s">
        <v>1173</v>
      </c>
      <c r="T451" s="16" t="s">
        <v>1159</v>
      </c>
      <c r="U451" s="17"/>
      <c r="V451" s="17"/>
      <c r="W451" s="16"/>
      <c r="X451" s="18"/>
      <c r="Y451" s="16"/>
      <c r="Z451" s="16"/>
      <c r="AA451" s="19" t="str">
        <f t="shared" si="9"/>
        <v/>
      </c>
      <c r="AB451" s="17"/>
      <c r="AC451" s="17"/>
      <c r="AD451" s="17"/>
      <c r="AE451" s="15" t="s">
        <v>1101</v>
      </c>
      <c r="AF451" s="16" t="s">
        <v>53</v>
      </c>
      <c r="AG451" s="15" t="s">
        <v>407</v>
      </c>
      <c r="AH451"/>
      <c r="AI451"/>
      <c r="AJ451"/>
      <c r="AK451"/>
      <c r="AL451"/>
      <c r="AM451"/>
      <c r="AN451"/>
      <c r="AO451"/>
    </row>
    <row r="452" spans="1:41" s="33" customFormat="1" ht="63" hidden="1" customHeight="1" x14ac:dyDescent="0.25">
      <c r="A452" s="13" t="s">
        <v>1066</v>
      </c>
      <c r="B452" s="14">
        <v>86101700</v>
      </c>
      <c r="C452" s="15" t="s">
        <v>1195</v>
      </c>
      <c r="D452" s="15" t="s">
        <v>3572</v>
      </c>
      <c r="E452" s="14" t="s">
        <v>3577</v>
      </c>
      <c r="F452" s="14" t="s">
        <v>3682</v>
      </c>
      <c r="G452" s="24" t="s">
        <v>3683</v>
      </c>
      <c r="H452" s="23">
        <v>187000000</v>
      </c>
      <c r="I452" s="23">
        <v>187000000</v>
      </c>
      <c r="J452" s="16" t="s">
        <v>3598</v>
      </c>
      <c r="K452" s="16" t="s">
        <v>48</v>
      </c>
      <c r="L452" s="15" t="s">
        <v>1101</v>
      </c>
      <c r="M452" s="15" t="s">
        <v>1085</v>
      </c>
      <c r="N452" s="15" t="s">
        <v>1102</v>
      </c>
      <c r="O452" s="15" t="s">
        <v>1103</v>
      </c>
      <c r="P452" s="16" t="s">
        <v>1104</v>
      </c>
      <c r="Q452" s="16" t="s">
        <v>1111</v>
      </c>
      <c r="R452" s="16" t="s">
        <v>1112</v>
      </c>
      <c r="S452" s="16" t="s">
        <v>1118</v>
      </c>
      <c r="T452" s="16" t="s">
        <v>1111</v>
      </c>
      <c r="U452" s="17"/>
      <c r="V452" s="17"/>
      <c r="W452" s="16"/>
      <c r="X452" s="18"/>
      <c r="Y452" s="16"/>
      <c r="Z452" s="16"/>
      <c r="AA452" s="19" t="str">
        <f t="shared" si="9"/>
        <v/>
      </c>
      <c r="AB452" s="17"/>
      <c r="AC452" s="17"/>
      <c r="AD452" s="17"/>
      <c r="AE452" s="15" t="s">
        <v>1101</v>
      </c>
      <c r="AF452" s="16" t="s">
        <v>53</v>
      </c>
      <c r="AG452" s="15" t="s">
        <v>407</v>
      </c>
      <c r="AH452"/>
      <c r="AI452"/>
      <c r="AJ452"/>
      <c r="AK452"/>
      <c r="AL452"/>
      <c r="AM452"/>
      <c r="AN452"/>
      <c r="AO452"/>
    </row>
    <row r="453" spans="1:41" s="33" customFormat="1" ht="63" hidden="1" customHeight="1" x14ac:dyDescent="0.25">
      <c r="A453" s="13" t="s">
        <v>1066</v>
      </c>
      <c r="B453" s="14">
        <v>500000000</v>
      </c>
      <c r="C453" s="15" t="s">
        <v>1196</v>
      </c>
      <c r="D453" s="15" t="s">
        <v>3572</v>
      </c>
      <c r="E453" s="14" t="s">
        <v>3577</v>
      </c>
      <c r="F453" s="14" t="s">
        <v>3615</v>
      </c>
      <c r="G453" s="24" t="s">
        <v>3683</v>
      </c>
      <c r="H453" s="23">
        <v>200000000</v>
      </c>
      <c r="I453" s="23">
        <v>200000000</v>
      </c>
      <c r="J453" s="16" t="s">
        <v>3598</v>
      </c>
      <c r="K453" s="16" t="s">
        <v>48</v>
      </c>
      <c r="L453" s="15" t="s">
        <v>1101</v>
      </c>
      <c r="M453" s="15" t="s">
        <v>1085</v>
      </c>
      <c r="N453" s="15" t="s">
        <v>1102</v>
      </c>
      <c r="O453" s="15" t="s">
        <v>1103</v>
      </c>
      <c r="P453" s="16" t="s">
        <v>1104</v>
      </c>
      <c r="Q453" s="16" t="s">
        <v>1175</v>
      </c>
      <c r="R453" s="16" t="s">
        <v>1112</v>
      </c>
      <c r="S453" s="16" t="s">
        <v>1118</v>
      </c>
      <c r="T453" s="16" t="s">
        <v>1175</v>
      </c>
      <c r="U453" s="17"/>
      <c r="V453" s="17"/>
      <c r="W453" s="16"/>
      <c r="X453" s="18"/>
      <c r="Y453" s="16"/>
      <c r="Z453" s="16"/>
      <c r="AA453" s="19" t="str">
        <f t="shared" si="9"/>
        <v/>
      </c>
      <c r="AB453" s="17"/>
      <c r="AC453" s="17"/>
      <c r="AD453" s="17"/>
      <c r="AE453" s="15" t="s">
        <v>1101</v>
      </c>
      <c r="AF453" s="16" t="s">
        <v>53</v>
      </c>
      <c r="AG453" s="15" t="s">
        <v>407</v>
      </c>
      <c r="AH453"/>
      <c r="AI453"/>
      <c r="AJ453"/>
      <c r="AK453"/>
      <c r="AL453"/>
      <c r="AM453"/>
      <c r="AN453"/>
      <c r="AO453"/>
    </row>
    <row r="454" spans="1:41" s="33" customFormat="1" ht="63" hidden="1" customHeight="1" x14ac:dyDescent="0.25">
      <c r="A454" s="13" t="s">
        <v>1066</v>
      </c>
      <c r="B454" s="14">
        <v>70141500</v>
      </c>
      <c r="C454" s="15" t="s">
        <v>3936</v>
      </c>
      <c r="D454" s="15" t="s">
        <v>3572</v>
      </c>
      <c r="E454" s="14" t="s">
        <v>3579</v>
      </c>
      <c r="F454" s="14" t="s">
        <v>3682</v>
      </c>
      <c r="G454" s="24" t="s">
        <v>3683</v>
      </c>
      <c r="H454" s="23">
        <v>300000000</v>
      </c>
      <c r="I454" s="23">
        <v>300000000</v>
      </c>
      <c r="J454" s="16" t="s">
        <v>3598</v>
      </c>
      <c r="K454" s="16" t="s">
        <v>48</v>
      </c>
      <c r="L454" s="15" t="s">
        <v>1101</v>
      </c>
      <c r="M454" s="15" t="s">
        <v>1085</v>
      </c>
      <c r="N454" s="15" t="s">
        <v>1102</v>
      </c>
      <c r="O454" s="15" t="s">
        <v>1103</v>
      </c>
      <c r="P454" s="16" t="s">
        <v>3937</v>
      </c>
      <c r="Q454" s="16" t="s">
        <v>3938</v>
      </c>
      <c r="R454" s="16" t="s">
        <v>3937</v>
      </c>
      <c r="S454" s="16" t="s">
        <v>3939</v>
      </c>
      <c r="T454" s="16" t="s">
        <v>3938</v>
      </c>
      <c r="U454" s="17"/>
      <c r="V454" s="17"/>
      <c r="W454" s="16"/>
      <c r="X454" s="18"/>
      <c r="Y454" s="16"/>
      <c r="Z454" s="16"/>
      <c r="AA454" s="19" t="str">
        <f t="shared" si="9"/>
        <v/>
      </c>
      <c r="AB454" s="17"/>
      <c r="AC454" s="17"/>
      <c r="AD454" s="17"/>
      <c r="AE454" s="15" t="s">
        <v>1101</v>
      </c>
      <c r="AF454" s="16" t="s">
        <v>53</v>
      </c>
      <c r="AG454" s="15" t="s">
        <v>407</v>
      </c>
      <c r="AH454"/>
      <c r="AI454"/>
      <c r="AJ454"/>
      <c r="AK454"/>
      <c r="AL454"/>
      <c r="AM454"/>
      <c r="AN454"/>
      <c r="AO454"/>
    </row>
    <row r="455" spans="1:41" s="33" customFormat="1" ht="63" hidden="1" customHeight="1" x14ac:dyDescent="0.25">
      <c r="A455" s="13" t="s">
        <v>1197</v>
      </c>
      <c r="B455" s="14" t="s">
        <v>1198</v>
      </c>
      <c r="C455" s="15" t="s">
        <v>1199</v>
      </c>
      <c r="D455" s="15" t="s">
        <v>3571</v>
      </c>
      <c r="E455" s="14" t="s">
        <v>3586</v>
      </c>
      <c r="F455" s="16" t="s">
        <v>3667</v>
      </c>
      <c r="G455" s="24" t="s">
        <v>3683</v>
      </c>
      <c r="H455" s="23">
        <v>2365421226</v>
      </c>
      <c r="I455" s="23">
        <v>459300000</v>
      </c>
      <c r="J455" s="16" t="s">
        <v>3599</v>
      </c>
      <c r="K455" s="16" t="s">
        <v>3600</v>
      </c>
      <c r="L455" s="15" t="s">
        <v>1200</v>
      </c>
      <c r="M455" s="15" t="s">
        <v>1201</v>
      </c>
      <c r="N455" s="15" t="s">
        <v>1202</v>
      </c>
      <c r="O455" s="15" t="s">
        <v>1203</v>
      </c>
      <c r="P455" s="16" t="s">
        <v>48</v>
      </c>
      <c r="Q455" s="16" t="s">
        <v>48</v>
      </c>
      <c r="R455" s="16" t="s">
        <v>48</v>
      </c>
      <c r="S455" s="16" t="s">
        <v>48</v>
      </c>
      <c r="T455" s="16" t="s">
        <v>48</v>
      </c>
      <c r="U455" s="17" t="s">
        <v>48</v>
      </c>
      <c r="V455" s="17" t="s">
        <v>1204</v>
      </c>
      <c r="W455" s="16">
        <v>15663</v>
      </c>
      <c r="X455" s="18">
        <v>42746</v>
      </c>
      <c r="Y455" s="16">
        <v>2017060052736</v>
      </c>
      <c r="Z455" s="16">
        <v>4600006524</v>
      </c>
      <c r="AA455" s="19">
        <f t="shared" si="9"/>
        <v>1</v>
      </c>
      <c r="AB455" s="17" t="s">
        <v>361</v>
      </c>
      <c r="AC455" s="17"/>
      <c r="AD455" s="17" t="s">
        <v>3940</v>
      </c>
      <c r="AE455" s="15" t="s">
        <v>1205</v>
      </c>
      <c r="AF455" s="16" t="s">
        <v>771</v>
      </c>
      <c r="AG455" s="15" t="s">
        <v>1206</v>
      </c>
      <c r="AH455"/>
      <c r="AI455"/>
      <c r="AJ455"/>
      <c r="AK455"/>
      <c r="AL455"/>
      <c r="AM455"/>
      <c r="AN455"/>
      <c r="AO455"/>
    </row>
    <row r="456" spans="1:41" s="33" customFormat="1" ht="63" hidden="1" customHeight="1" x14ac:dyDescent="0.25">
      <c r="A456" s="13" t="s">
        <v>1197</v>
      </c>
      <c r="B456" s="14" t="s">
        <v>1198</v>
      </c>
      <c r="C456" s="15" t="s">
        <v>1199</v>
      </c>
      <c r="D456" s="15" t="s">
        <v>3572</v>
      </c>
      <c r="E456" s="14" t="s">
        <v>3587</v>
      </c>
      <c r="F456" s="16" t="s">
        <v>3667</v>
      </c>
      <c r="G456" s="24" t="s">
        <v>3683</v>
      </c>
      <c r="H456" s="23">
        <v>2000000000</v>
      </c>
      <c r="I456" s="23">
        <v>2000000000</v>
      </c>
      <c r="J456" s="16" t="s">
        <v>3598</v>
      </c>
      <c r="K456" s="16" t="s">
        <v>48</v>
      </c>
      <c r="L456" s="15" t="s">
        <v>1200</v>
      </c>
      <c r="M456" s="15" t="s">
        <v>1201</v>
      </c>
      <c r="N456" s="15" t="s">
        <v>1202</v>
      </c>
      <c r="O456" s="15" t="s">
        <v>1203</v>
      </c>
      <c r="P456" s="16" t="s">
        <v>48</v>
      </c>
      <c r="Q456" s="16" t="s">
        <v>48</v>
      </c>
      <c r="R456" s="16" t="s">
        <v>48</v>
      </c>
      <c r="S456" s="16" t="s">
        <v>48</v>
      </c>
      <c r="T456" s="16" t="s">
        <v>48</v>
      </c>
      <c r="U456" s="17" t="s">
        <v>48</v>
      </c>
      <c r="V456" s="17"/>
      <c r="W456" s="16"/>
      <c r="X456" s="18"/>
      <c r="Y456" s="16"/>
      <c r="Z456" s="16"/>
      <c r="AA456" s="19" t="str">
        <f t="shared" si="9"/>
        <v/>
      </c>
      <c r="AB456" s="17"/>
      <c r="AC456" s="17"/>
      <c r="AD456" s="17"/>
      <c r="AE456" s="15" t="s">
        <v>1205</v>
      </c>
      <c r="AF456" s="16" t="s">
        <v>771</v>
      </c>
      <c r="AG456" s="15" t="s">
        <v>1206</v>
      </c>
      <c r="AH456"/>
      <c r="AI456"/>
      <c r="AJ456"/>
      <c r="AK456"/>
      <c r="AL456"/>
      <c r="AM456"/>
      <c r="AN456"/>
      <c r="AO456"/>
    </row>
    <row r="457" spans="1:41" s="33" customFormat="1" ht="63" hidden="1" customHeight="1" x14ac:dyDescent="0.25">
      <c r="A457" s="13" t="s">
        <v>1197</v>
      </c>
      <c r="B457" s="14">
        <v>80131502</v>
      </c>
      <c r="C457" s="15" t="s">
        <v>1207</v>
      </c>
      <c r="D457" s="15" t="s">
        <v>3571</v>
      </c>
      <c r="E457" s="14" t="s">
        <v>3585</v>
      </c>
      <c r="F457" s="22" t="s">
        <v>3680</v>
      </c>
      <c r="G457" s="24" t="s">
        <v>3683</v>
      </c>
      <c r="H457" s="23">
        <v>162900660</v>
      </c>
      <c r="I457" s="23">
        <v>13500000</v>
      </c>
      <c r="J457" s="16" t="s">
        <v>3599</v>
      </c>
      <c r="K457" s="16" t="s">
        <v>3600</v>
      </c>
      <c r="L457" s="15" t="s">
        <v>1200</v>
      </c>
      <c r="M457" s="15" t="s">
        <v>1201</v>
      </c>
      <c r="N457" s="15" t="s">
        <v>1202</v>
      </c>
      <c r="O457" s="15" t="s">
        <v>1203</v>
      </c>
      <c r="P457" s="16" t="s">
        <v>48</v>
      </c>
      <c r="Q457" s="16" t="s">
        <v>48</v>
      </c>
      <c r="R457" s="16" t="s">
        <v>48</v>
      </c>
      <c r="S457" s="16" t="s">
        <v>48</v>
      </c>
      <c r="T457" s="16" t="s">
        <v>48</v>
      </c>
      <c r="U457" s="17" t="s">
        <v>48</v>
      </c>
      <c r="V457" s="17">
        <v>6307</v>
      </c>
      <c r="W457" s="16">
        <v>15665</v>
      </c>
      <c r="X457" s="18">
        <v>42753</v>
      </c>
      <c r="Y457" s="16">
        <v>2017060001433</v>
      </c>
      <c r="Z457" s="16">
        <v>4600006172</v>
      </c>
      <c r="AA457" s="19">
        <f t="shared" si="9"/>
        <v>1</v>
      </c>
      <c r="AB457" s="17" t="s">
        <v>361</v>
      </c>
      <c r="AC457" s="17"/>
      <c r="AD457" s="17" t="s">
        <v>3941</v>
      </c>
      <c r="AE457" s="15" t="s">
        <v>1208</v>
      </c>
      <c r="AF457" s="16" t="s">
        <v>53</v>
      </c>
      <c r="AG457" s="15" t="s">
        <v>1206</v>
      </c>
      <c r="AH457"/>
      <c r="AI457"/>
      <c r="AJ457"/>
      <c r="AK457"/>
      <c r="AL457"/>
      <c r="AM457"/>
      <c r="AN457"/>
      <c r="AO457"/>
    </row>
    <row r="458" spans="1:41" s="33" customFormat="1" ht="63" hidden="1" customHeight="1" x14ac:dyDescent="0.25">
      <c r="A458" s="13" t="s">
        <v>1197</v>
      </c>
      <c r="B458" s="14">
        <v>80131502</v>
      </c>
      <c r="C458" s="15" t="s">
        <v>1207</v>
      </c>
      <c r="D458" s="15" t="s">
        <v>3571</v>
      </c>
      <c r="E458" s="14" t="s">
        <v>3590</v>
      </c>
      <c r="F458" s="22" t="s">
        <v>3680</v>
      </c>
      <c r="G458" s="24" t="s">
        <v>3683</v>
      </c>
      <c r="H458" s="23">
        <v>160500000</v>
      </c>
      <c r="I458" s="23">
        <v>160500000</v>
      </c>
      <c r="J458" s="16" t="s">
        <v>3598</v>
      </c>
      <c r="K458" s="16" t="s">
        <v>48</v>
      </c>
      <c r="L458" s="15" t="s">
        <v>1200</v>
      </c>
      <c r="M458" s="15" t="s">
        <v>1201</v>
      </c>
      <c r="N458" s="15" t="s">
        <v>1202</v>
      </c>
      <c r="O458" s="15" t="s">
        <v>1203</v>
      </c>
      <c r="P458" s="16" t="s">
        <v>48</v>
      </c>
      <c r="Q458" s="16" t="s">
        <v>48</v>
      </c>
      <c r="R458" s="16" t="s">
        <v>48</v>
      </c>
      <c r="S458" s="16" t="s">
        <v>48</v>
      </c>
      <c r="T458" s="16" t="s">
        <v>48</v>
      </c>
      <c r="U458" s="17" t="s">
        <v>48</v>
      </c>
      <c r="V458" s="17"/>
      <c r="W458" s="16"/>
      <c r="X458" s="18"/>
      <c r="Y458" s="16"/>
      <c r="Z458" s="16"/>
      <c r="AA458" s="19" t="str">
        <f t="shared" si="9"/>
        <v/>
      </c>
      <c r="AB458" s="17"/>
      <c r="AC458" s="17"/>
      <c r="AD458" s="17"/>
      <c r="AE458" s="15" t="s">
        <v>1208</v>
      </c>
      <c r="AF458" s="16" t="s">
        <v>53</v>
      </c>
      <c r="AG458" s="15" t="s">
        <v>1206</v>
      </c>
      <c r="AH458"/>
      <c r="AI458"/>
      <c r="AJ458"/>
      <c r="AK458"/>
      <c r="AL458"/>
      <c r="AM458"/>
      <c r="AN458"/>
      <c r="AO458"/>
    </row>
    <row r="459" spans="1:41" s="33" customFormat="1" ht="63" hidden="1" customHeight="1" x14ac:dyDescent="0.25">
      <c r="A459" s="13" t="s">
        <v>1197</v>
      </c>
      <c r="B459" s="14" t="s">
        <v>1209</v>
      </c>
      <c r="C459" s="15" t="s">
        <v>1210</v>
      </c>
      <c r="D459" s="15" t="s">
        <v>3571</v>
      </c>
      <c r="E459" s="14" t="s">
        <v>3590</v>
      </c>
      <c r="F459" s="22" t="s">
        <v>3680</v>
      </c>
      <c r="G459" s="24" t="s">
        <v>3683</v>
      </c>
      <c r="H459" s="23">
        <v>4734316807</v>
      </c>
      <c r="I459" s="23">
        <v>3800000000</v>
      </c>
      <c r="J459" s="16" t="s">
        <v>3599</v>
      </c>
      <c r="K459" s="16" t="s">
        <v>3600</v>
      </c>
      <c r="L459" s="15" t="s">
        <v>1200</v>
      </c>
      <c r="M459" s="15" t="s">
        <v>1201</v>
      </c>
      <c r="N459" s="15" t="s">
        <v>1202</v>
      </c>
      <c r="O459" s="15" t="s">
        <v>1203</v>
      </c>
      <c r="P459" s="16" t="s">
        <v>689</v>
      </c>
      <c r="Q459" s="16" t="s">
        <v>1211</v>
      </c>
      <c r="R459" s="16" t="s">
        <v>1212</v>
      </c>
      <c r="S459" s="16" t="s">
        <v>1213</v>
      </c>
      <c r="T459" s="16" t="s">
        <v>1214</v>
      </c>
      <c r="U459" s="17" t="s">
        <v>1215</v>
      </c>
      <c r="V459" s="17">
        <v>7710</v>
      </c>
      <c r="W459" s="16" t="s">
        <v>1216</v>
      </c>
      <c r="X459" s="18">
        <v>43048</v>
      </c>
      <c r="Y459" s="16">
        <v>20172541265455</v>
      </c>
      <c r="Z459" s="16">
        <v>4600007630</v>
      </c>
      <c r="AA459" s="19">
        <f t="shared" ref="AA459:AA522" si="10">+IF(AND(W459="",X459="",Y459="",Z459=""),"",IF(AND(W459&lt;&gt;"",X459="",Y459="",Z459=""),0%,IF(AND(W459&lt;&gt;"",X459&lt;&gt;"",Y459="",Z459=""),33%,IF(AND(W459&lt;&gt;"",X459&lt;&gt;"",Y459&lt;&gt;"",Z459=""),66%,IF(AND(W459&lt;&gt;"",X459&lt;&gt;"",Y459&lt;&gt;"",Z459&lt;&gt;""),100%,"Información incompleta")))))</f>
        <v>1</v>
      </c>
      <c r="AB459" s="17" t="s">
        <v>361</v>
      </c>
      <c r="AC459" s="17"/>
      <c r="AD459" s="17"/>
      <c r="AE459" s="15" t="s">
        <v>1218</v>
      </c>
      <c r="AF459" s="16" t="s">
        <v>771</v>
      </c>
      <c r="AG459" s="15" t="s">
        <v>1206</v>
      </c>
      <c r="AH459"/>
      <c r="AI459"/>
      <c r="AJ459"/>
      <c r="AK459"/>
      <c r="AL459"/>
      <c r="AM459"/>
      <c r="AN459"/>
      <c r="AO459"/>
    </row>
    <row r="460" spans="1:41" s="33" customFormat="1" ht="63" hidden="1" customHeight="1" x14ac:dyDescent="0.25">
      <c r="A460" s="13" t="s">
        <v>1197</v>
      </c>
      <c r="B460" s="14">
        <v>80101600</v>
      </c>
      <c r="C460" s="15" t="s">
        <v>1219</v>
      </c>
      <c r="D460" s="15" t="s">
        <v>3571</v>
      </c>
      <c r="E460" s="14" t="s">
        <v>3582</v>
      </c>
      <c r="F460" s="22" t="s">
        <v>3680</v>
      </c>
      <c r="G460" s="24" t="s">
        <v>3683</v>
      </c>
      <c r="H460" s="23">
        <v>1000000000</v>
      </c>
      <c r="I460" s="23">
        <v>800000000</v>
      </c>
      <c r="J460" s="16" t="s">
        <v>3599</v>
      </c>
      <c r="K460" s="16" t="s">
        <v>3600</v>
      </c>
      <c r="L460" s="15" t="s">
        <v>1220</v>
      </c>
      <c r="M460" s="15" t="s">
        <v>1221</v>
      </c>
      <c r="N460" s="15" t="s">
        <v>1222</v>
      </c>
      <c r="O460" s="15" t="s">
        <v>1223</v>
      </c>
      <c r="P460" s="16" t="s">
        <v>689</v>
      </c>
      <c r="Q460" s="16" t="s">
        <v>1224</v>
      </c>
      <c r="R460" s="16" t="s">
        <v>1225</v>
      </c>
      <c r="S460" s="16" t="s">
        <v>1226</v>
      </c>
      <c r="T460" s="16" t="s">
        <v>1227</v>
      </c>
      <c r="U460" s="17" t="s">
        <v>1228</v>
      </c>
      <c r="V460" s="17">
        <v>7749</v>
      </c>
      <c r="W460" s="16">
        <v>19629</v>
      </c>
      <c r="X460" s="18">
        <v>43047</v>
      </c>
      <c r="Y460" s="16">
        <v>2017060109953</v>
      </c>
      <c r="Z460" s="16">
        <v>4600007908</v>
      </c>
      <c r="AA460" s="19">
        <f t="shared" si="10"/>
        <v>1</v>
      </c>
      <c r="AB460" s="17" t="s">
        <v>361</v>
      </c>
      <c r="AC460" s="17"/>
      <c r="AD460" s="17"/>
      <c r="AE460" s="15" t="s">
        <v>1229</v>
      </c>
      <c r="AF460" s="16" t="s">
        <v>53</v>
      </c>
      <c r="AG460" s="15" t="s">
        <v>1206</v>
      </c>
      <c r="AH460"/>
      <c r="AI460"/>
      <c r="AJ460"/>
      <c r="AK460"/>
      <c r="AL460"/>
      <c r="AM460"/>
      <c r="AN460"/>
      <c r="AO460"/>
    </row>
    <row r="461" spans="1:41" s="33" customFormat="1" ht="63" hidden="1" customHeight="1" x14ac:dyDescent="0.25">
      <c r="A461" s="13" t="s">
        <v>1197</v>
      </c>
      <c r="B461" s="14">
        <v>80101510</v>
      </c>
      <c r="C461" s="15" t="s">
        <v>1230</v>
      </c>
      <c r="D461" s="15" t="s">
        <v>3576</v>
      </c>
      <c r="E461" s="14" t="s">
        <v>3586</v>
      </c>
      <c r="F461" s="22" t="s">
        <v>3680</v>
      </c>
      <c r="G461" s="24" t="s">
        <v>3683</v>
      </c>
      <c r="H461" s="23">
        <v>23919000</v>
      </c>
      <c r="I461" s="23">
        <v>23919000</v>
      </c>
      <c r="J461" s="16" t="s">
        <v>3598</v>
      </c>
      <c r="K461" s="16" t="s">
        <v>48</v>
      </c>
      <c r="L461" s="15" t="s">
        <v>1231</v>
      </c>
      <c r="M461" s="15" t="s">
        <v>1232</v>
      </c>
      <c r="N461" s="15" t="s">
        <v>1233</v>
      </c>
      <c r="O461" s="15" t="s">
        <v>1234</v>
      </c>
      <c r="P461" s="16" t="s">
        <v>48</v>
      </c>
      <c r="Q461" s="16" t="s">
        <v>48</v>
      </c>
      <c r="R461" s="16" t="s">
        <v>48</v>
      </c>
      <c r="S461" s="16" t="s">
        <v>48</v>
      </c>
      <c r="T461" s="16" t="s">
        <v>48</v>
      </c>
      <c r="U461" s="17" t="s">
        <v>48</v>
      </c>
      <c r="V461" s="17"/>
      <c r="W461" s="16"/>
      <c r="X461" s="18"/>
      <c r="Y461" s="16"/>
      <c r="Z461" s="16"/>
      <c r="AA461" s="19" t="str">
        <f t="shared" si="10"/>
        <v/>
      </c>
      <c r="AB461" s="17"/>
      <c r="AC461" s="17"/>
      <c r="AD461" s="17"/>
      <c r="AE461" s="15" t="s">
        <v>1235</v>
      </c>
      <c r="AF461" s="16" t="s">
        <v>53</v>
      </c>
      <c r="AG461" s="15" t="s">
        <v>1206</v>
      </c>
      <c r="AH461"/>
      <c r="AI461"/>
      <c r="AJ461"/>
      <c r="AK461"/>
      <c r="AL461"/>
      <c r="AM461"/>
      <c r="AN461"/>
      <c r="AO461"/>
    </row>
    <row r="462" spans="1:41" s="33" customFormat="1" ht="63" hidden="1" customHeight="1" x14ac:dyDescent="0.25">
      <c r="A462" s="13" t="s">
        <v>1197</v>
      </c>
      <c r="B462" s="14">
        <v>81161801</v>
      </c>
      <c r="C462" s="15" t="s">
        <v>1236</v>
      </c>
      <c r="D462" s="15" t="s">
        <v>3571</v>
      </c>
      <c r="E462" s="14" t="s">
        <v>3585</v>
      </c>
      <c r="F462" s="22" t="s">
        <v>3680</v>
      </c>
      <c r="G462" s="24" t="s">
        <v>3683</v>
      </c>
      <c r="H462" s="23">
        <v>181347510</v>
      </c>
      <c r="I462" s="23">
        <v>15000000</v>
      </c>
      <c r="J462" s="16" t="s">
        <v>3599</v>
      </c>
      <c r="K462" s="16" t="s">
        <v>3600</v>
      </c>
      <c r="L462" s="15" t="s">
        <v>1231</v>
      </c>
      <c r="M462" s="15" t="s">
        <v>1232</v>
      </c>
      <c r="N462" s="15" t="s">
        <v>1233</v>
      </c>
      <c r="O462" s="15" t="s">
        <v>1234</v>
      </c>
      <c r="P462" s="16" t="s">
        <v>48</v>
      </c>
      <c r="Q462" s="16" t="s">
        <v>48</v>
      </c>
      <c r="R462" s="16" t="s">
        <v>48</v>
      </c>
      <c r="S462" s="16" t="s">
        <v>48</v>
      </c>
      <c r="T462" s="16" t="s">
        <v>48</v>
      </c>
      <c r="U462" s="17" t="s">
        <v>48</v>
      </c>
      <c r="V462" s="17">
        <v>6958</v>
      </c>
      <c r="W462" s="16">
        <v>17446</v>
      </c>
      <c r="X462" s="18">
        <v>42857</v>
      </c>
      <c r="Y462" s="16">
        <v>2017060079671</v>
      </c>
      <c r="Z462" s="16">
        <v>4600006762</v>
      </c>
      <c r="AA462" s="19">
        <f t="shared" si="10"/>
        <v>1</v>
      </c>
      <c r="AB462" s="17" t="s">
        <v>361</v>
      </c>
      <c r="AC462" s="17"/>
      <c r="AD462" s="17" t="s">
        <v>3942</v>
      </c>
      <c r="AE462" s="15" t="s">
        <v>1237</v>
      </c>
      <c r="AF462" s="16" t="s">
        <v>53</v>
      </c>
      <c r="AG462" s="15" t="s">
        <v>1206</v>
      </c>
      <c r="AH462"/>
      <c r="AI462"/>
      <c r="AJ462"/>
      <c r="AK462"/>
      <c r="AL462"/>
      <c r="AM462"/>
      <c r="AN462"/>
      <c r="AO462"/>
    </row>
    <row r="463" spans="1:41" s="33" customFormat="1" ht="63" hidden="1" customHeight="1" x14ac:dyDescent="0.25">
      <c r="A463" s="13" t="s">
        <v>1197</v>
      </c>
      <c r="B463" s="14">
        <v>81161801</v>
      </c>
      <c r="C463" s="15" t="s">
        <v>1236</v>
      </c>
      <c r="D463" s="15" t="s">
        <v>3571</v>
      </c>
      <c r="E463" s="14" t="s">
        <v>3579</v>
      </c>
      <c r="F463" s="22" t="s">
        <v>3680</v>
      </c>
      <c r="G463" s="24" t="s">
        <v>3683</v>
      </c>
      <c r="H463" s="23">
        <v>166347510</v>
      </c>
      <c r="I463" s="23">
        <v>166347510</v>
      </c>
      <c r="J463" s="16" t="s">
        <v>3598</v>
      </c>
      <c r="K463" s="16" t="s">
        <v>48</v>
      </c>
      <c r="L463" s="15" t="s">
        <v>1238</v>
      </c>
      <c r="M463" s="15" t="s">
        <v>524</v>
      </c>
      <c r="N463" s="15" t="s">
        <v>1233</v>
      </c>
      <c r="O463" s="15" t="s">
        <v>1234</v>
      </c>
      <c r="P463" s="16" t="s">
        <v>48</v>
      </c>
      <c r="Q463" s="16" t="s">
        <v>48</v>
      </c>
      <c r="R463" s="16" t="s">
        <v>48</v>
      </c>
      <c r="S463" s="16" t="s">
        <v>48</v>
      </c>
      <c r="T463" s="16" t="s">
        <v>48</v>
      </c>
      <c r="U463" s="17" t="s">
        <v>48</v>
      </c>
      <c r="V463" s="17"/>
      <c r="W463" s="16"/>
      <c r="X463" s="18"/>
      <c r="Y463" s="16"/>
      <c r="Z463" s="16"/>
      <c r="AA463" s="19" t="str">
        <f t="shared" si="10"/>
        <v/>
      </c>
      <c r="AB463" s="17"/>
      <c r="AC463" s="17"/>
      <c r="AD463" s="17"/>
      <c r="AE463" s="15" t="s">
        <v>1237</v>
      </c>
      <c r="AF463" s="16" t="s">
        <v>53</v>
      </c>
      <c r="AG463" s="15" t="s">
        <v>1206</v>
      </c>
      <c r="AH463"/>
      <c r="AI463"/>
      <c r="AJ463"/>
      <c r="AK463"/>
      <c r="AL463"/>
      <c r="AM463"/>
      <c r="AN463"/>
      <c r="AO463"/>
    </row>
    <row r="464" spans="1:41" s="33" customFormat="1" ht="63" hidden="1" customHeight="1" x14ac:dyDescent="0.25">
      <c r="A464" s="13" t="s">
        <v>1197</v>
      </c>
      <c r="B464" s="14" t="s">
        <v>1198</v>
      </c>
      <c r="C464" s="15" t="s">
        <v>1239</v>
      </c>
      <c r="D464" s="15" t="s">
        <v>3571</v>
      </c>
      <c r="E464" s="14" t="s">
        <v>3578</v>
      </c>
      <c r="F464" s="22" t="s">
        <v>3680</v>
      </c>
      <c r="G464" s="24" t="s">
        <v>3683</v>
      </c>
      <c r="H464" s="23">
        <v>2393000000</v>
      </c>
      <c r="I464" s="23">
        <v>593000000</v>
      </c>
      <c r="J464" s="16" t="s">
        <v>3599</v>
      </c>
      <c r="K464" s="16" t="s">
        <v>3600</v>
      </c>
      <c r="L464" s="15" t="s">
        <v>1200</v>
      </c>
      <c r="M464" s="15" t="s">
        <v>1201</v>
      </c>
      <c r="N464" s="15" t="s">
        <v>1202</v>
      </c>
      <c r="O464" s="15" t="s">
        <v>1203</v>
      </c>
      <c r="P464" s="16" t="s">
        <v>689</v>
      </c>
      <c r="Q464" s="16" t="s">
        <v>1240</v>
      </c>
      <c r="R464" s="16" t="s">
        <v>1241</v>
      </c>
      <c r="S464" s="16" t="s">
        <v>1242</v>
      </c>
      <c r="T464" s="16" t="s">
        <v>1243</v>
      </c>
      <c r="U464" s="17" t="s">
        <v>1241</v>
      </c>
      <c r="V464" s="17">
        <v>6553</v>
      </c>
      <c r="W464" s="16">
        <v>16455</v>
      </c>
      <c r="X464" s="18">
        <v>42794</v>
      </c>
      <c r="Y464" s="16">
        <v>2017060052066</v>
      </c>
      <c r="Z464" s="16">
        <v>4600006458</v>
      </c>
      <c r="AA464" s="19">
        <f t="shared" si="10"/>
        <v>1</v>
      </c>
      <c r="AB464" s="17" t="s">
        <v>361</v>
      </c>
      <c r="AC464" s="17"/>
      <c r="AD464" s="17" t="s">
        <v>3943</v>
      </c>
      <c r="AE464" s="15" t="s">
        <v>1244</v>
      </c>
      <c r="AF464" s="16" t="s">
        <v>771</v>
      </c>
      <c r="AG464" s="15" t="s">
        <v>1206</v>
      </c>
      <c r="AH464"/>
      <c r="AI464"/>
      <c r="AJ464"/>
      <c r="AK464"/>
      <c r="AL464"/>
      <c r="AM464"/>
      <c r="AN464"/>
      <c r="AO464"/>
    </row>
    <row r="465" spans="1:41" s="33" customFormat="1" ht="63" hidden="1" customHeight="1" x14ac:dyDescent="0.25">
      <c r="A465" s="13" t="s">
        <v>1197</v>
      </c>
      <c r="B465" s="14" t="s">
        <v>1198</v>
      </c>
      <c r="C465" s="15" t="s">
        <v>1245</v>
      </c>
      <c r="D465" s="15" t="s">
        <v>3788</v>
      </c>
      <c r="E465" s="14" t="s">
        <v>3591</v>
      </c>
      <c r="F465" s="22" t="s">
        <v>3680</v>
      </c>
      <c r="G465" s="24" t="s">
        <v>3683</v>
      </c>
      <c r="H465" s="23">
        <v>2860539633</v>
      </c>
      <c r="I465" s="23">
        <v>2860539633</v>
      </c>
      <c r="J465" s="16" t="s">
        <v>3598</v>
      </c>
      <c r="K465" s="16" t="s">
        <v>48</v>
      </c>
      <c r="L465" s="15" t="s">
        <v>1246</v>
      </c>
      <c r="M465" s="15" t="s">
        <v>1247</v>
      </c>
      <c r="N465" s="15">
        <v>3838111</v>
      </c>
      <c r="O465" s="15" t="s">
        <v>1248</v>
      </c>
      <c r="P465" s="16" t="s">
        <v>689</v>
      </c>
      <c r="Q465" s="16" t="s">
        <v>1240</v>
      </c>
      <c r="R465" s="16" t="s">
        <v>1249</v>
      </c>
      <c r="S465" s="16" t="s">
        <v>1242</v>
      </c>
      <c r="T465" s="16" t="s">
        <v>1250</v>
      </c>
      <c r="U465" s="17" t="s">
        <v>1241</v>
      </c>
      <c r="V465" s="17"/>
      <c r="W465" s="16"/>
      <c r="X465" s="18"/>
      <c r="Y465" s="16"/>
      <c r="Z465" s="16"/>
      <c r="AA465" s="19" t="str">
        <f t="shared" si="10"/>
        <v/>
      </c>
      <c r="AB465" s="17"/>
      <c r="AC465" s="17"/>
      <c r="AD465" s="17"/>
      <c r="AE465" s="15" t="s">
        <v>1244</v>
      </c>
      <c r="AF465" s="16" t="s">
        <v>771</v>
      </c>
      <c r="AG465" s="15" t="s">
        <v>1206</v>
      </c>
      <c r="AH465"/>
      <c r="AI465"/>
      <c r="AJ465"/>
      <c r="AK465"/>
      <c r="AL465"/>
      <c r="AM465"/>
      <c r="AN465"/>
      <c r="AO465"/>
    </row>
    <row r="466" spans="1:41" s="33" customFormat="1" ht="63" hidden="1" customHeight="1" x14ac:dyDescent="0.25">
      <c r="A466" s="13" t="s">
        <v>1197</v>
      </c>
      <c r="B466" s="14">
        <v>80111620</v>
      </c>
      <c r="C466" s="15" t="s">
        <v>1251</v>
      </c>
      <c r="D466" s="15" t="s">
        <v>3571</v>
      </c>
      <c r="E466" s="14" t="s">
        <v>3584</v>
      </c>
      <c r="F466" s="22" t="s">
        <v>3680</v>
      </c>
      <c r="G466" s="24" t="s">
        <v>3683</v>
      </c>
      <c r="H466" s="23">
        <v>1827062510</v>
      </c>
      <c r="I466" s="23">
        <v>1500000000</v>
      </c>
      <c r="J466" s="16" t="s">
        <v>3599</v>
      </c>
      <c r="K466" s="16" t="s">
        <v>3600</v>
      </c>
      <c r="L466" s="15" t="s">
        <v>1252</v>
      </c>
      <c r="M466" s="15" t="s">
        <v>1253</v>
      </c>
      <c r="N466" s="15" t="s">
        <v>1254</v>
      </c>
      <c r="O466" s="15" t="s">
        <v>1255</v>
      </c>
      <c r="P466" s="16" t="s">
        <v>689</v>
      </c>
      <c r="Q466" s="16" t="s">
        <v>1211</v>
      </c>
      <c r="R466" s="16" t="s">
        <v>1225</v>
      </c>
      <c r="S466" s="16" t="s">
        <v>1226</v>
      </c>
      <c r="T466" s="16" t="s">
        <v>1227</v>
      </c>
      <c r="U466" s="17" t="s">
        <v>1256</v>
      </c>
      <c r="V466" s="17">
        <v>7624</v>
      </c>
      <c r="W466" s="16">
        <v>18415</v>
      </c>
      <c r="X466" s="18">
        <v>42996</v>
      </c>
      <c r="Y466" s="16">
        <v>2017060099027</v>
      </c>
      <c r="Z466" s="16">
        <v>4600007576</v>
      </c>
      <c r="AA466" s="19">
        <f t="shared" si="10"/>
        <v>1</v>
      </c>
      <c r="AB466" s="17" t="s">
        <v>361</v>
      </c>
      <c r="AC466" s="17"/>
      <c r="AD466" s="17"/>
      <c r="AE466" s="15" t="s">
        <v>1258</v>
      </c>
      <c r="AF466" s="16" t="s">
        <v>771</v>
      </c>
      <c r="AG466" s="15" t="s">
        <v>1206</v>
      </c>
      <c r="AH466"/>
      <c r="AI466"/>
      <c r="AJ466"/>
      <c r="AK466"/>
      <c r="AL466"/>
      <c r="AM466"/>
      <c r="AN466"/>
      <c r="AO466"/>
    </row>
    <row r="467" spans="1:41" s="33" customFormat="1" ht="63" hidden="1" customHeight="1" x14ac:dyDescent="0.25">
      <c r="A467" s="13" t="s">
        <v>3944</v>
      </c>
      <c r="B467" s="14">
        <v>80111620</v>
      </c>
      <c r="C467" s="15" t="s">
        <v>3945</v>
      </c>
      <c r="D467" s="15" t="s">
        <v>3571</v>
      </c>
      <c r="E467" s="14" t="s">
        <v>3586</v>
      </c>
      <c r="F467" s="22" t="s">
        <v>3746</v>
      </c>
      <c r="G467" s="24" t="s">
        <v>3683</v>
      </c>
      <c r="H467" s="23">
        <v>899452000</v>
      </c>
      <c r="I467" s="23">
        <v>899452000</v>
      </c>
      <c r="J467" s="16" t="s">
        <v>3598</v>
      </c>
      <c r="K467" s="16" t="s">
        <v>48</v>
      </c>
      <c r="L467" s="15" t="s">
        <v>1252</v>
      </c>
      <c r="M467" s="15" t="s">
        <v>1253</v>
      </c>
      <c r="N467" s="15" t="s">
        <v>1254</v>
      </c>
      <c r="O467" s="15" t="s">
        <v>1255</v>
      </c>
      <c r="P467" s="16" t="s">
        <v>689</v>
      </c>
      <c r="Q467" s="16" t="s">
        <v>1211</v>
      </c>
      <c r="R467" s="16" t="s">
        <v>3946</v>
      </c>
      <c r="S467" s="16" t="s">
        <v>3947</v>
      </c>
      <c r="T467" s="16" t="s">
        <v>3948</v>
      </c>
      <c r="U467" s="17" t="s">
        <v>1215</v>
      </c>
      <c r="V467" s="17"/>
      <c r="W467" s="16"/>
      <c r="X467" s="18"/>
      <c r="Y467" s="16"/>
      <c r="Z467" s="16"/>
      <c r="AA467" s="19" t="str">
        <f t="shared" si="10"/>
        <v/>
      </c>
      <c r="AB467" s="17"/>
      <c r="AC467" s="17"/>
      <c r="AD467" s="17" t="s">
        <v>3949</v>
      </c>
      <c r="AE467" s="15" t="s">
        <v>3950</v>
      </c>
      <c r="AF467" s="16" t="s">
        <v>53</v>
      </c>
      <c r="AG467" s="15" t="s">
        <v>1206</v>
      </c>
      <c r="AH467"/>
      <c r="AI467"/>
      <c r="AJ467"/>
      <c r="AK467"/>
      <c r="AL467"/>
      <c r="AM467"/>
      <c r="AN467"/>
      <c r="AO467"/>
    </row>
    <row r="468" spans="1:41" s="33" customFormat="1" ht="63" hidden="1" customHeight="1" x14ac:dyDescent="0.25">
      <c r="A468" s="13" t="s">
        <v>1197</v>
      </c>
      <c r="B468" s="14">
        <v>80111620</v>
      </c>
      <c r="C468" s="15" t="s">
        <v>3951</v>
      </c>
      <c r="D468" s="15" t="s">
        <v>3571</v>
      </c>
      <c r="E468" s="14" t="s">
        <v>3579</v>
      </c>
      <c r="F468" s="22" t="s">
        <v>3746</v>
      </c>
      <c r="G468" s="24" t="s">
        <v>3683</v>
      </c>
      <c r="H468" s="23">
        <v>3200000000</v>
      </c>
      <c r="I468" s="23">
        <v>3200000000</v>
      </c>
      <c r="J468" s="16" t="s">
        <v>3598</v>
      </c>
      <c r="K468" s="16" t="s">
        <v>48</v>
      </c>
      <c r="L468" s="15" t="s">
        <v>1252</v>
      </c>
      <c r="M468" s="15" t="s">
        <v>1253</v>
      </c>
      <c r="N468" s="15" t="s">
        <v>1254</v>
      </c>
      <c r="O468" s="15" t="s">
        <v>1255</v>
      </c>
      <c r="P468" s="16" t="s">
        <v>689</v>
      </c>
      <c r="Q468" s="16" t="s">
        <v>1211</v>
      </c>
      <c r="R468" s="16" t="s">
        <v>1225</v>
      </c>
      <c r="S468" s="16" t="s">
        <v>1226</v>
      </c>
      <c r="T468" s="16" t="s">
        <v>1227</v>
      </c>
      <c r="U468" s="17" t="s">
        <v>3952</v>
      </c>
      <c r="V468" s="17"/>
      <c r="W468" s="16"/>
      <c r="X468" s="18"/>
      <c r="Y468" s="16"/>
      <c r="Z468" s="16"/>
      <c r="AA468" s="19" t="str">
        <f t="shared" si="10"/>
        <v/>
      </c>
      <c r="AB468" s="17"/>
      <c r="AC468" s="17"/>
      <c r="AD468" s="17" t="s">
        <v>3949</v>
      </c>
      <c r="AE468" s="15" t="s">
        <v>3950</v>
      </c>
      <c r="AF468" s="16" t="s">
        <v>53</v>
      </c>
      <c r="AG468" s="15" t="s">
        <v>1206</v>
      </c>
      <c r="AH468"/>
      <c r="AI468"/>
      <c r="AJ468"/>
      <c r="AK468"/>
      <c r="AL468"/>
      <c r="AM468"/>
      <c r="AN468"/>
      <c r="AO468"/>
    </row>
    <row r="469" spans="1:41" s="33" customFormat="1" ht="63" hidden="1" customHeight="1" x14ac:dyDescent="0.25">
      <c r="A469" s="13" t="s">
        <v>1197</v>
      </c>
      <c r="B469" s="14" t="s">
        <v>1259</v>
      </c>
      <c r="C469" s="15" t="s">
        <v>1260</v>
      </c>
      <c r="D469" s="15" t="s">
        <v>3888</v>
      </c>
      <c r="E469" s="14" t="s">
        <v>3953</v>
      </c>
      <c r="F469" s="16" t="s">
        <v>3667</v>
      </c>
      <c r="G469" s="24" t="s">
        <v>3683</v>
      </c>
      <c r="H469" s="23">
        <v>4219587000</v>
      </c>
      <c r="I469" s="23">
        <v>4219587000</v>
      </c>
      <c r="J469" s="16" t="s">
        <v>3598</v>
      </c>
      <c r="K469" s="16" t="s">
        <v>48</v>
      </c>
      <c r="L469" s="15" t="s">
        <v>1220</v>
      </c>
      <c r="M469" s="15" t="s">
        <v>1261</v>
      </c>
      <c r="N469" s="15">
        <v>3838123</v>
      </c>
      <c r="O469" s="15" t="s">
        <v>1262</v>
      </c>
      <c r="P469" s="16" t="s">
        <v>48</v>
      </c>
      <c r="Q469" s="16" t="s">
        <v>48</v>
      </c>
      <c r="R469" s="16" t="s">
        <v>48</v>
      </c>
      <c r="S469" s="16" t="s">
        <v>48</v>
      </c>
      <c r="T469" s="16" t="s">
        <v>48</v>
      </c>
      <c r="U469" s="17" t="s">
        <v>48</v>
      </c>
      <c r="V469" s="17" t="s">
        <v>1263</v>
      </c>
      <c r="W469" s="16" t="s">
        <v>1263</v>
      </c>
      <c r="X469" s="18"/>
      <c r="Y469" s="16"/>
      <c r="Z469" s="16"/>
      <c r="AA469" s="19">
        <f t="shared" si="10"/>
        <v>0</v>
      </c>
      <c r="AB469" s="17"/>
      <c r="AC469" s="17"/>
      <c r="AD469" s="17"/>
      <c r="AE469" s="15" t="s">
        <v>1229</v>
      </c>
      <c r="AF469" s="16" t="s">
        <v>53</v>
      </c>
      <c r="AG469" s="15" t="s">
        <v>1206</v>
      </c>
      <c r="AH469"/>
      <c r="AI469"/>
      <c r="AJ469"/>
      <c r="AK469"/>
      <c r="AL469"/>
      <c r="AM469"/>
      <c r="AN469"/>
      <c r="AO469"/>
    </row>
    <row r="470" spans="1:41" s="33" customFormat="1" ht="63" hidden="1" customHeight="1" x14ac:dyDescent="0.25">
      <c r="A470" s="13" t="s">
        <v>1197</v>
      </c>
      <c r="B470" s="14">
        <v>80161500</v>
      </c>
      <c r="C470" s="15" t="s">
        <v>1264</v>
      </c>
      <c r="D470" s="15" t="s">
        <v>3571</v>
      </c>
      <c r="E470" s="14" t="s">
        <v>3953</v>
      </c>
      <c r="F470" s="22" t="s">
        <v>3746</v>
      </c>
      <c r="G470" s="24" t="s">
        <v>3683</v>
      </c>
      <c r="H470" s="23">
        <v>31685145</v>
      </c>
      <c r="I470" s="23">
        <v>12725055</v>
      </c>
      <c r="J470" s="16" t="s">
        <v>3599</v>
      </c>
      <c r="K470" s="16" t="s">
        <v>3600</v>
      </c>
      <c r="L470" s="15" t="s">
        <v>1200</v>
      </c>
      <c r="M470" s="15" t="s">
        <v>1201</v>
      </c>
      <c r="N470" s="15" t="s">
        <v>1202</v>
      </c>
      <c r="O470" s="15" t="s">
        <v>1203</v>
      </c>
      <c r="P470" s="16" t="s">
        <v>48</v>
      </c>
      <c r="Q470" s="16" t="s">
        <v>48</v>
      </c>
      <c r="R470" s="16" t="s">
        <v>48</v>
      </c>
      <c r="S470" s="16" t="s">
        <v>48</v>
      </c>
      <c r="T470" s="16" t="s">
        <v>48</v>
      </c>
      <c r="U470" s="17" t="s">
        <v>48</v>
      </c>
      <c r="V470" s="17">
        <v>7410</v>
      </c>
      <c r="W470" s="16">
        <v>18435</v>
      </c>
      <c r="X470" s="18">
        <v>42969</v>
      </c>
      <c r="Y470" s="16">
        <v>2017060096839</v>
      </c>
      <c r="Z470" s="16">
        <v>4600007306</v>
      </c>
      <c r="AA470" s="19">
        <f t="shared" si="10"/>
        <v>1</v>
      </c>
      <c r="AB470" s="17" t="s">
        <v>1265</v>
      </c>
      <c r="AC470" s="17" t="s">
        <v>361</v>
      </c>
      <c r="AD470" s="17"/>
      <c r="AE470" s="15" t="s">
        <v>1266</v>
      </c>
      <c r="AF470" s="16" t="s">
        <v>53</v>
      </c>
      <c r="AG470" s="15" t="s">
        <v>1206</v>
      </c>
      <c r="AH470"/>
      <c r="AI470"/>
      <c r="AJ470"/>
      <c r="AK470"/>
      <c r="AL470"/>
      <c r="AM470"/>
      <c r="AN470"/>
      <c r="AO470"/>
    </row>
    <row r="471" spans="1:41" s="33" customFormat="1" ht="63" hidden="1" customHeight="1" x14ac:dyDescent="0.25">
      <c r="A471" s="13" t="s">
        <v>1197</v>
      </c>
      <c r="B471" s="14">
        <v>80161500</v>
      </c>
      <c r="C471" s="15" t="s">
        <v>1267</v>
      </c>
      <c r="D471" s="15" t="s">
        <v>3571</v>
      </c>
      <c r="E471" s="14" t="s">
        <v>3953</v>
      </c>
      <c r="F471" s="22" t="s">
        <v>3746</v>
      </c>
      <c r="G471" s="24" t="s">
        <v>3683</v>
      </c>
      <c r="H471" s="23">
        <v>321622730</v>
      </c>
      <c r="I471" s="23">
        <v>129156174</v>
      </c>
      <c r="J471" s="16" t="s">
        <v>3599</v>
      </c>
      <c r="K471" s="16" t="s">
        <v>3600</v>
      </c>
      <c r="L471" s="15" t="s">
        <v>1200</v>
      </c>
      <c r="M471" s="15" t="s">
        <v>1201</v>
      </c>
      <c r="N471" s="15">
        <v>3835152</v>
      </c>
      <c r="O471" s="15" t="s">
        <v>1203</v>
      </c>
      <c r="P471" s="16" t="s">
        <v>48</v>
      </c>
      <c r="Q471" s="16" t="s">
        <v>48</v>
      </c>
      <c r="R471" s="16" t="s">
        <v>48</v>
      </c>
      <c r="S471" s="16" t="s">
        <v>48</v>
      </c>
      <c r="T471" s="16" t="s">
        <v>48</v>
      </c>
      <c r="U471" s="17" t="s">
        <v>48</v>
      </c>
      <c r="V471" s="17">
        <v>7409</v>
      </c>
      <c r="W471" s="16">
        <v>18434</v>
      </c>
      <c r="X471" s="18">
        <v>42969</v>
      </c>
      <c r="Y471" s="16">
        <v>2017060096839</v>
      </c>
      <c r="Z471" s="16">
        <v>4600007305</v>
      </c>
      <c r="AA471" s="19">
        <f t="shared" si="10"/>
        <v>1</v>
      </c>
      <c r="AB471" s="17" t="s">
        <v>1268</v>
      </c>
      <c r="AC471" s="17" t="s">
        <v>361</v>
      </c>
      <c r="AD471" s="17"/>
      <c r="AE471" s="15" t="s">
        <v>1266</v>
      </c>
      <c r="AF471" s="16" t="s">
        <v>53</v>
      </c>
      <c r="AG471" s="15" t="s">
        <v>1206</v>
      </c>
      <c r="AH471"/>
      <c r="AI471"/>
      <c r="AJ471"/>
      <c r="AK471"/>
      <c r="AL471"/>
      <c r="AM471"/>
      <c r="AN471"/>
      <c r="AO471"/>
    </row>
    <row r="472" spans="1:41" s="33" customFormat="1" ht="63" hidden="1" customHeight="1" x14ac:dyDescent="0.25">
      <c r="A472" s="13" t="s">
        <v>1197</v>
      </c>
      <c r="B472" s="14">
        <v>80161500</v>
      </c>
      <c r="C472" s="15" t="s">
        <v>1269</v>
      </c>
      <c r="D472" s="15" t="s">
        <v>3571</v>
      </c>
      <c r="E472" s="14" t="s">
        <v>3953</v>
      </c>
      <c r="F472" s="22" t="s">
        <v>3746</v>
      </c>
      <c r="G472" s="24" t="s">
        <v>3683</v>
      </c>
      <c r="H472" s="23">
        <v>1445772243</v>
      </c>
      <c r="I472" s="23">
        <v>580575933</v>
      </c>
      <c r="J472" s="16" t="s">
        <v>3599</v>
      </c>
      <c r="K472" s="16" t="s">
        <v>3600</v>
      </c>
      <c r="L472" s="15" t="s">
        <v>1200</v>
      </c>
      <c r="M472" s="15" t="s">
        <v>1201</v>
      </c>
      <c r="N472" s="15">
        <v>3835152</v>
      </c>
      <c r="O472" s="15" t="s">
        <v>1203</v>
      </c>
      <c r="P472" s="16" t="s">
        <v>48</v>
      </c>
      <c r="Q472" s="16" t="s">
        <v>48</v>
      </c>
      <c r="R472" s="16" t="s">
        <v>48</v>
      </c>
      <c r="S472" s="16" t="s">
        <v>48</v>
      </c>
      <c r="T472" s="16" t="s">
        <v>48</v>
      </c>
      <c r="U472" s="17" t="s">
        <v>48</v>
      </c>
      <c r="V472" s="17">
        <v>7411</v>
      </c>
      <c r="W472" s="16">
        <v>18433</v>
      </c>
      <c r="X472" s="18">
        <v>42969</v>
      </c>
      <c r="Y472" s="16">
        <v>2017060096839</v>
      </c>
      <c r="Z472" s="16">
        <v>4600007307</v>
      </c>
      <c r="AA472" s="19">
        <f t="shared" si="10"/>
        <v>1</v>
      </c>
      <c r="AB472" s="17" t="s">
        <v>1270</v>
      </c>
      <c r="AC472" s="17" t="s">
        <v>361</v>
      </c>
      <c r="AD472" s="17"/>
      <c r="AE472" s="15" t="s">
        <v>1266</v>
      </c>
      <c r="AF472" s="16" t="s">
        <v>53</v>
      </c>
      <c r="AG472" s="15" t="s">
        <v>1206</v>
      </c>
      <c r="AH472"/>
      <c r="AI472"/>
      <c r="AJ472"/>
      <c r="AK472"/>
      <c r="AL472"/>
      <c r="AM472"/>
      <c r="AN472"/>
      <c r="AO472"/>
    </row>
    <row r="473" spans="1:41" s="33" customFormat="1" ht="63" hidden="1" customHeight="1" x14ac:dyDescent="0.25">
      <c r="A473" s="13" t="s">
        <v>1197</v>
      </c>
      <c r="B473" s="14">
        <v>80161500</v>
      </c>
      <c r="C473" s="15" t="s">
        <v>1271</v>
      </c>
      <c r="D473" s="15" t="s">
        <v>3571</v>
      </c>
      <c r="E473" s="14" t="s">
        <v>3953</v>
      </c>
      <c r="F473" s="22" t="s">
        <v>3746</v>
      </c>
      <c r="G473" s="24" t="s">
        <v>3683</v>
      </c>
      <c r="H473" s="23">
        <v>132201795</v>
      </c>
      <c r="I473" s="23">
        <v>52931214</v>
      </c>
      <c r="J473" s="16" t="s">
        <v>3599</v>
      </c>
      <c r="K473" s="16" t="s">
        <v>3600</v>
      </c>
      <c r="L473" s="15" t="s">
        <v>1200</v>
      </c>
      <c r="M473" s="15" t="s">
        <v>1201</v>
      </c>
      <c r="N473" s="15">
        <v>3835152</v>
      </c>
      <c r="O473" s="15" t="s">
        <v>1203</v>
      </c>
      <c r="P473" s="16" t="s">
        <v>48</v>
      </c>
      <c r="Q473" s="16" t="s">
        <v>48</v>
      </c>
      <c r="R473" s="16" t="s">
        <v>48</v>
      </c>
      <c r="S473" s="16" t="s">
        <v>48</v>
      </c>
      <c r="T473" s="16" t="s">
        <v>48</v>
      </c>
      <c r="U473" s="17" t="s">
        <v>48</v>
      </c>
      <c r="V473" s="17">
        <v>7419</v>
      </c>
      <c r="W473" s="16">
        <v>18439</v>
      </c>
      <c r="X473" s="18">
        <v>42969</v>
      </c>
      <c r="Y473" s="16">
        <v>2017060096839</v>
      </c>
      <c r="Z473" s="16">
        <v>4600007308</v>
      </c>
      <c r="AA473" s="19">
        <f t="shared" si="10"/>
        <v>1</v>
      </c>
      <c r="AB473" s="17" t="s">
        <v>1272</v>
      </c>
      <c r="AC473" s="17" t="s">
        <v>361</v>
      </c>
      <c r="AD473" s="17"/>
      <c r="AE473" s="15" t="s">
        <v>1266</v>
      </c>
      <c r="AF473" s="16" t="s">
        <v>53</v>
      </c>
      <c r="AG473" s="15" t="s">
        <v>1206</v>
      </c>
      <c r="AH473"/>
      <c r="AI473"/>
      <c r="AJ473"/>
      <c r="AK473"/>
      <c r="AL473"/>
      <c r="AM473"/>
      <c r="AN473"/>
      <c r="AO473"/>
    </row>
    <row r="474" spans="1:41" s="33" customFormat="1" ht="63" hidden="1" customHeight="1" x14ac:dyDescent="0.25">
      <c r="A474" s="13" t="s">
        <v>1197</v>
      </c>
      <c r="B474" s="14">
        <v>80161500</v>
      </c>
      <c r="C474" s="15" t="s">
        <v>1273</v>
      </c>
      <c r="D474" s="15" t="s">
        <v>3571</v>
      </c>
      <c r="E474" s="14" t="s">
        <v>3589</v>
      </c>
      <c r="F474" s="22" t="s">
        <v>3746</v>
      </c>
      <c r="G474" s="24" t="s">
        <v>3683</v>
      </c>
      <c r="H474" s="23">
        <v>66372152</v>
      </c>
      <c r="I474" s="23">
        <v>26653662</v>
      </c>
      <c r="J474" s="16" t="s">
        <v>3599</v>
      </c>
      <c r="K474" s="16" t="s">
        <v>3600</v>
      </c>
      <c r="L474" s="15" t="s">
        <v>1200</v>
      </c>
      <c r="M474" s="15" t="s">
        <v>1201</v>
      </c>
      <c r="N474" s="15">
        <v>3835152</v>
      </c>
      <c r="O474" s="15" t="s">
        <v>1203</v>
      </c>
      <c r="P474" s="16" t="s">
        <v>48</v>
      </c>
      <c r="Q474" s="16" t="s">
        <v>48</v>
      </c>
      <c r="R474" s="16" t="s">
        <v>48</v>
      </c>
      <c r="S474" s="16" t="s">
        <v>48</v>
      </c>
      <c r="T474" s="16" t="s">
        <v>48</v>
      </c>
      <c r="U474" s="17" t="s">
        <v>48</v>
      </c>
      <c r="V474" s="17">
        <v>7420</v>
      </c>
      <c r="W474" s="16">
        <v>18440</v>
      </c>
      <c r="X474" s="18">
        <v>42969</v>
      </c>
      <c r="Y474" s="16">
        <v>2017060096839</v>
      </c>
      <c r="Z474" s="16">
        <v>4600007310</v>
      </c>
      <c r="AA474" s="19">
        <f t="shared" si="10"/>
        <v>1</v>
      </c>
      <c r="AB474" s="17" t="s">
        <v>1274</v>
      </c>
      <c r="AC474" s="17" t="s">
        <v>361</v>
      </c>
      <c r="AD474" s="17"/>
      <c r="AE474" s="15" t="s">
        <v>1266</v>
      </c>
      <c r="AF474" s="16" t="s">
        <v>53</v>
      </c>
      <c r="AG474" s="15" t="s">
        <v>1206</v>
      </c>
      <c r="AH474"/>
      <c r="AI474"/>
      <c r="AJ474"/>
      <c r="AK474"/>
      <c r="AL474"/>
      <c r="AM474"/>
      <c r="AN474"/>
      <c r="AO474"/>
    </row>
    <row r="475" spans="1:41" s="33" customFormat="1" ht="63" hidden="1" customHeight="1" x14ac:dyDescent="0.25">
      <c r="A475" s="13" t="s">
        <v>1197</v>
      </c>
      <c r="B475" s="14">
        <v>86121800</v>
      </c>
      <c r="C475" s="15" t="s">
        <v>1275</v>
      </c>
      <c r="D475" s="15" t="s">
        <v>3573</v>
      </c>
      <c r="E475" s="14" t="s">
        <v>3582</v>
      </c>
      <c r="F475" s="14" t="s">
        <v>3672</v>
      </c>
      <c r="G475" s="24" t="s">
        <v>3683</v>
      </c>
      <c r="H475" s="23">
        <v>75000000</v>
      </c>
      <c r="I475" s="23">
        <v>75000000</v>
      </c>
      <c r="J475" s="16" t="s">
        <v>3598</v>
      </c>
      <c r="K475" s="16" t="s">
        <v>48</v>
      </c>
      <c r="L475" s="15" t="s">
        <v>1220</v>
      </c>
      <c r="M475" s="15" t="s">
        <v>1221</v>
      </c>
      <c r="N475" s="15">
        <v>3838123</v>
      </c>
      <c r="O475" s="15" t="s">
        <v>1223</v>
      </c>
      <c r="P475" s="16" t="s">
        <v>48</v>
      </c>
      <c r="Q475" s="16" t="s">
        <v>48</v>
      </c>
      <c r="R475" s="16" t="s">
        <v>48</v>
      </c>
      <c r="S475" s="16" t="s">
        <v>48</v>
      </c>
      <c r="T475" s="16" t="s">
        <v>48</v>
      </c>
      <c r="U475" s="17" t="s">
        <v>48</v>
      </c>
      <c r="V475" s="17"/>
      <c r="W475" s="16"/>
      <c r="X475" s="18"/>
      <c r="Y475" s="16"/>
      <c r="Z475" s="16"/>
      <c r="AA475" s="19" t="str">
        <f t="shared" si="10"/>
        <v/>
      </c>
      <c r="AB475" s="17"/>
      <c r="AC475" s="17"/>
      <c r="AD475" s="17"/>
      <c r="AE475" s="15" t="s">
        <v>1229</v>
      </c>
      <c r="AF475" s="16" t="s">
        <v>53</v>
      </c>
      <c r="AG475" s="15" t="s">
        <v>1206</v>
      </c>
      <c r="AH475"/>
      <c r="AI475"/>
      <c r="AJ475"/>
      <c r="AK475"/>
      <c r="AL475"/>
      <c r="AM475"/>
      <c r="AN475"/>
      <c r="AO475"/>
    </row>
    <row r="476" spans="1:41" s="33" customFormat="1" ht="63" hidden="1" customHeight="1" x14ac:dyDescent="0.25">
      <c r="A476" s="13" t="s">
        <v>1197</v>
      </c>
      <c r="B476" s="14">
        <v>72152711</v>
      </c>
      <c r="C476" s="15" t="s">
        <v>1276</v>
      </c>
      <c r="D476" s="15" t="s">
        <v>3572</v>
      </c>
      <c r="E476" s="14" t="s">
        <v>3591</v>
      </c>
      <c r="F476" s="14" t="s">
        <v>3672</v>
      </c>
      <c r="G476" s="24" t="s">
        <v>3683</v>
      </c>
      <c r="H476" s="23">
        <v>78375000</v>
      </c>
      <c r="I476" s="23">
        <v>78375000</v>
      </c>
      <c r="J476" s="16" t="s">
        <v>3598</v>
      </c>
      <c r="K476" s="16" t="s">
        <v>48</v>
      </c>
      <c r="L476" s="15" t="s">
        <v>1220</v>
      </c>
      <c r="M476" s="15" t="s">
        <v>1221</v>
      </c>
      <c r="N476" s="15">
        <v>3838123</v>
      </c>
      <c r="O476" s="15" t="s">
        <v>1223</v>
      </c>
      <c r="P476" s="16" t="s">
        <v>48</v>
      </c>
      <c r="Q476" s="16" t="s">
        <v>48</v>
      </c>
      <c r="R476" s="16" t="s">
        <v>48</v>
      </c>
      <c r="S476" s="16" t="s">
        <v>48</v>
      </c>
      <c r="T476" s="16" t="s">
        <v>48</v>
      </c>
      <c r="U476" s="17" t="s">
        <v>48</v>
      </c>
      <c r="V476" s="17"/>
      <c r="W476" s="16"/>
      <c r="X476" s="18"/>
      <c r="Y476" s="16"/>
      <c r="Z476" s="16"/>
      <c r="AA476" s="19" t="str">
        <f t="shared" si="10"/>
        <v/>
      </c>
      <c r="AB476" s="17"/>
      <c r="AC476" s="17"/>
      <c r="AD476" s="17"/>
      <c r="AE476" s="15" t="s">
        <v>1229</v>
      </c>
      <c r="AF476" s="16" t="s">
        <v>53</v>
      </c>
      <c r="AG476" s="15" t="s">
        <v>1206</v>
      </c>
      <c r="AH476"/>
      <c r="AI476"/>
      <c r="AJ476"/>
      <c r="AK476"/>
      <c r="AL476"/>
      <c r="AM476"/>
      <c r="AN476"/>
      <c r="AO476"/>
    </row>
    <row r="477" spans="1:41" s="33" customFormat="1" ht="63" hidden="1" customHeight="1" x14ac:dyDescent="0.25">
      <c r="A477" s="13" t="s">
        <v>3944</v>
      </c>
      <c r="B477" s="14">
        <v>90121502</v>
      </c>
      <c r="C477" s="15" t="s">
        <v>1277</v>
      </c>
      <c r="D477" s="15" t="s">
        <v>3571</v>
      </c>
      <c r="E477" s="14" t="s">
        <v>3953</v>
      </c>
      <c r="F477" s="22" t="s">
        <v>3680</v>
      </c>
      <c r="G477" s="24" t="s">
        <v>3683</v>
      </c>
      <c r="H477" s="23">
        <v>47500000</v>
      </c>
      <c r="I477" s="23">
        <v>30000000</v>
      </c>
      <c r="J477" s="16" t="s">
        <v>3599</v>
      </c>
      <c r="K477" s="16" t="s">
        <v>3600</v>
      </c>
      <c r="L477" s="15" t="s">
        <v>1278</v>
      </c>
      <c r="M477" s="15" t="s">
        <v>326</v>
      </c>
      <c r="N477" s="15">
        <v>3839179</v>
      </c>
      <c r="O477" s="15" t="s">
        <v>1279</v>
      </c>
      <c r="P477" s="16" t="s">
        <v>48</v>
      </c>
      <c r="Q477" s="16" t="s">
        <v>48</v>
      </c>
      <c r="R477" s="16" t="s">
        <v>48</v>
      </c>
      <c r="S477" s="16" t="s">
        <v>48</v>
      </c>
      <c r="T477" s="16" t="s">
        <v>48</v>
      </c>
      <c r="U477" s="17" t="s">
        <v>48</v>
      </c>
      <c r="V477" s="17">
        <v>7571</v>
      </c>
      <c r="W477" s="16">
        <v>18713</v>
      </c>
      <c r="X477" s="18">
        <v>42986</v>
      </c>
      <c r="Y477" s="16">
        <v>2017060102139</v>
      </c>
      <c r="Z477" s="16">
        <v>4600007506</v>
      </c>
      <c r="AA477" s="19">
        <f t="shared" si="10"/>
        <v>1</v>
      </c>
      <c r="AB477" s="17" t="s">
        <v>1280</v>
      </c>
      <c r="AC477" s="17" t="s">
        <v>361</v>
      </c>
      <c r="AD477" s="17"/>
      <c r="AE477" s="15" t="s">
        <v>1278</v>
      </c>
      <c r="AF477" s="16" t="s">
        <v>53</v>
      </c>
      <c r="AG477" s="15" t="s">
        <v>1206</v>
      </c>
      <c r="AH477"/>
      <c r="AI477"/>
      <c r="AJ477"/>
      <c r="AK477"/>
      <c r="AL477"/>
      <c r="AM477"/>
      <c r="AN477"/>
      <c r="AO477"/>
    </row>
    <row r="478" spans="1:41" s="33" customFormat="1" ht="63" hidden="1" customHeight="1" x14ac:dyDescent="0.25">
      <c r="A478" s="13" t="s">
        <v>3954</v>
      </c>
      <c r="B478" s="14">
        <v>83111600</v>
      </c>
      <c r="C478" s="15" t="s">
        <v>1281</v>
      </c>
      <c r="D478" s="15" t="s">
        <v>3571</v>
      </c>
      <c r="E478" s="14" t="s">
        <v>3592</v>
      </c>
      <c r="F478" s="22" t="s">
        <v>3680</v>
      </c>
      <c r="G478" s="24" t="s">
        <v>3683</v>
      </c>
      <c r="H478" s="23">
        <v>673255770</v>
      </c>
      <c r="I478" s="23">
        <v>288413416</v>
      </c>
      <c r="J478" s="16" t="s">
        <v>3599</v>
      </c>
      <c r="K478" s="16" t="s">
        <v>3600</v>
      </c>
      <c r="L478" s="15" t="s">
        <v>1282</v>
      </c>
      <c r="M478" s="15" t="s">
        <v>1283</v>
      </c>
      <c r="N478" s="15" t="s">
        <v>1284</v>
      </c>
      <c r="O478" s="15" t="s">
        <v>1285</v>
      </c>
      <c r="P478" s="16" t="s">
        <v>48</v>
      </c>
      <c r="Q478" s="16" t="s">
        <v>48</v>
      </c>
      <c r="R478" s="16" t="s">
        <v>48</v>
      </c>
      <c r="S478" s="16" t="s">
        <v>48</v>
      </c>
      <c r="T478" s="16" t="s">
        <v>48</v>
      </c>
      <c r="U478" s="17" t="s">
        <v>48</v>
      </c>
      <c r="V478" s="17">
        <v>7394</v>
      </c>
      <c r="W478" s="16">
        <v>5149</v>
      </c>
      <c r="X478" s="18">
        <v>42979</v>
      </c>
      <c r="Y478" s="16">
        <v>2017060098928</v>
      </c>
      <c r="Z478" s="16">
        <v>4600007212</v>
      </c>
      <c r="AA478" s="19">
        <f t="shared" si="10"/>
        <v>1</v>
      </c>
      <c r="AB478" s="17" t="s">
        <v>1286</v>
      </c>
      <c r="AC478" s="17" t="s">
        <v>361</v>
      </c>
      <c r="AD478" s="17"/>
      <c r="AE478" s="15" t="s">
        <v>1287</v>
      </c>
      <c r="AF478" s="16" t="s">
        <v>53</v>
      </c>
      <c r="AG478" s="15" t="s">
        <v>1288</v>
      </c>
      <c r="AH478"/>
      <c r="AI478"/>
      <c r="AJ478"/>
      <c r="AK478"/>
      <c r="AL478"/>
      <c r="AM478"/>
      <c r="AN478"/>
      <c r="AO478"/>
    </row>
    <row r="479" spans="1:41" s="33" customFormat="1" ht="63" hidden="1" customHeight="1" x14ac:dyDescent="0.25">
      <c r="A479" s="13" t="s">
        <v>3954</v>
      </c>
      <c r="B479" s="14" t="s">
        <v>3955</v>
      </c>
      <c r="C479" s="15" t="s">
        <v>1289</v>
      </c>
      <c r="D479" s="15" t="s">
        <v>3571</v>
      </c>
      <c r="E479" s="14" t="s">
        <v>3579</v>
      </c>
      <c r="F479" s="22" t="s">
        <v>3680</v>
      </c>
      <c r="G479" s="24" t="s">
        <v>3683</v>
      </c>
      <c r="H479" s="23">
        <v>268266060</v>
      </c>
      <c r="I479" s="23">
        <v>205302936</v>
      </c>
      <c r="J479" s="16" t="s">
        <v>3599</v>
      </c>
      <c r="K479" s="16" t="s">
        <v>3600</v>
      </c>
      <c r="L479" s="15" t="s">
        <v>1282</v>
      </c>
      <c r="M479" s="15" t="s">
        <v>1283</v>
      </c>
      <c r="N479" s="15" t="s">
        <v>1290</v>
      </c>
      <c r="O479" s="15" t="s">
        <v>1285</v>
      </c>
      <c r="P479" s="16" t="s">
        <v>48</v>
      </c>
      <c r="Q479" s="16" t="s">
        <v>48</v>
      </c>
      <c r="R479" s="16" t="s">
        <v>48</v>
      </c>
      <c r="S479" s="16" t="s">
        <v>48</v>
      </c>
      <c r="T479" s="16" t="s">
        <v>48</v>
      </c>
      <c r="U479" s="17" t="s">
        <v>48</v>
      </c>
      <c r="V479" s="17">
        <v>7392</v>
      </c>
      <c r="W479" s="16">
        <v>17413</v>
      </c>
      <c r="X479" s="18">
        <v>42976</v>
      </c>
      <c r="Y479" s="16">
        <v>2017060098962</v>
      </c>
      <c r="Z479" s="16">
        <v>4600007217</v>
      </c>
      <c r="AA479" s="19">
        <f t="shared" si="10"/>
        <v>1</v>
      </c>
      <c r="AB479" s="17" t="s">
        <v>1291</v>
      </c>
      <c r="AC479" s="17" t="s">
        <v>361</v>
      </c>
      <c r="AD479" s="17"/>
      <c r="AE479" s="15" t="s">
        <v>1292</v>
      </c>
      <c r="AF479" s="16" t="s">
        <v>53</v>
      </c>
      <c r="AG479" s="15" t="s">
        <v>1288</v>
      </c>
      <c r="AH479"/>
      <c r="AI479"/>
      <c r="AJ479"/>
      <c r="AK479"/>
      <c r="AL479"/>
      <c r="AM479"/>
      <c r="AN479"/>
      <c r="AO479"/>
    </row>
    <row r="480" spans="1:41" s="33" customFormat="1" ht="63" hidden="1" customHeight="1" x14ac:dyDescent="0.25">
      <c r="A480" s="13" t="s">
        <v>3954</v>
      </c>
      <c r="B480" s="14">
        <v>78111800</v>
      </c>
      <c r="C480" s="15" t="s">
        <v>1293</v>
      </c>
      <c r="D480" s="15" t="s">
        <v>3571</v>
      </c>
      <c r="E480" s="14" t="s">
        <v>3592</v>
      </c>
      <c r="F480" s="14" t="s">
        <v>3615</v>
      </c>
      <c r="G480" s="24" t="s">
        <v>3683</v>
      </c>
      <c r="H480" s="23">
        <v>423100902</v>
      </c>
      <c r="I480" s="23">
        <v>423100902</v>
      </c>
      <c r="J480" s="16" t="s">
        <v>3598</v>
      </c>
      <c r="K480" s="16" t="s">
        <v>48</v>
      </c>
      <c r="L480" s="15" t="s">
        <v>1200</v>
      </c>
      <c r="M480" s="15" t="s">
        <v>1294</v>
      </c>
      <c r="N480" s="15">
        <v>3838181</v>
      </c>
      <c r="O480" s="15" t="s">
        <v>1203</v>
      </c>
      <c r="P480" s="16" t="s">
        <v>48</v>
      </c>
      <c r="Q480" s="16" t="s">
        <v>48</v>
      </c>
      <c r="R480" s="16" t="s">
        <v>48</v>
      </c>
      <c r="S480" s="16" t="s">
        <v>48</v>
      </c>
      <c r="T480" s="16" t="s">
        <v>48</v>
      </c>
      <c r="U480" s="17" t="s">
        <v>48</v>
      </c>
      <c r="V480" s="17"/>
      <c r="W480" s="16"/>
      <c r="X480" s="18"/>
      <c r="Y480" s="16"/>
      <c r="Z480" s="16"/>
      <c r="AA480" s="19" t="str">
        <f t="shared" si="10"/>
        <v/>
      </c>
      <c r="AB480" s="17"/>
      <c r="AC480" s="17"/>
      <c r="AD480" s="17"/>
      <c r="AE480" s="15" t="s">
        <v>1295</v>
      </c>
      <c r="AF480" s="16" t="s">
        <v>53</v>
      </c>
      <c r="AG480" s="15" t="s">
        <v>1206</v>
      </c>
      <c r="AH480"/>
      <c r="AI480"/>
      <c r="AJ480"/>
      <c r="AK480"/>
      <c r="AL480"/>
      <c r="AM480"/>
      <c r="AN480"/>
      <c r="AO480"/>
    </row>
    <row r="481" spans="1:41" s="33" customFormat="1" ht="63" hidden="1" customHeight="1" x14ac:dyDescent="0.25">
      <c r="A481" s="13" t="s">
        <v>3944</v>
      </c>
      <c r="B481" s="14">
        <v>86131504</v>
      </c>
      <c r="C481" s="15" t="s">
        <v>1296</v>
      </c>
      <c r="D481" s="15" t="s">
        <v>3571</v>
      </c>
      <c r="E481" s="14" t="s">
        <v>3578</v>
      </c>
      <c r="F481" s="22" t="s">
        <v>3680</v>
      </c>
      <c r="G481" s="24" t="s">
        <v>3683</v>
      </c>
      <c r="H481" s="23">
        <v>700000000</v>
      </c>
      <c r="I481" s="23">
        <v>300000000</v>
      </c>
      <c r="J481" s="16" t="s">
        <v>3599</v>
      </c>
      <c r="K481" s="16" t="s">
        <v>3600</v>
      </c>
      <c r="L481" s="15" t="s">
        <v>1200</v>
      </c>
      <c r="M481" s="15" t="s">
        <v>1294</v>
      </c>
      <c r="N481" s="15" t="s">
        <v>1297</v>
      </c>
      <c r="O481" s="15" t="s">
        <v>1203</v>
      </c>
      <c r="P481" s="16" t="s">
        <v>48</v>
      </c>
      <c r="Q481" s="16" t="s">
        <v>48</v>
      </c>
      <c r="R481" s="16" t="s">
        <v>48</v>
      </c>
      <c r="S481" s="16" t="s">
        <v>48</v>
      </c>
      <c r="T481" s="16" t="s">
        <v>48</v>
      </c>
      <c r="U481" s="17" t="s">
        <v>48</v>
      </c>
      <c r="V481" s="17">
        <v>6359</v>
      </c>
      <c r="W481" s="16">
        <v>16149</v>
      </c>
      <c r="X481" s="18">
        <v>42752</v>
      </c>
      <c r="Y481" s="16">
        <v>20170000231</v>
      </c>
      <c r="Z481" s="16">
        <v>4600006243</v>
      </c>
      <c r="AA481" s="19">
        <f t="shared" si="10"/>
        <v>1</v>
      </c>
      <c r="AB481" s="17" t="s">
        <v>1298</v>
      </c>
      <c r="AC481" s="17"/>
      <c r="AD481" s="17" t="s">
        <v>3956</v>
      </c>
      <c r="AE481" s="15" t="s">
        <v>1299</v>
      </c>
      <c r="AF481" s="16" t="s">
        <v>53</v>
      </c>
      <c r="AG481" s="15" t="s">
        <v>1206</v>
      </c>
      <c r="AH481"/>
      <c r="AI481"/>
      <c r="AJ481"/>
      <c r="AK481"/>
      <c r="AL481"/>
      <c r="AM481"/>
      <c r="AN481"/>
      <c r="AO481"/>
    </row>
    <row r="482" spans="1:41" s="33" customFormat="1" ht="63" hidden="1" customHeight="1" x14ac:dyDescent="0.25">
      <c r="A482" s="13" t="s">
        <v>3944</v>
      </c>
      <c r="B482" s="14">
        <v>80111620</v>
      </c>
      <c r="C482" s="15" t="s">
        <v>3957</v>
      </c>
      <c r="D482" s="15" t="s">
        <v>3571</v>
      </c>
      <c r="E482" s="14" t="s">
        <v>3589</v>
      </c>
      <c r="F482" s="22" t="s">
        <v>3746</v>
      </c>
      <c r="G482" s="24" t="s">
        <v>3683</v>
      </c>
      <c r="H482" s="23">
        <v>53281638</v>
      </c>
      <c r="I482" s="23">
        <v>53281638</v>
      </c>
      <c r="J482" s="16" t="s">
        <v>3598</v>
      </c>
      <c r="K482" s="16" t="s">
        <v>48</v>
      </c>
      <c r="L482" s="15" t="s">
        <v>1278</v>
      </c>
      <c r="M482" s="15" t="s">
        <v>326</v>
      </c>
      <c r="N482" s="15" t="s">
        <v>3958</v>
      </c>
      <c r="O482" s="15" t="s">
        <v>1279</v>
      </c>
      <c r="P482" s="16" t="s">
        <v>48</v>
      </c>
      <c r="Q482" s="16" t="s">
        <v>48</v>
      </c>
      <c r="R482" s="16" t="s">
        <v>48</v>
      </c>
      <c r="S482" s="16" t="s">
        <v>48</v>
      </c>
      <c r="T482" s="16" t="s">
        <v>48</v>
      </c>
      <c r="U482" s="17" t="s">
        <v>48</v>
      </c>
      <c r="V482" s="17"/>
      <c r="W482" s="16"/>
      <c r="X482" s="18"/>
      <c r="Y482" s="16"/>
      <c r="Z482" s="16"/>
      <c r="AA482" s="19" t="str">
        <f t="shared" si="10"/>
        <v/>
      </c>
      <c r="AB482" s="17"/>
      <c r="AC482" s="17"/>
      <c r="AD482" s="17"/>
      <c r="AE482" s="15" t="s">
        <v>1278</v>
      </c>
      <c r="AF482" s="16" t="s">
        <v>53</v>
      </c>
      <c r="AG482" s="15" t="s">
        <v>1206</v>
      </c>
      <c r="AH482"/>
      <c r="AI482"/>
      <c r="AJ482"/>
      <c r="AK482"/>
      <c r="AL482"/>
      <c r="AM482"/>
      <c r="AN482"/>
      <c r="AO482"/>
    </row>
    <row r="483" spans="1:41" s="33" customFormat="1" ht="63" hidden="1" customHeight="1" x14ac:dyDescent="0.25">
      <c r="A483" s="13" t="s">
        <v>1300</v>
      </c>
      <c r="B483" s="14">
        <v>93141500</v>
      </c>
      <c r="C483" s="15" t="s">
        <v>1301</v>
      </c>
      <c r="D483" s="15" t="s">
        <v>3576</v>
      </c>
      <c r="E483" s="14" t="s">
        <v>3578</v>
      </c>
      <c r="F483" s="14" t="s">
        <v>3672</v>
      </c>
      <c r="G483" s="24" t="s">
        <v>3683</v>
      </c>
      <c r="H483" s="23">
        <v>75000000</v>
      </c>
      <c r="I483" s="23">
        <v>75000000</v>
      </c>
      <c r="J483" s="16" t="s">
        <v>3598</v>
      </c>
      <c r="K483" s="16" t="s">
        <v>48</v>
      </c>
      <c r="L483" s="15" t="s">
        <v>1302</v>
      </c>
      <c r="M483" s="15" t="s">
        <v>50</v>
      </c>
      <c r="N483" s="15" t="s">
        <v>1303</v>
      </c>
      <c r="O483" s="15" t="s">
        <v>1304</v>
      </c>
      <c r="P483" s="16" t="s">
        <v>1305</v>
      </c>
      <c r="Q483" s="16" t="s">
        <v>1306</v>
      </c>
      <c r="R483" s="16" t="s">
        <v>1307</v>
      </c>
      <c r="S483" s="16">
        <v>70051002</v>
      </c>
      <c r="T483" s="16" t="s">
        <v>1308</v>
      </c>
      <c r="U483" s="17" t="s">
        <v>1309</v>
      </c>
      <c r="V483" s="17"/>
      <c r="W483" s="16"/>
      <c r="X483" s="18"/>
      <c r="Y483" s="16"/>
      <c r="Z483" s="16"/>
      <c r="AA483" s="19" t="str">
        <f t="shared" si="10"/>
        <v/>
      </c>
      <c r="AB483" s="17"/>
      <c r="AC483" s="17"/>
      <c r="AD483" s="17"/>
      <c r="AE483" s="15" t="s">
        <v>1310</v>
      </c>
      <c r="AF483" s="16" t="s">
        <v>53</v>
      </c>
      <c r="AG483" s="15" t="s">
        <v>407</v>
      </c>
      <c r="AH483"/>
      <c r="AI483"/>
      <c r="AJ483"/>
      <c r="AK483"/>
      <c r="AL483"/>
      <c r="AM483"/>
      <c r="AN483"/>
      <c r="AO483"/>
    </row>
    <row r="484" spans="1:41" s="33" customFormat="1" ht="63" hidden="1" customHeight="1" x14ac:dyDescent="0.25">
      <c r="A484" s="13" t="s">
        <v>1300</v>
      </c>
      <c r="B484" s="14">
        <v>93141500</v>
      </c>
      <c r="C484" s="15" t="s">
        <v>1311</v>
      </c>
      <c r="D484" s="15" t="s">
        <v>3574</v>
      </c>
      <c r="E484" s="14" t="s">
        <v>3578</v>
      </c>
      <c r="F484" s="14" t="s">
        <v>3672</v>
      </c>
      <c r="G484" s="24" t="s">
        <v>3683</v>
      </c>
      <c r="H484" s="23">
        <v>25000000</v>
      </c>
      <c r="I484" s="23">
        <v>25000000</v>
      </c>
      <c r="J484" s="16" t="s">
        <v>3598</v>
      </c>
      <c r="K484" s="16" t="s">
        <v>48</v>
      </c>
      <c r="L484" s="15" t="s">
        <v>1312</v>
      </c>
      <c r="M484" s="15" t="s">
        <v>928</v>
      </c>
      <c r="N484" s="15" t="s">
        <v>1313</v>
      </c>
      <c r="O484" s="15" t="s">
        <v>1314</v>
      </c>
      <c r="P484" s="16" t="s">
        <v>1305</v>
      </c>
      <c r="Q484" s="16" t="s">
        <v>1306</v>
      </c>
      <c r="R484" s="16" t="s">
        <v>1307</v>
      </c>
      <c r="S484" s="16">
        <v>70051001</v>
      </c>
      <c r="T484" s="16" t="s">
        <v>1315</v>
      </c>
      <c r="U484" s="17" t="s">
        <v>1316</v>
      </c>
      <c r="V484" s="17"/>
      <c r="W484" s="16"/>
      <c r="X484" s="18"/>
      <c r="Y484" s="16"/>
      <c r="Z484" s="16"/>
      <c r="AA484" s="19" t="str">
        <f t="shared" si="10"/>
        <v/>
      </c>
      <c r="AB484" s="17"/>
      <c r="AC484" s="17"/>
      <c r="AD484" s="17"/>
      <c r="AE484" s="15" t="s">
        <v>1317</v>
      </c>
      <c r="AF484" s="16" t="s">
        <v>1318</v>
      </c>
      <c r="AG484" s="15" t="s">
        <v>407</v>
      </c>
      <c r="AH484"/>
      <c r="AI484"/>
      <c r="AJ484"/>
      <c r="AK484"/>
      <c r="AL484"/>
      <c r="AM484"/>
      <c r="AN484"/>
      <c r="AO484"/>
    </row>
    <row r="485" spans="1:41" s="33" customFormat="1" ht="63" hidden="1" customHeight="1" x14ac:dyDescent="0.25">
      <c r="A485" s="13" t="s">
        <v>1300</v>
      </c>
      <c r="B485" s="14">
        <v>93141500</v>
      </c>
      <c r="C485" s="15" t="s">
        <v>1319</v>
      </c>
      <c r="D485" s="15" t="s">
        <v>3576</v>
      </c>
      <c r="E485" s="14" t="s">
        <v>3582</v>
      </c>
      <c r="F485" s="22" t="s">
        <v>3746</v>
      </c>
      <c r="G485" s="24" t="s">
        <v>3683</v>
      </c>
      <c r="H485" s="23">
        <v>50000000</v>
      </c>
      <c r="I485" s="23">
        <v>50000000</v>
      </c>
      <c r="J485" s="16" t="s">
        <v>3598</v>
      </c>
      <c r="K485" s="16" t="s">
        <v>48</v>
      </c>
      <c r="L485" s="15" t="s">
        <v>1320</v>
      </c>
      <c r="M485" s="15" t="s">
        <v>50</v>
      </c>
      <c r="N485" s="15" t="s">
        <v>1321</v>
      </c>
      <c r="O485" s="15" t="s">
        <v>1322</v>
      </c>
      <c r="P485" s="16" t="s">
        <v>1305</v>
      </c>
      <c r="Q485" s="16" t="s">
        <v>1306</v>
      </c>
      <c r="R485" s="16" t="s">
        <v>1323</v>
      </c>
      <c r="S485" s="16">
        <v>70053001</v>
      </c>
      <c r="T485" s="16" t="s">
        <v>1324</v>
      </c>
      <c r="U485" s="17" t="s">
        <v>1325</v>
      </c>
      <c r="V485" s="17"/>
      <c r="W485" s="16"/>
      <c r="X485" s="18"/>
      <c r="Y485" s="16"/>
      <c r="Z485" s="16"/>
      <c r="AA485" s="19" t="str">
        <f t="shared" si="10"/>
        <v/>
      </c>
      <c r="AB485" s="17"/>
      <c r="AC485" s="17"/>
      <c r="AD485" s="17"/>
      <c r="AE485" s="15" t="s">
        <v>1326</v>
      </c>
      <c r="AF485" s="16" t="s">
        <v>53</v>
      </c>
      <c r="AG485" s="15" t="s">
        <v>407</v>
      </c>
      <c r="AH485"/>
      <c r="AI485"/>
      <c r="AJ485"/>
      <c r="AK485"/>
      <c r="AL485"/>
      <c r="AM485"/>
      <c r="AN485"/>
      <c r="AO485"/>
    </row>
    <row r="486" spans="1:41" s="33" customFormat="1" ht="63" hidden="1" customHeight="1" x14ac:dyDescent="0.25">
      <c r="A486" s="13" t="s">
        <v>1300</v>
      </c>
      <c r="B486" s="14">
        <v>93141500</v>
      </c>
      <c r="C486" s="15" t="s">
        <v>1327</v>
      </c>
      <c r="D486" s="15" t="s">
        <v>3892</v>
      </c>
      <c r="E486" s="14" t="s">
        <v>3581</v>
      </c>
      <c r="F486" s="22" t="s">
        <v>3746</v>
      </c>
      <c r="G486" s="24" t="s">
        <v>3683</v>
      </c>
      <c r="H486" s="23">
        <v>50685660</v>
      </c>
      <c r="I486" s="23">
        <v>50685660</v>
      </c>
      <c r="J486" s="16" t="s">
        <v>3598</v>
      </c>
      <c r="K486" s="16" t="s">
        <v>48</v>
      </c>
      <c r="L486" s="15" t="s">
        <v>1312</v>
      </c>
      <c r="M486" s="15" t="s">
        <v>928</v>
      </c>
      <c r="N486" s="15" t="s">
        <v>1313</v>
      </c>
      <c r="O486" s="15" t="s">
        <v>1314</v>
      </c>
      <c r="P486" s="16" t="s">
        <v>1305</v>
      </c>
      <c r="Q486" s="16" t="s">
        <v>1306</v>
      </c>
      <c r="R486" s="16" t="s">
        <v>1307</v>
      </c>
      <c r="S486" s="16">
        <v>70051001</v>
      </c>
      <c r="T486" s="16" t="s">
        <v>1328</v>
      </c>
      <c r="U486" s="17" t="s">
        <v>1329</v>
      </c>
      <c r="V486" s="17"/>
      <c r="W486" s="16"/>
      <c r="X486" s="18"/>
      <c r="Y486" s="16"/>
      <c r="Z486" s="16"/>
      <c r="AA486" s="19" t="str">
        <f t="shared" si="10"/>
        <v/>
      </c>
      <c r="AB486" s="17"/>
      <c r="AC486" s="17"/>
      <c r="AD486" s="17"/>
      <c r="AE486" s="15" t="s">
        <v>1317</v>
      </c>
      <c r="AF486" s="16" t="s">
        <v>1318</v>
      </c>
      <c r="AG486" s="15" t="s">
        <v>407</v>
      </c>
      <c r="AH486"/>
      <c r="AI486"/>
      <c r="AJ486"/>
      <c r="AK486"/>
      <c r="AL486"/>
      <c r="AM486"/>
      <c r="AN486"/>
      <c r="AO486"/>
    </row>
    <row r="487" spans="1:41" s="33" customFormat="1" ht="63" hidden="1" customHeight="1" x14ac:dyDescent="0.25">
      <c r="A487" s="13" t="s">
        <v>1300</v>
      </c>
      <c r="B487" s="14">
        <v>93141500</v>
      </c>
      <c r="C487" s="15" t="s">
        <v>1330</v>
      </c>
      <c r="D487" s="15" t="s">
        <v>3576</v>
      </c>
      <c r="E487" s="14" t="s">
        <v>3578</v>
      </c>
      <c r="F487" s="22" t="s">
        <v>3746</v>
      </c>
      <c r="G487" s="24" t="s">
        <v>3683</v>
      </c>
      <c r="H487" s="23">
        <v>50000000</v>
      </c>
      <c r="I487" s="23">
        <v>50000000</v>
      </c>
      <c r="J487" s="16" t="s">
        <v>3598</v>
      </c>
      <c r="K487" s="16" t="s">
        <v>48</v>
      </c>
      <c r="L487" s="15" t="s">
        <v>1320</v>
      </c>
      <c r="M487" s="15" t="s">
        <v>50</v>
      </c>
      <c r="N487" s="15" t="s">
        <v>1321</v>
      </c>
      <c r="O487" s="15" t="s">
        <v>1322</v>
      </c>
      <c r="P487" s="16" t="s">
        <v>1305</v>
      </c>
      <c r="Q487" s="16" t="s">
        <v>1323</v>
      </c>
      <c r="R487" s="16" t="s">
        <v>1331</v>
      </c>
      <c r="S487" s="16">
        <v>220056001</v>
      </c>
      <c r="T487" s="16" t="s">
        <v>1332</v>
      </c>
      <c r="U487" s="17" t="s">
        <v>1333</v>
      </c>
      <c r="V487" s="17"/>
      <c r="W487" s="16"/>
      <c r="X487" s="18"/>
      <c r="Y487" s="16"/>
      <c r="Z487" s="16"/>
      <c r="AA487" s="19" t="str">
        <f t="shared" si="10"/>
        <v/>
      </c>
      <c r="AB487" s="17"/>
      <c r="AC487" s="17"/>
      <c r="AD487" s="17"/>
      <c r="AE487" s="15" t="s">
        <v>1326</v>
      </c>
      <c r="AF487" s="16" t="s">
        <v>53</v>
      </c>
      <c r="AG487" s="15" t="s">
        <v>407</v>
      </c>
      <c r="AH487"/>
      <c r="AI487"/>
      <c r="AJ487"/>
      <c r="AK487"/>
      <c r="AL487"/>
      <c r="AM487"/>
      <c r="AN487"/>
      <c r="AO487"/>
    </row>
    <row r="488" spans="1:41" s="33" customFormat="1" ht="63" hidden="1" customHeight="1" x14ac:dyDescent="0.25">
      <c r="A488" s="13" t="s">
        <v>1300</v>
      </c>
      <c r="B488" s="14">
        <v>93141500</v>
      </c>
      <c r="C488" s="15" t="s">
        <v>1334</v>
      </c>
      <c r="D488" s="15" t="s">
        <v>3575</v>
      </c>
      <c r="E488" s="14" t="s">
        <v>3580</v>
      </c>
      <c r="F488" s="14" t="s">
        <v>3672</v>
      </c>
      <c r="G488" s="24" t="s">
        <v>3683</v>
      </c>
      <c r="H488" s="23">
        <v>50000000</v>
      </c>
      <c r="I488" s="23">
        <v>50000000</v>
      </c>
      <c r="J488" s="16" t="s">
        <v>3598</v>
      </c>
      <c r="K488" s="16" t="s">
        <v>48</v>
      </c>
      <c r="L488" s="15" t="s">
        <v>1335</v>
      </c>
      <c r="M488" s="15" t="s">
        <v>50</v>
      </c>
      <c r="N488" s="15" t="s">
        <v>1336</v>
      </c>
      <c r="O488" s="15" t="s">
        <v>1337</v>
      </c>
      <c r="P488" s="16" t="s">
        <v>1305</v>
      </c>
      <c r="Q488" s="16" t="s">
        <v>1323</v>
      </c>
      <c r="R488" s="16" t="s">
        <v>1307</v>
      </c>
      <c r="S488" s="16">
        <v>70051001</v>
      </c>
      <c r="T488" s="16" t="s">
        <v>1338</v>
      </c>
      <c r="U488" s="17" t="s">
        <v>1333</v>
      </c>
      <c r="V488" s="17"/>
      <c r="W488" s="16"/>
      <c r="X488" s="18"/>
      <c r="Y488" s="16"/>
      <c r="Z488" s="16"/>
      <c r="AA488" s="19" t="str">
        <f t="shared" si="10"/>
        <v/>
      </c>
      <c r="AB488" s="17"/>
      <c r="AC488" s="17"/>
      <c r="AD488" s="17"/>
      <c r="AE488" s="15" t="s">
        <v>1335</v>
      </c>
      <c r="AF488" s="16" t="s">
        <v>53</v>
      </c>
      <c r="AG488" s="15" t="s">
        <v>407</v>
      </c>
      <c r="AH488"/>
      <c r="AI488"/>
      <c r="AJ488"/>
      <c r="AK488"/>
      <c r="AL488"/>
      <c r="AM488"/>
      <c r="AN488"/>
      <c r="AO488"/>
    </row>
    <row r="489" spans="1:41" s="33" customFormat="1" ht="63" hidden="1" customHeight="1" x14ac:dyDescent="0.25">
      <c r="A489" s="13" t="s">
        <v>1300</v>
      </c>
      <c r="B489" s="14">
        <v>93141500</v>
      </c>
      <c r="C489" s="15" t="s">
        <v>1339</v>
      </c>
      <c r="D489" s="15" t="s">
        <v>3576</v>
      </c>
      <c r="E489" s="14" t="s">
        <v>3578</v>
      </c>
      <c r="F489" s="22" t="s">
        <v>3746</v>
      </c>
      <c r="G489" s="24" t="s">
        <v>3683</v>
      </c>
      <c r="H489" s="23">
        <v>150000000</v>
      </c>
      <c r="I489" s="23">
        <v>150000000</v>
      </c>
      <c r="J489" s="16" t="s">
        <v>3598</v>
      </c>
      <c r="K489" s="16" t="s">
        <v>48</v>
      </c>
      <c r="L489" s="15" t="s">
        <v>1302</v>
      </c>
      <c r="M489" s="15" t="s">
        <v>50</v>
      </c>
      <c r="N489" s="15" t="s">
        <v>1340</v>
      </c>
      <c r="O489" s="15" t="s">
        <v>1304</v>
      </c>
      <c r="P489" s="16" t="s">
        <v>1305</v>
      </c>
      <c r="Q489" s="16" t="s">
        <v>1331</v>
      </c>
      <c r="R489" s="16" t="s">
        <v>1307</v>
      </c>
      <c r="S489" s="16">
        <v>22005601</v>
      </c>
      <c r="T489" s="16" t="s">
        <v>1341</v>
      </c>
      <c r="U489" s="17" t="s">
        <v>1342</v>
      </c>
      <c r="V489" s="17"/>
      <c r="W489" s="16"/>
      <c r="X489" s="18"/>
      <c r="Y489" s="16"/>
      <c r="Z489" s="16"/>
      <c r="AA489" s="19" t="str">
        <f t="shared" si="10"/>
        <v/>
      </c>
      <c r="AB489" s="17"/>
      <c r="AC489" s="17"/>
      <c r="AD489" s="17"/>
      <c r="AE489" s="15" t="s">
        <v>1310</v>
      </c>
      <c r="AF489" s="16" t="s">
        <v>53</v>
      </c>
      <c r="AG489" s="15" t="s">
        <v>407</v>
      </c>
      <c r="AH489"/>
      <c r="AI489"/>
      <c r="AJ489"/>
      <c r="AK489"/>
      <c r="AL489"/>
      <c r="AM489"/>
      <c r="AN489"/>
      <c r="AO489"/>
    </row>
    <row r="490" spans="1:41" s="33" customFormat="1" ht="63" hidden="1" customHeight="1" x14ac:dyDescent="0.25">
      <c r="A490" s="13" t="s">
        <v>1300</v>
      </c>
      <c r="B490" s="14">
        <v>93141500</v>
      </c>
      <c r="C490" s="15" t="s">
        <v>1343</v>
      </c>
      <c r="D490" s="15" t="s">
        <v>3576</v>
      </c>
      <c r="E490" s="14" t="s">
        <v>3583</v>
      </c>
      <c r="F490" s="22" t="s">
        <v>3746</v>
      </c>
      <c r="G490" s="24" t="s">
        <v>3683</v>
      </c>
      <c r="H490" s="23">
        <v>50000000</v>
      </c>
      <c r="I490" s="23">
        <v>50000000</v>
      </c>
      <c r="J490" s="16" t="s">
        <v>3598</v>
      </c>
      <c r="K490" s="16" t="s">
        <v>48</v>
      </c>
      <c r="L490" s="15" t="s">
        <v>1335</v>
      </c>
      <c r="M490" s="15" t="s">
        <v>50</v>
      </c>
      <c r="N490" s="15" t="s">
        <v>1336</v>
      </c>
      <c r="O490" s="15" t="s">
        <v>1337</v>
      </c>
      <c r="P490" s="16" t="s">
        <v>1305</v>
      </c>
      <c r="Q490" s="16" t="s">
        <v>1323</v>
      </c>
      <c r="R490" s="16" t="s">
        <v>1323</v>
      </c>
      <c r="S490" s="16">
        <v>70053001</v>
      </c>
      <c r="T490" s="16" t="s">
        <v>1344</v>
      </c>
      <c r="U490" s="17" t="s">
        <v>1345</v>
      </c>
      <c r="V490" s="17"/>
      <c r="W490" s="16"/>
      <c r="X490" s="18"/>
      <c r="Y490" s="16"/>
      <c r="Z490" s="16"/>
      <c r="AA490" s="19" t="str">
        <f t="shared" si="10"/>
        <v/>
      </c>
      <c r="AB490" s="17"/>
      <c r="AC490" s="17"/>
      <c r="AD490" s="17"/>
      <c r="AE490" s="15" t="s">
        <v>1335</v>
      </c>
      <c r="AF490" s="16" t="s">
        <v>53</v>
      </c>
      <c r="AG490" s="15" t="s">
        <v>407</v>
      </c>
      <c r="AH490"/>
      <c r="AI490"/>
      <c r="AJ490"/>
      <c r="AK490"/>
      <c r="AL490"/>
      <c r="AM490"/>
      <c r="AN490"/>
      <c r="AO490"/>
    </row>
    <row r="491" spans="1:41" s="33" customFormat="1" ht="63" hidden="1" customHeight="1" x14ac:dyDescent="0.25">
      <c r="A491" s="13" t="s">
        <v>1346</v>
      </c>
      <c r="B491" s="14">
        <v>93141506</v>
      </c>
      <c r="C491" s="15" t="s">
        <v>1347</v>
      </c>
      <c r="D491" s="15" t="s">
        <v>3571</v>
      </c>
      <c r="E491" s="14" t="s">
        <v>3583</v>
      </c>
      <c r="F491" s="22" t="s">
        <v>3746</v>
      </c>
      <c r="G491" s="25" t="s">
        <v>3831</v>
      </c>
      <c r="H491" s="23">
        <v>281897559</v>
      </c>
      <c r="I491" s="23">
        <v>17748255</v>
      </c>
      <c r="J491" s="16" t="s">
        <v>3599</v>
      </c>
      <c r="K491" s="16" t="s">
        <v>3600</v>
      </c>
      <c r="L491" s="15" t="s">
        <v>1348</v>
      </c>
      <c r="M491" s="15" t="s">
        <v>1349</v>
      </c>
      <c r="N491" s="15" t="s">
        <v>1350</v>
      </c>
      <c r="O491" s="15" t="s">
        <v>1351</v>
      </c>
      <c r="P491" s="16" t="s">
        <v>1352</v>
      </c>
      <c r="Q491" s="16" t="s">
        <v>1353</v>
      </c>
      <c r="R491" s="16" t="s">
        <v>1354</v>
      </c>
      <c r="S491" s="16" t="s">
        <v>1355</v>
      </c>
      <c r="T491" s="16" t="s">
        <v>1356</v>
      </c>
      <c r="U491" s="17" t="s">
        <v>1357</v>
      </c>
      <c r="V491" s="17">
        <v>7861</v>
      </c>
      <c r="W491" s="16">
        <v>19492</v>
      </c>
      <c r="X491" s="18">
        <v>43049</v>
      </c>
      <c r="Y491" s="16" t="s">
        <v>48</v>
      </c>
      <c r="Z491" s="16">
        <v>4600007820</v>
      </c>
      <c r="AA491" s="19">
        <f t="shared" si="10"/>
        <v>1</v>
      </c>
      <c r="AB491" s="17" t="s">
        <v>1358</v>
      </c>
      <c r="AC491" s="17" t="s">
        <v>1359</v>
      </c>
      <c r="AD491" s="17"/>
      <c r="AE491" s="15"/>
      <c r="AF491" s="16" t="s">
        <v>864</v>
      </c>
      <c r="AG491" s="15" t="s">
        <v>1360</v>
      </c>
      <c r="AH491"/>
      <c r="AI491"/>
      <c r="AJ491"/>
      <c r="AK491"/>
      <c r="AL491"/>
      <c r="AM491"/>
      <c r="AN491"/>
      <c r="AO491"/>
    </row>
    <row r="492" spans="1:41" s="33" customFormat="1" ht="63" hidden="1" customHeight="1" x14ac:dyDescent="0.25">
      <c r="A492" s="13" t="s">
        <v>1346</v>
      </c>
      <c r="B492" s="14">
        <v>93141506</v>
      </c>
      <c r="C492" s="15" t="s">
        <v>1361</v>
      </c>
      <c r="D492" s="15" t="s">
        <v>3571</v>
      </c>
      <c r="E492" s="14" t="s">
        <v>3583</v>
      </c>
      <c r="F492" s="22" t="s">
        <v>3746</v>
      </c>
      <c r="G492" s="25" t="s">
        <v>3831</v>
      </c>
      <c r="H492" s="23">
        <v>1476103512</v>
      </c>
      <c r="I492" s="23">
        <v>99688594</v>
      </c>
      <c r="J492" s="16" t="s">
        <v>3599</v>
      </c>
      <c r="K492" s="16" t="s">
        <v>3600</v>
      </c>
      <c r="L492" s="15" t="s">
        <v>1348</v>
      </c>
      <c r="M492" s="15" t="s">
        <v>1349</v>
      </c>
      <c r="N492" s="15" t="s">
        <v>1350</v>
      </c>
      <c r="O492" s="15" t="s">
        <v>1351</v>
      </c>
      <c r="P492" s="16" t="s">
        <v>1352</v>
      </c>
      <c r="Q492" s="16" t="s">
        <v>1353</v>
      </c>
      <c r="R492" s="16" t="s">
        <v>1354</v>
      </c>
      <c r="S492" s="16" t="s">
        <v>1355</v>
      </c>
      <c r="T492" s="16" t="s">
        <v>1356</v>
      </c>
      <c r="U492" s="17" t="s">
        <v>1357</v>
      </c>
      <c r="V492" s="17">
        <v>7862</v>
      </c>
      <c r="W492" s="16">
        <v>19493</v>
      </c>
      <c r="X492" s="18">
        <v>43049</v>
      </c>
      <c r="Y492" s="16" t="s">
        <v>48</v>
      </c>
      <c r="Z492" s="16">
        <v>4600007891</v>
      </c>
      <c r="AA492" s="19">
        <f t="shared" si="10"/>
        <v>1</v>
      </c>
      <c r="AB492" s="17" t="s">
        <v>1362</v>
      </c>
      <c r="AC492" s="17" t="s">
        <v>1359</v>
      </c>
      <c r="AD492" s="17"/>
      <c r="AE492" s="15"/>
      <c r="AF492" s="16" t="s">
        <v>864</v>
      </c>
      <c r="AG492" s="15" t="s">
        <v>1360</v>
      </c>
      <c r="AH492"/>
      <c r="AI492"/>
      <c r="AJ492"/>
      <c r="AK492"/>
      <c r="AL492"/>
      <c r="AM492"/>
      <c r="AN492"/>
      <c r="AO492"/>
    </row>
    <row r="493" spans="1:41" s="33" customFormat="1" ht="63" hidden="1" customHeight="1" x14ac:dyDescent="0.25">
      <c r="A493" s="13" t="s">
        <v>1346</v>
      </c>
      <c r="B493" s="14">
        <v>93141506</v>
      </c>
      <c r="C493" s="15" t="s">
        <v>1363</v>
      </c>
      <c r="D493" s="15" t="s">
        <v>3571</v>
      </c>
      <c r="E493" s="14" t="s">
        <v>3583</v>
      </c>
      <c r="F493" s="22" t="s">
        <v>3746</v>
      </c>
      <c r="G493" s="25" t="s">
        <v>3831</v>
      </c>
      <c r="H493" s="23">
        <v>319452883</v>
      </c>
      <c r="I493" s="23">
        <v>21193505</v>
      </c>
      <c r="J493" s="16" t="s">
        <v>3599</v>
      </c>
      <c r="K493" s="16" t="s">
        <v>3600</v>
      </c>
      <c r="L493" s="15" t="s">
        <v>1348</v>
      </c>
      <c r="M493" s="15" t="s">
        <v>1349</v>
      </c>
      <c r="N493" s="15" t="s">
        <v>1350</v>
      </c>
      <c r="O493" s="15" t="s">
        <v>1351</v>
      </c>
      <c r="P493" s="16" t="s">
        <v>1352</v>
      </c>
      <c r="Q493" s="16" t="s">
        <v>1353</v>
      </c>
      <c r="R493" s="16" t="s">
        <v>1354</v>
      </c>
      <c r="S493" s="16" t="s">
        <v>1355</v>
      </c>
      <c r="T493" s="16" t="s">
        <v>1356</v>
      </c>
      <c r="U493" s="17" t="s">
        <v>1357</v>
      </c>
      <c r="V493" s="17">
        <v>7864</v>
      </c>
      <c r="W493" s="16">
        <v>19494</v>
      </c>
      <c r="X493" s="18">
        <v>43049</v>
      </c>
      <c r="Y493" s="16" t="s">
        <v>48</v>
      </c>
      <c r="Z493" s="16">
        <v>4600007800</v>
      </c>
      <c r="AA493" s="19">
        <f t="shared" si="10"/>
        <v>1</v>
      </c>
      <c r="AB493" s="17" t="s">
        <v>1364</v>
      </c>
      <c r="AC493" s="17" t="s">
        <v>1359</v>
      </c>
      <c r="AD493" s="17"/>
      <c r="AE493" s="15"/>
      <c r="AF493" s="16" t="s">
        <v>864</v>
      </c>
      <c r="AG493" s="15" t="s">
        <v>1360</v>
      </c>
      <c r="AH493"/>
      <c r="AI493"/>
      <c r="AJ493"/>
      <c r="AK493"/>
      <c r="AL493"/>
      <c r="AM493"/>
      <c r="AN493"/>
      <c r="AO493"/>
    </row>
    <row r="494" spans="1:41" s="33" customFormat="1" ht="63" hidden="1" customHeight="1" x14ac:dyDescent="0.25">
      <c r="A494" s="13" t="s">
        <v>1346</v>
      </c>
      <c r="B494" s="14">
        <v>93141506</v>
      </c>
      <c r="C494" s="15" t="s">
        <v>1365</v>
      </c>
      <c r="D494" s="15" t="s">
        <v>3571</v>
      </c>
      <c r="E494" s="14" t="s">
        <v>3583</v>
      </c>
      <c r="F494" s="22" t="s">
        <v>3746</v>
      </c>
      <c r="G494" s="25" t="s">
        <v>3831</v>
      </c>
      <c r="H494" s="23">
        <v>4340528483</v>
      </c>
      <c r="I494" s="23">
        <v>288266452</v>
      </c>
      <c r="J494" s="16" t="s">
        <v>3599</v>
      </c>
      <c r="K494" s="16" t="s">
        <v>3600</v>
      </c>
      <c r="L494" s="15" t="s">
        <v>1348</v>
      </c>
      <c r="M494" s="15" t="s">
        <v>1349</v>
      </c>
      <c r="N494" s="15" t="s">
        <v>1350</v>
      </c>
      <c r="O494" s="15" t="s">
        <v>1351</v>
      </c>
      <c r="P494" s="16" t="s">
        <v>1352</v>
      </c>
      <c r="Q494" s="16" t="s">
        <v>1353</v>
      </c>
      <c r="R494" s="16" t="s">
        <v>1354</v>
      </c>
      <c r="S494" s="16" t="s">
        <v>1355</v>
      </c>
      <c r="T494" s="16" t="s">
        <v>1356</v>
      </c>
      <c r="U494" s="17" t="s">
        <v>1357</v>
      </c>
      <c r="V494" s="17">
        <v>7865</v>
      </c>
      <c r="W494" s="16">
        <v>19496</v>
      </c>
      <c r="X494" s="18">
        <v>43049</v>
      </c>
      <c r="Y494" s="16" t="s">
        <v>48</v>
      </c>
      <c r="Z494" s="16">
        <v>4600007888</v>
      </c>
      <c r="AA494" s="19">
        <f t="shared" si="10"/>
        <v>1</v>
      </c>
      <c r="AB494" s="17" t="s">
        <v>1366</v>
      </c>
      <c r="AC494" s="17" t="s">
        <v>1359</v>
      </c>
      <c r="AD494" s="17"/>
      <c r="AE494" s="15"/>
      <c r="AF494" s="16" t="s">
        <v>864</v>
      </c>
      <c r="AG494" s="15" t="s">
        <v>1360</v>
      </c>
      <c r="AH494"/>
      <c r="AI494"/>
      <c r="AJ494"/>
      <c r="AK494"/>
      <c r="AL494"/>
      <c r="AM494"/>
      <c r="AN494"/>
      <c r="AO494"/>
    </row>
    <row r="495" spans="1:41" s="33" customFormat="1" ht="63" hidden="1" customHeight="1" x14ac:dyDescent="0.25">
      <c r="A495" s="13" t="s">
        <v>1346</v>
      </c>
      <c r="B495" s="14">
        <v>93141506</v>
      </c>
      <c r="C495" s="15" t="s">
        <v>1367</v>
      </c>
      <c r="D495" s="15" t="s">
        <v>3571</v>
      </c>
      <c r="E495" s="14" t="s">
        <v>3583</v>
      </c>
      <c r="F495" s="22" t="s">
        <v>3746</v>
      </c>
      <c r="G495" s="25" t="s">
        <v>3831</v>
      </c>
      <c r="H495" s="23">
        <v>452218641</v>
      </c>
      <c r="I495" s="23">
        <v>30798443</v>
      </c>
      <c r="J495" s="16" t="s">
        <v>3599</v>
      </c>
      <c r="K495" s="16" t="s">
        <v>3600</v>
      </c>
      <c r="L495" s="15" t="s">
        <v>1348</v>
      </c>
      <c r="M495" s="15" t="s">
        <v>1349</v>
      </c>
      <c r="N495" s="15" t="s">
        <v>1350</v>
      </c>
      <c r="O495" s="15" t="s">
        <v>1351</v>
      </c>
      <c r="P495" s="16" t="s">
        <v>1352</v>
      </c>
      <c r="Q495" s="16" t="s">
        <v>1353</v>
      </c>
      <c r="R495" s="16" t="s">
        <v>1354</v>
      </c>
      <c r="S495" s="16" t="s">
        <v>1355</v>
      </c>
      <c r="T495" s="16" t="s">
        <v>1356</v>
      </c>
      <c r="U495" s="17" t="s">
        <v>1357</v>
      </c>
      <c r="V495" s="17">
        <v>7868</v>
      </c>
      <c r="W495" s="16">
        <v>19497</v>
      </c>
      <c r="X495" s="18">
        <v>43049</v>
      </c>
      <c r="Y495" s="16" t="s">
        <v>48</v>
      </c>
      <c r="Z495" s="16">
        <v>4600007810</v>
      </c>
      <c r="AA495" s="19">
        <f t="shared" si="10"/>
        <v>1</v>
      </c>
      <c r="AB495" s="17" t="s">
        <v>1368</v>
      </c>
      <c r="AC495" s="17" t="s">
        <v>1359</v>
      </c>
      <c r="AD495" s="17"/>
      <c r="AE495" s="15"/>
      <c r="AF495" s="16" t="s">
        <v>864</v>
      </c>
      <c r="AG495" s="15" t="s">
        <v>1360</v>
      </c>
      <c r="AH495"/>
      <c r="AI495"/>
      <c r="AJ495"/>
      <c r="AK495"/>
      <c r="AL495"/>
      <c r="AM495"/>
      <c r="AN495"/>
      <c r="AO495"/>
    </row>
    <row r="496" spans="1:41" s="33" customFormat="1" ht="63" hidden="1" customHeight="1" x14ac:dyDescent="0.25">
      <c r="A496" s="13" t="s">
        <v>1346</v>
      </c>
      <c r="B496" s="14">
        <v>93141506</v>
      </c>
      <c r="C496" s="15" t="s">
        <v>1369</v>
      </c>
      <c r="D496" s="15" t="s">
        <v>3571</v>
      </c>
      <c r="E496" s="14" t="s">
        <v>3583</v>
      </c>
      <c r="F496" s="22" t="s">
        <v>3746</v>
      </c>
      <c r="G496" s="25" t="s">
        <v>3831</v>
      </c>
      <c r="H496" s="23">
        <v>814802912</v>
      </c>
      <c r="I496" s="23">
        <v>55332795</v>
      </c>
      <c r="J496" s="16" t="s">
        <v>3599</v>
      </c>
      <c r="K496" s="16" t="s">
        <v>3600</v>
      </c>
      <c r="L496" s="15" t="s">
        <v>1348</v>
      </c>
      <c r="M496" s="15" t="s">
        <v>1349</v>
      </c>
      <c r="N496" s="15" t="s">
        <v>1350</v>
      </c>
      <c r="O496" s="15" t="s">
        <v>1351</v>
      </c>
      <c r="P496" s="16" t="s">
        <v>1352</v>
      </c>
      <c r="Q496" s="16" t="s">
        <v>1353</v>
      </c>
      <c r="R496" s="16" t="s">
        <v>1354</v>
      </c>
      <c r="S496" s="16" t="s">
        <v>1355</v>
      </c>
      <c r="T496" s="16" t="s">
        <v>1356</v>
      </c>
      <c r="U496" s="17" t="s">
        <v>1357</v>
      </c>
      <c r="V496" s="17">
        <v>7869</v>
      </c>
      <c r="W496" s="16">
        <v>19498</v>
      </c>
      <c r="X496" s="18">
        <v>43049</v>
      </c>
      <c r="Y496" s="16" t="s">
        <v>48</v>
      </c>
      <c r="Z496" s="16">
        <v>4600007808</v>
      </c>
      <c r="AA496" s="19">
        <f t="shared" si="10"/>
        <v>1</v>
      </c>
      <c r="AB496" s="17" t="s">
        <v>1370</v>
      </c>
      <c r="AC496" s="17" t="s">
        <v>1359</v>
      </c>
      <c r="AD496" s="17"/>
      <c r="AE496" s="15"/>
      <c r="AF496" s="16" t="s">
        <v>864</v>
      </c>
      <c r="AG496" s="15" t="s">
        <v>1360</v>
      </c>
      <c r="AH496"/>
      <c r="AI496"/>
      <c r="AJ496"/>
      <c r="AK496"/>
      <c r="AL496"/>
      <c r="AM496"/>
      <c r="AN496"/>
      <c r="AO496"/>
    </row>
    <row r="497" spans="1:41" s="33" customFormat="1" ht="63" hidden="1" customHeight="1" x14ac:dyDescent="0.25">
      <c r="A497" s="13" t="s">
        <v>1346</v>
      </c>
      <c r="B497" s="14">
        <v>93141506</v>
      </c>
      <c r="C497" s="15" t="s">
        <v>1371</v>
      </c>
      <c r="D497" s="15" t="s">
        <v>3571</v>
      </c>
      <c r="E497" s="14" t="s">
        <v>3583</v>
      </c>
      <c r="F497" s="22" t="s">
        <v>3746</v>
      </c>
      <c r="G497" s="25" t="s">
        <v>3831</v>
      </c>
      <c r="H497" s="23">
        <v>708029384</v>
      </c>
      <c r="I497" s="23">
        <v>46980675</v>
      </c>
      <c r="J497" s="16" t="s">
        <v>3599</v>
      </c>
      <c r="K497" s="16" t="s">
        <v>3600</v>
      </c>
      <c r="L497" s="15" t="s">
        <v>1348</v>
      </c>
      <c r="M497" s="15" t="s">
        <v>1349</v>
      </c>
      <c r="N497" s="15" t="s">
        <v>1350</v>
      </c>
      <c r="O497" s="15" t="s">
        <v>1351</v>
      </c>
      <c r="P497" s="16" t="s">
        <v>1352</v>
      </c>
      <c r="Q497" s="16" t="s">
        <v>1353</v>
      </c>
      <c r="R497" s="16" t="s">
        <v>1354</v>
      </c>
      <c r="S497" s="16" t="s">
        <v>1355</v>
      </c>
      <c r="T497" s="16" t="s">
        <v>1356</v>
      </c>
      <c r="U497" s="17" t="s">
        <v>1357</v>
      </c>
      <c r="V497" s="17">
        <v>7872</v>
      </c>
      <c r="W497" s="16">
        <v>19499</v>
      </c>
      <c r="X497" s="18">
        <v>43049</v>
      </c>
      <c r="Y497" s="16" t="s">
        <v>48</v>
      </c>
      <c r="Z497" s="16">
        <v>4600007825</v>
      </c>
      <c r="AA497" s="19">
        <f t="shared" si="10"/>
        <v>1</v>
      </c>
      <c r="AB497" s="17" t="s">
        <v>1372</v>
      </c>
      <c r="AC497" s="17" t="s">
        <v>1359</v>
      </c>
      <c r="AD497" s="17"/>
      <c r="AE497" s="15"/>
      <c r="AF497" s="16" t="s">
        <v>864</v>
      </c>
      <c r="AG497" s="15" t="s">
        <v>1360</v>
      </c>
      <c r="AH497"/>
      <c r="AI497"/>
      <c r="AJ497"/>
      <c r="AK497"/>
      <c r="AL497"/>
      <c r="AM497"/>
      <c r="AN497"/>
      <c r="AO497"/>
    </row>
    <row r="498" spans="1:41" s="33" customFormat="1" ht="63" hidden="1" customHeight="1" x14ac:dyDescent="0.25">
      <c r="A498" s="13" t="s">
        <v>1346</v>
      </c>
      <c r="B498" s="14">
        <v>93141506</v>
      </c>
      <c r="C498" s="15" t="s">
        <v>1373</v>
      </c>
      <c r="D498" s="15" t="s">
        <v>3571</v>
      </c>
      <c r="E498" s="14" t="s">
        <v>3583</v>
      </c>
      <c r="F498" s="22" t="s">
        <v>3746</v>
      </c>
      <c r="G498" s="25" t="s">
        <v>3831</v>
      </c>
      <c r="H498" s="23">
        <v>472019589</v>
      </c>
      <c r="I498" s="23">
        <v>31320450</v>
      </c>
      <c r="J498" s="16" t="s">
        <v>3599</v>
      </c>
      <c r="K498" s="16" t="s">
        <v>3600</v>
      </c>
      <c r="L498" s="15" t="s">
        <v>1348</v>
      </c>
      <c r="M498" s="15" t="s">
        <v>1349</v>
      </c>
      <c r="N498" s="15" t="s">
        <v>1350</v>
      </c>
      <c r="O498" s="15" t="s">
        <v>1351</v>
      </c>
      <c r="P498" s="16" t="s">
        <v>1352</v>
      </c>
      <c r="Q498" s="16" t="s">
        <v>1353</v>
      </c>
      <c r="R498" s="16" t="s">
        <v>1354</v>
      </c>
      <c r="S498" s="16" t="s">
        <v>1355</v>
      </c>
      <c r="T498" s="16" t="s">
        <v>1356</v>
      </c>
      <c r="U498" s="17" t="s">
        <v>1357</v>
      </c>
      <c r="V498" s="17">
        <v>7874</v>
      </c>
      <c r="W498" s="16">
        <v>19500</v>
      </c>
      <c r="X498" s="18">
        <v>43049</v>
      </c>
      <c r="Y498" s="16" t="s">
        <v>48</v>
      </c>
      <c r="Z498" s="16">
        <v>4600007798</v>
      </c>
      <c r="AA498" s="19">
        <f t="shared" si="10"/>
        <v>1</v>
      </c>
      <c r="AB498" s="17" t="s">
        <v>1374</v>
      </c>
      <c r="AC498" s="17" t="s">
        <v>1359</v>
      </c>
      <c r="AD498" s="17"/>
      <c r="AE498" s="15"/>
      <c r="AF498" s="16" t="s">
        <v>864</v>
      </c>
      <c r="AG498" s="15" t="s">
        <v>1360</v>
      </c>
      <c r="AH498"/>
      <c r="AI498"/>
      <c r="AJ498"/>
      <c r="AK498"/>
      <c r="AL498"/>
      <c r="AM498"/>
      <c r="AN498"/>
      <c r="AO498"/>
    </row>
    <row r="499" spans="1:41" s="33" customFormat="1" ht="63" hidden="1" customHeight="1" x14ac:dyDescent="0.25">
      <c r="A499" s="13" t="s">
        <v>1346</v>
      </c>
      <c r="B499" s="14">
        <v>93141506</v>
      </c>
      <c r="C499" s="15" t="s">
        <v>1375</v>
      </c>
      <c r="D499" s="15" t="s">
        <v>3571</v>
      </c>
      <c r="E499" s="14" t="s">
        <v>3583</v>
      </c>
      <c r="F499" s="22" t="s">
        <v>3746</v>
      </c>
      <c r="G499" s="25" t="s">
        <v>3831</v>
      </c>
      <c r="H499" s="23">
        <v>602767341</v>
      </c>
      <c r="I499" s="23">
        <v>40925388</v>
      </c>
      <c r="J499" s="16" t="s">
        <v>3599</v>
      </c>
      <c r="K499" s="16" t="s">
        <v>3600</v>
      </c>
      <c r="L499" s="15" t="s">
        <v>1348</v>
      </c>
      <c r="M499" s="15" t="s">
        <v>1349</v>
      </c>
      <c r="N499" s="15" t="s">
        <v>1350</v>
      </c>
      <c r="O499" s="15" t="s">
        <v>1351</v>
      </c>
      <c r="P499" s="16" t="s">
        <v>1352</v>
      </c>
      <c r="Q499" s="16" t="s">
        <v>1353</v>
      </c>
      <c r="R499" s="16" t="s">
        <v>1354</v>
      </c>
      <c r="S499" s="16" t="s">
        <v>1355</v>
      </c>
      <c r="T499" s="16" t="s">
        <v>1356</v>
      </c>
      <c r="U499" s="17" t="s">
        <v>1357</v>
      </c>
      <c r="V499" s="17">
        <v>7875</v>
      </c>
      <c r="W499" s="16">
        <v>19501</v>
      </c>
      <c r="X499" s="18">
        <v>43049</v>
      </c>
      <c r="Y499" s="16" t="s">
        <v>48</v>
      </c>
      <c r="Z499" s="16">
        <v>4600007823</v>
      </c>
      <c r="AA499" s="19">
        <f t="shared" si="10"/>
        <v>1</v>
      </c>
      <c r="AB499" s="17" t="s">
        <v>1376</v>
      </c>
      <c r="AC499" s="17" t="s">
        <v>1359</v>
      </c>
      <c r="AD499" s="17"/>
      <c r="AE499" s="15"/>
      <c r="AF499" s="16" t="s">
        <v>864</v>
      </c>
      <c r="AG499" s="15" t="s">
        <v>1360</v>
      </c>
      <c r="AH499"/>
      <c r="AI499"/>
      <c r="AJ499"/>
      <c r="AK499"/>
      <c r="AL499"/>
      <c r="AM499"/>
      <c r="AN499"/>
      <c r="AO499"/>
    </row>
    <row r="500" spans="1:41" s="33" customFormat="1" ht="63" hidden="1" customHeight="1" x14ac:dyDescent="0.25">
      <c r="A500" s="13" t="s">
        <v>1346</v>
      </c>
      <c r="B500" s="14">
        <v>93141506</v>
      </c>
      <c r="C500" s="15" t="s">
        <v>1377</v>
      </c>
      <c r="D500" s="15" t="s">
        <v>3571</v>
      </c>
      <c r="E500" s="14" t="s">
        <v>3583</v>
      </c>
      <c r="F500" s="22" t="s">
        <v>3746</v>
      </c>
      <c r="G500" s="25" t="s">
        <v>3831</v>
      </c>
      <c r="H500" s="23">
        <v>1014261793</v>
      </c>
      <c r="I500" s="23">
        <v>68800589</v>
      </c>
      <c r="J500" s="16" t="s">
        <v>3599</v>
      </c>
      <c r="K500" s="16" t="s">
        <v>3600</v>
      </c>
      <c r="L500" s="15" t="s">
        <v>1348</v>
      </c>
      <c r="M500" s="15" t="s">
        <v>1349</v>
      </c>
      <c r="N500" s="15" t="s">
        <v>1350</v>
      </c>
      <c r="O500" s="15" t="s">
        <v>1351</v>
      </c>
      <c r="P500" s="16" t="s">
        <v>1352</v>
      </c>
      <c r="Q500" s="16" t="s">
        <v>1353</v>
      </c>
      <c r="R500" s="16" t="s">
        <v>1354</v>
      </c>
      <c r="S500" s="16" t="s">
        <v>1355</v>
      </c>
      <c r="T500" s="16" t="s">
        <v>1356</v>
      </c>
      <c r="U500" s="17" t="s">
        <v>1357</v>
      </c>
      <c r="V500" s="17">
        <v>7876</v>
      </c>
      <c r="W500" s="16">
        <v>19502</v>
      </c>
      <c r="X500" s="18">
        <v>43049</v>
      </c>
      <c r="Y500" s="16" t="s">
        <v>48</v>
      </c>
      <c r="Z500" s="16">
        <v>4600007829</v>
      </c>
      <c r="AA500" s="19">
        <f t="shared" si="10"/>
        <v>1</v>
      </c>
      <c r="AB500" s="17" t="s">
        <v>1378</v>
      </c>
      <c r="AC500" s="17" t="s">
        <v>1359</v>
      </c>
      <c r="AD500" s="17"/>
      <c r="AE500" s="15"/>
      <c r="AF500" s="16" t="s">
        <v>864</v>
      </c>
      <c r="AG500" s="15" t="s">
        <v>1360</v>
      </c>
      <c r="AH500"/>
      <c r="AI500"/>
      <c r="AJ500"/>
      <c r="AK500"/>
      <c r="AL500"/>
      <c r="AM500"/>
      <c r="AN500"/>
      <c r="AO500"/>
    </row>
    <row r="501" spans="1:41" s="33" customFormat="1" ht="63" hidden="1" customHeight="1" x14ac:dyDescent="0.25">
      <c r="A501" s="13" t="s">
        <v>1346</v>
      </c>
      <c r="B501" s="14">
        <v>93141506</v>
      </c>
      <c r="C501" s="15" t="s">
        <v>1379</v>
      </c>
      <c r="D501" s="15" t="s">
        <v>3571</v>
      </c>
      <c r="E501" s="14" t="s">
        <v>3583</v>
      </c>
      <c r="F501" s="22" t="s">
        <v>3746</v>
      </c>
      <c r="G501" s="25" t="s">
        <v>3831</v>
      </c>
      <c r="H501" s="23">
        <v>1503402342</v>
      </c>
      <c r="I501" s="23">
        <v>102064605</v>
      </c>
      <c r="J501" s="16" t="s">
        <v>3599</v>
      </c>
      <c r="K501" s="16" t="s">
        <v>3600</v>
      </c>
      <c r="L501" s="15" t="s">
        <v>1348</v>
      </c>
      <c r="M501" s="15" t="s">
        <v>1349</v>
      </c>
      <c r="N501" s="15" t="s">
        <v>1350</v>
      </c>
      <c r="O501" s="15" t="s">
        <v>1351</v>
      </c>
      <c r="P501" s="16" t="s">
        <v>1352</v>
      </c>
      <c r="Q501" s="16" t="s">
        <v>1353</v>
      </c>
      <c r="R501" s="16" t="s">
        <v>1354</v>
      </c>
      <c r="S501" s="16" t="s">
        <v>1355</v>
      </c>
      <c r="T501" s="16" t="s">
        <v>1356</v>
      </c>
      <c r="U501" s="17" t="s">
        <v>1357</v>
      </c>
      <c r="V501" s="17">
        <v>7878</v>
      </c>
      <c r="W501" s="16">
        <v>19503</v>
      </c>
      <c r="X501" s="18">
        <v>43049</v>
      </c>
      <c r="Y501" s="16" t="s">
        <v>48</v>
      </c>
      <c r="Z501" s="16">
        <v>4600007784</v>
      </c>
      <c r="AA501" s="19">
        <f t="shared" si="10"/>
        <v>1</v>
      </c>
      <c r="AB501" s="17" t="s">
        <v>1380</v>
      </c>
      <c r="AC501" s="17" t="s">
        <v>1359</v>
      </c>
      <c r="AD501" s="17"/>
      <c r="AE501" s="15"/>
      <c r="AF501" s="16" t="s">
        <v>864</v>
      </c>
      <c r="AG501" s="15" t="s">
        <v>1360</v>
      </c>
      <c r="AH501"/>
      <c r="AI501"/>
      <c r="AJ501"/>
      <c r="AK501"/>
      <c r="AL501"/>
      <c r="AM501"/>
      <c r="AN501"/>
      <c r="AO501"/>
    </row>
    <row r="502" spans="1:41" s="33" customFormat="1" ht="63" hidden="1" customHeight="1" x14ac:dyDescent="0.25">
      <c r="A502" s="13" t="s">
        <v>1346</v>
      </c>
      <c r="B502" s="14">
        <v>93141506</v>
      </c>
      <c r="C502" s="15" t="s">
        <v>1381</v>
      </c>
      <c r="D502" s="15" t="s">
        <v>3571</v>
      </c>
      <c r="E502" s="14" t="s">
        <v>3583</v>
      </c>
      <c r="F502" s="22" t="s">
        <v>3746</v>
      </c>
      <c r="G502" s="25" t="s">
        <v>3831</v>
      </c>
      <c r="H502" s="23">
        <v>983685603</v>
      </c>
      <c r="I502" s="23">
        <v>67860975</v>
      </c>
      <c r="J502" s="16" t="s">
        <v>3599</v>
      </c>
      <c r="K502" s="16" t="s">
        <v>3600</v>
      </c>
      <c r="L502" s="15" t="s">
        <v>1348</v>
      </c>
      <c r="M502" s="15" t="s">
        <v>1349</v>
      </c>
      <c r="N502" s="15" t="s">
        <v>1350</v>
      </c>
      <c r="O502" s="15" t="s">
        <v>1351</v>
      </c>
      <c r="P502" s="16" t="s">
        <v>1352</v>
      </c>
      <c r="Q502" s="16" t="s">
        <v>1353</v>
      </c>
      <c r="R502" s="16" t="s">
        <v>1354</v>
      </c>
      <c r="S502" s="16" t="s">
        <v>1355</v>
      </c>
      <c r="T502" s="16" t="s">
        <v>1356</v>
      </c>
      <c r="U502" s="17" t="s">
        <v>1357</v>
      </c>
      <c r="V502" s="17">
        <v>7879</v>
      </c>
      <c r="W502" s="16">
        <v>19504</v>
      </c>
      <c r="X502" s="18">
        <v>43049</v>
      </c>
      <c r="Y502" s="16" t="s">
        <v>48</v>
      </c>
      <c r="Z502" s="16">
        <v>4600007879</v>
      </c>
      <c r="AA502" s="19">
        <f t="shared" si="10"/>
        <v>1</v>
      </c>
      <c r="AB502" s="17" t="s">
        <v>1382</v>
      </c>
      <c r="AC502" s="17" t="s">
        <v>1359</v>
      </c>
      <c r="AD502" s="17"/>
      <c r="AE502" s="15"/>
      <c r="AF502" s="16" t="s">
        <v>864</v>
      </c>
      <c r="AG502" s="15" t="s">
        <v>1360</v>
      </c>
      <c r="AH502"/>
      <c r="AI502"/>
      <c r="AJ502"/>
      <c r="AK502"/>
      <c r="AL502"/>
      <c r="AM502"/>
      <c r="AN502"/>
      <c r="AO502"/>
    </row>
    <row r="503" spans="1:41" s="33" customFormat="1" ht="63" hidden="1" customHeight="1" x14ac:dyDescent="0.25">
      <c r="A503" s="13" t="s">
        <v>1346</v>
      </c>
      <c r="B503" s="14">
        <v>93141506</v>
      </c>
      <c r="C503" s="15" t="s">
        <v>1383</v>
      </c>
      <c r="D503" s="15" t="s">
        <v>3571</v>
      </c>
      <c r="E503" s="14" t="s">
        <v>3583</v>
      </c>
      <c r="F503" s="22" t="s">
        <v>3746</v>
      </c>
      <c r="G503" s="25" t="s">
        <v>3831</v>
      </c>
      <c r="H503" s="23">
        <v>323209373</v>
      </c>
      <c r="I503" s="23">
        <v>21924315</v>
      </c>
      <c r="J503" s="16" t="s">
        <v>3599</v>
      </c>
      <c r="K503" s="16" t="s">
        <v>3600</v>
      </c>
      <c r="L503" s="15" t="s">
        <v>1348</v>
      </c>
      <c r="M503" s="15" t="s">
        <v>1349</v>
      </c>
      <c r="N503" s="15" t="s">
        <v>1350</v>
      </c>
      <c r="O503" s="15" t="s">
        <v>1351</v>
      </c>
      <c r="P503" s="16" t="s">
        <v>1352</v>
      </c>
      <c r="Q503" s="16" t="s">
        <v>1353</v>
      </c>
      <c r="R503" s="16" t="s">
        <v>1354</v>
      </c>
      <c r="S503" s="16" t="s">
        <v>1355</v>
      </c>
      <c r="T503" s="16" t="s">
        <v>1356</v>
      </c>
      <c r="U503" s="17" t="s">
        <v>1357</v>
      </c>
      <c r="V503" s="17">
        <v>7880</v>
      </c>
      <c r="W503" s="16">
        <v>19505</v>
      </c>
      <c r="X503" s="18">
        <v>43049</v>
      </c>
      <c r="Y503" s="16" t="s">
        <v>48</v>
      </c>
      <c r="Z503" s="16">
        <v>4600007797</v>
      </c>
      <c r="AA503" s="19">
        <f t="shared" si="10"/>
        <v>1</v>
      </c>
      <c r="AB503" s="17" t="s">
        <v>1384</v>
      </c>
      <c r="AC503" s="17" t="s">
        <v>1359</v>
      </c>
      <c r="AD503" s="17"/>
      <c r="AE503" s="15"/>
      <c r="AF503" s="16" t="s">
        <v>864</v>
      </c>
      <c r="AG503" s="15" t="s">
        <v>1360</v>
      </c>
      <c r="AH503"/>
      <c r="AI503"/>
      <c r="AJ503"/>
      <c r="AK503"/>
      <c r="AL503"/>
      <c r="AM503"/>
      <c r="AN503"/>
      <c r="AO503"/>
    </row>
    <row r="504" spans="1:41" s="33" customFormat="1" ht="63" hidden="1" customHeight="1" x14ac:dyDescent="0.25">
      <c r="A504" s="13" t="s">
        <v>1346</v>
      </c>
      <c r="B504" s="14">
        <v>93141506</v>
      </c>
      <c r="C504" s="15" t="s">
        <v>1385</v>
      </c>
      <c r="D504" s="15" t="s">
        <v>3571</v>
      </c>
      <c r="E504" s="14" t="s">
        <v>3583</v>
      </c>
      <c r="F504" s="22" t="s">
        <v>3746</v>
      </c>
      <c r="G504" s="25" t="s">
        <v>3831</v>
      </c>
      <c r="H504" s="23">
        <v>1112006863</v>
      </c>
      <c r="I504" s="23">
        <v>74501494</v>
      </c>
      <c r="J504" s="16" t="s">
        <v>3599</v>
      </c>
      <c r="K504" s="16" t="s">
        <v>3600</v>
      </c>
      <c r="L504" s="15" t="s">
        <v>1348</v>
      </c>
      <c r="M504" s="15" t="s">
        <v>1349</v>
      </c>
      <c r="N504" s="15" t="s">
        <v>1350</v>
      </c>
      <c r="O504" s="15" t="s">
        <v>1351</v>
      </c>
      <c r="P504" s="16" t="s">
        <v>1352</v>
      </c>
      <c r="Q504" s="16" t="s">
        <v>1353</v>
      </c>
      <c r="R504" s="16" t="s">
        <v>1354</v>
      </c>
      <c r="S504" s="16" t="s">
        <v>1355</v>
      </c>
      <c r="T504" s="16" t="s">
        <v>1356</v>
      </c>
      <c r="U504" s="17" t="s">
        <v>1357</v>
      </c>
      <c r="V504" s="17">
        <v>7881</v>
      </c>
      <c r="W504" s="16">
        <v>19506</v>
      </c>
      <c r="X504" s="18">
        <v>43049</v>
      </c>
      <c r="Y504" s="16" t="s">
        <v>48</v>
      </c>
      <c r="Z504" s="16">
        <v>4600007826</v>
      </c>
      <c r="AA504" s="19">
        <f t="shared" si="10"/>
        <v>1</v>
      </c>
      <c r="AB504" s="17" t="s">
        <v>1386</v>
      </c>
      <c r="AC504" s="17" t="s">
        <v>1359</v>
      </c>
      <c r="AD504" s="17"/>
      <c r="AE504" s="15"/>
      <c r="AF504" s="16" t="s">
        <v>864</v>
      </c>
      <c r="AG504" s="15" t="s">
        <v>1360</v>
      </c>
      <c r="AH504"/>
      <c r="AI504"/>
      <c r="AJ504"/>
      <c r="AK504"/>
      <c r="AL504"/>
      <c r="AM504"/>
      <c r="AN504"/>
      <c r="AO504"/>
    </row>
    <row r="505" spans="1:41" s="33" customFormat="1" ht="63" hidden="1" customHeight="1" x14ac:dyDescent="0.25">
      <c r="A505" s="13" t="s">
        <v>1346</v>
      </c>
      <c r="B505" s="14">
        <v>93141506</v>
      </c>
      <c r="C505" s="15" t="s">
        <v>1387</v>
      </c>
      <c r="D505" s="15" t="s">
        <v>3571</v>
      </c>
      <c r="E505" s="14" t="s">
        <v>3583</v>
      </c>
      <c r="F505" s="22" t="s">
        <v>3746</v>
      </c>
      <c r="G505" s="25" t="s">
        <v>3831</v>
      </c>
      <c r="H505" s="23">
        <v>2428435227</v>
      </c>
      <c r="I505" s="23">
        <v>166791242</v>
      </c>
      <c r="J505" s="16" t="s">
        <v>3599</v>
      </c>
      <c r="K505" s="16" t="s">
        <v>3600</v>
      </c>
      <c r="L505" s="15" t="s">
        <v>1348</v>
      </c>
      <c r="M505" s="15" t="s">
        <v>1349</v>
      </c>
      <c r="N505" s="15" t="s">
        <v>1350</v>
      </c>
      <c r="O505" s="15" t="s">
        <v>1351</v>
      </c>
      <c r="P505" s="16" t="s">
        <v>1352</v>
      </c>
      <c r="Q505" s="16" t="s">
        <v>1353</v>
      </c>
      <c r="R505" s="16" t="s">
        <v>1354</v>
      </c>
      <c r="S505" s="16" t="s">
        <v>1355</v>
      </c>
      <c r="T505" s="16" t="s">
        <v>1356</v>
      </c>
      <c r="U505" s="17" t="s">
        <v>1357</v>
      </c>
      <c r="V505" s="17">
        <v>7883</v>
      </c>
      <c r="W505" s="16">
        <v>19507</v>
      </c>
      <c r="X505" s="18">
        <v>43049</v>
      </c>
      <c r="Y505" s="16" t="s">
        <v>48</v>
      </c>
      <c r="Z505" s="16">
        <v>4600007849</v>
      </c>
      <c r="AA505" s="19">
        <f t="shared" si="10"/>
        <v>1</v>
      </c>
      <c r="AB505" s="17" t="s">
        <v>1388</v>
      </c>
      <c r="AC505" s="17" t="s">
        <v>1359</v>
      </c>
      <c r="AD505" s="17"/>
      <c r="AE505" s="15"/>
      <c r="AF505" s="16" t="s">
        <v>864</v>
      </c>
      <c r="AG505" s="15" t="s">
        <v>1360</v>
      </c>
      <c r="AH505"/>
      <c r="AI505"/>
      <c r="AJ505"/>
      <c r="AK505"/>
      <c r="AL505"/>
      <c r="AM505"/>
      <c r="AN505"/>
      <c r="AO505"/>
    </row>
    <row r="506" spans="1:41" s="33" customFormat="1" ht="63" hidden="1" customHeight="1" x14ac:dyDescent="0.25">
      <c r="A506" s="13" t="s">
        <v>1346</v>
      </c>
      <c r="B506" s="14">
        <v>93141506</v>
      </c>
      <c r="C506" s="15" t="s">
        <v>1389</v>
      </c>
      <c r="D506" s="15" t="s">
        <v>3571</v>
      </c>
      <c r="E506" s="14" t="s">
        <v>3583</v>
      </c>
      <c r="F506" s="22" t="s">
        <v>3746</v>
      </c>
      <c r="G506" s="25" t="s">
        <v>3831</v>
      </c>
      <c r="H506" s="23">
        <v>280918477</v>
      </c>
      <c r="I506" s="23">
        <v>18792270</v>
      </c>
      <c r="J506" s="16" t="s">
        <v>3599</v>
      </c>
      <c r="K506" s="16" t="s">
        <v>3600</v>
      </c>
      <c r="L506" s="15" t="s">
        <v>1348</v>
      </c>
      <c r="M506" s="15" t="s">
        <v>1349</v>
      </c>
      <c r="N506" s="15" t="s">
        <v>1350</v>
      </c>
      <c r="O506" s="15" t="s">
        <v>1351</v>
      </c>
      <c r="P506" s="16" t="s">
        <v>1352</v>
      </c>
      <c r="Q506" s="16" t="s">
        <v>1353</v>
      </c>
      <c r="R506" s="16" t="s">
        <v>1354</v>
      </c>
      <c r="S506" s="16" t="s">
        <v>1355</v>
      </c>
      <c r="T506" s="16" t="s">
        <v>1356</v>
      </c>
      <c r="U506" s="17" t="s">
        <v>1357</v>
      </c>
      <c r="V506" s="17">
        <v>7885</v>
      </c>
      <c r="W506" s="16">
        <v>19508</v>
      </c>
      <c r="X506" s="18">
        <v>43049</v>
      </c>
      <c r="Y506" s="16" t="s">
        <v>48</v>
      </c>
      <c r="Z506" s="16">
        <v>4600007787</v>
      </c>
      <c r="AA506" s="19">
        <f t="shared" si="10"/>
        <v>1</v>
      </c>
      <c r="AB506" s="17" t="s">
        <v>1390</v>
      </c>
      <c r="AC506" s="17" t="s">
        <v>1359</v>
      </c>
      <c r="AD506" s="17"/>
      <c r="AE506" s="15"/>
      <c r="AF506" s="16" t="s">
        <v>864</v>
      </c>
      <c r="AG506" s="15" t="s">
        <v>1360</v>
      </c>
      <c r="AH506"/>
      <c r="AI506"/>
      <c r="AJ506"/>
      <c r="AK506"/>
      <c r="AL506"/>
      <c r="AM506"/>
      <c r="AN506"/>
      <c r="AO506"/>
    </row>
    <row r="507" spans="1:41" s="33" customFormat="1" ht="63" hidden="1" customHeight="1" x14ac:dyDescent="0.25">
      <c r="A507" s="13" t="s">
        <v>1346</v>
      </c>
      <c r="B507" s="14">
        <v>93141506</v>
      </c>
      <c r="C507" s="15" t="s">
        <v>1391</v>
      </c>
      <c r="D507" s="15" t="s">
        <v>3571</v>
      </c>
      <c r="E507" s="14" t="s">
        <v>3583</v>
      </c>
      <c r="F507" s="22" t="s">
        <v>3746</v>
      </c>
      <c r="G507" s="25" t="s">
        <v>3831</v>
      </c>
      <c r="H507" s="23">
        <v>856903483</v>
      </c>
      <c r="I507" s="23">
        <v>57426593</v>
      </c>
      <c r="J507" s="16" t="s">
        <v>3599</v>
      </c>
      <c r="K507" s="16" t="s">
        <v>3600</v>
      </c>
      <c r="L507" s="15" t="s">
        <v>1348</v>
      </c>
      <c r="M507" s="15" t="s">
        <v>1349</v>
      </c>
      <c r="N507" s="15" t="s">
        <v>1350</v>
      </c>
      <c r="O507" s="15" t="s">
        <v>1351</v>
      </c>
      <c r="P507" s="16" t="s">
        <v>1352</v>
      </c>
      <c r="Q507" s="16" t="s">
        <v>1353</v>
      </c>
      <c r="R507" s="16" t="s">
        <v>1354</v>
      </c>
      <c r="S507" s="16" t="s">
        <v>1355</v>
      </c>
      <c r="T507" s="16" t="s">
        <v>1356</v>
      </c>
      <c r="U507" s="17" t="s">
        <v>1357</v>
      </c>
      <c r="V507" s="17">
        <v>7886</v>
      </c>
      <c r="W507" s="16">
        <v>19509</v>
      </c>
      <c r="X507" s="18">
        <v>43049</v>
      </c>
      <c r="Y507" s="16" t="s">
        <v>48</v>
      </c>
      <c r="Z507" s="16">
        <v>4600007870</v>
      </c>
      <c r="AA507" s="19">
        <f t="shared" si="10"/>
        <v>1</v>
      </c>
      <c r="AB507" s="17" t="s">
        <v>1392</v>
      </c>
      <c r="AC507" s="17" t="s">
        <v>1359</v>
      </c>
      <c r="AD507" s="17"/>
      <c r="AE507" s="15"/>
      <c r="AF507" s="16" t="s">
        <v>864</v>
      </c>
      <c r="AG507" s="15" t="s">
        <v>1360</v>
      </c>
      <c r="AH507"/>
      <c r="AI507"/>
      <c r="AJ507"/>
      <c r="AK507"/>
      <c r="AL507"/>
      <c r="AM507"/>
      <c r="AN507"/>
      <c r="AO507"/>
    </row>
    <row r="508" spans="1:41" s="33" customFormat="1" ht="63" hidden="1" customHeight="1" x14ac:dyDescent="0.25">
      <c r="A508" s="13" t="s">
        <v>1346</v>
      </c>
      <c r="B508" s="14">
        <v>93141506</v>
      </c>
      <c r="C508" s="15" t="s">
        <v>1393</v>
      </c>
      <c r="D508" s="15" t="s">
        <v>3571</v>
      </c>
      <c r="E508" s="14" t="s">
        <v>3583</v>
      </c>
      <c r="F508" s="22" t="s">
        <v>3746</v>
      </c>
      <c r="G508" s="25" t="s">
        <v>3831</v>
      </c>
      <c r="H508" s="23">
        <v>888919709</v>
      </c>
      <c r="I508" s="23">
        <v>59064578</v>
      </c>
      <c r="J508" s="16" t="s">
        <v>3599</v>
      </c>
      <c r="K508" s="16" t="s">
        <v>3600</v>
      </c>
      <c r="L508" s="15" t="s">
        <v>1348</v>
      </c>
      <c r="M508" s="15" t="s">
        <v>1349</v>
      </c>
      <c r="N508" s="15" t="s">
        <v>1350</v>
      </c>
      <c r="O508" s="15" t="s">
        <v>1351</v>
      </c>
      <c r="P508" s="16" t="s">
        <v>1352</v>
      </c>
      <c r="Q508" s="16" t="s">
        <v>1353</v>
      </c>
      <c r="R508" s="16" t="s">
        <v>1354</v>
      </c>
      <c r="S508" s="16" t="s">
        <v>1355</v>
      </c>
      <c r="T508" s="16" t="s">
        <v>1356</v>
      </c>
      <c r="U508" s="17" t="s">
        <v>1357</v>
      </c>
      <c r="V508" s="17">
        <v>7888</v>
      </c>
      <c r="W508" s="16">
        <v>19510</v>
      </c>
      <c r="X508" s="18">
        <v>43049</v>
      </c>
      <c r="Y508" s="16" t="s">
        <v>48</v>
      </c>
      <c r="Z508" s="16">
        <v>4600007853</v>
      </c>
      <c r="AA508" s="19">
        <f t="shared" si="10"/>
        <v>1</v>
      </c>
      <c r="AB508" s="17" t="s">
        <v>1394</v>
      </c>
      <c r="AC508" s="17" t="s">
        <v>1359</v>
      </c>
      <c r="AD508" s="17"/>
      <c r="AE508" s="15"/>
      <c r="AF508" s="16" t="s">
        <v>864</v>
      </c>
      <c r="AG508" s="15" t="s">
        <v>1360</v>
      </c>
      <c r="AH508"/>
      <c r="AI508"/>
      <c r="AJ508"/>
      <c r="AK508"/>
      <c r="AL508"/>
      <c r="AM508"/>
      <c r="AN508"/>
      <c r="AO508"/>
    </row>
    <row r="509" spans="1:41" s="33" customFormat="1" ht="63" hidden="1" customHeight="1" x14ac:dyDescent="0.25">
      <c r="A509" s="13" t="s">
        <v>1346</v>
      </c>
      <c r="B509" s="14">
        <v>93141506</v>
      </c>
      <c r="C509" s="15" t="s">
        <v>1395</v>
      </c>
      <c r="D509" s="15" t="s">
        <v>3571</v>
      </c>
      <c r="E509" s="14" t="s">
        <v>3583</v>
      </c>
      <c r="F509" s="22" t="s">
        <v>3746</v>
      </c>
      <c r="G509" s="25" t="s">
        <v>3831</v>
      </c>
      <c r="H509" s="23">
        <v>211319083</v>
      </c>
      <c r="I509" s="23">
        <v>14094203</v>
      </c>
      <c r="J509" s="16" t="s">
        <v>3599</v>
      </c>
      <c r="K509" s="16" t="s">
        <v>3600</v>
      </c>
      <c r="L509" s="15" t="s">
        <v>1348</v>
      </c>
      <c r="M509" s="15" t="s">
        <v>1349</v>
      </c>
      <c r="N509" s="15" t="s">
        <v>1350</v>
      </c>
      <c r="O509" s="15" t="s">
        <v>1351</v>
      </c>
      <c r="P509" s="16" t="s">
        <v>1352</v>
      </c>
      <c r="Q509" s="16" t="s">
        <v>1353</v>
      </c>
      <c r="R509" s="16" t="s">
        <v>1354</v>
      </c>
      <c r="S509" s="16" t="s">
        <v>1355</v>
      </c>
      <c r="T509" s="16" t="s">
        <v>1356</v>
      </c>
      <c r="U509" s="17" t="s">
        <v>1357</v>
      </c>
      <c r="V509" s="17">
        <v>7889</v>
      </c>
      <c r="W509" s="16">
        <v>19511</v>
      </c>
      <c r="X509" s="18">
        <v>43049</v>
      </c>
      <c r="Y509" s="16" t="s">
        <v>48</v>
      </c>
      <c r="Z509" s="16">
        <v>4600007799</v>
      </c>
      <c r="AA509" s="19">
        <f t="shared" si="10"/>
        <v>1</v>
      </c>
      <c r="AB509" s="17" t="s">
        <v>1396</v>
      </c>
      <c r="AC509" s="17" t="s">
        <v>1359</v>
      </c>
      <c r="AD509" s="17"/>
      <c r="AE509" s="15"/>
      <c r="AF509" s="16" t="s">
        <v>864</v>
      </c>
      <c r="AG509" s="15" t="s">
        <v>1360</v>
      </c>
      <c r="AH509"/>
      <c r="AI509"/>
      <c r="AJ509"/>
      <c r="AK509"/>
      <c r="AL509"/>
      <c r="AM509"/>
      <c r="AN509"/>
      <c r="AO509"/>
    </row>
    <row r="510" spans="1:41" s="33" customFormat="1" ht="63" hidden="1" customHeight="1" x14ac:dyDescent="0.25">
      <c r="A510" s="13" t="s">
        <v>1346</v>
      </c>
      <c r="B510" s="14">
        <v>93141506</v>
      </c>
      <c r="C510" s="15" t="s">
        <v>1397</v>
      </c>
      <c r="D510" s="15" t="s">
        <v>3571</v>
      </c>
      <c r="E510" s="14" t="s">
        <v>3583</v>
      </c>
      <c r="F510" s="22" t="s">
        <v>3746</v>
      </c>
      <c r="G510" s="25" t="s">
        <v>3831</v>
      </c>
      <c r="H510" s="23">
        <v>4134085744</v>
      </c>
      <c r="I510" s="23">
        <v>275721278</v>
      </c>
      <c r="J510" s="16" t="s">
        <v>3599</v>
      </c>
      <c r="K510" s="16" t="s">
        <v>3600</v>
      </c>
      <c r="L510" s="15" t="s">
        <v>1348</v>
      </c>
      <c r="M510" s="15" t="s">
        <v>1349</v>
      </c>
      <c r="N510" s="15" t="s">
        <v>1350</v>
      </c>
      <c r="O510" s="15" t="s">
        <v>1351</v>
      </c>
      <c r="P510" s="16" t="s">
        <v>1352</v>
      </c>
      <c r="Q510" s="16" t="s">
        <v>1353</v>
      </c>
      <c r="R510" s="16" t="s">
        <v>1354</v>
      </c>
      <c r="S510" s="16" t="s">
        <v>1355</v>
      </c>
      <c r="T510" s="16" t="s">
        <v>1356</v>
      </c>
      <c r="U510" s="17" t="s">
        <v>1357</v>
      </c>
      <c r="V510" s="17">
        <v>7891</v>
      </c>
      <c r="W510" s="16">
        <v>19513</v>
      </c>
      <c r="X510" s="18">
        <v>43049</v>
      </c>
      <c r="Y510" s="16" t="s">
        <v>48</v>
      </c>
      <c r="Z510" s="16">
        <v>4600007902</v>
      </c>
      <c r="AA510" s="19">
        <f t="shared" si="10"/>
        <v>1</v>
      </c>
      <c r="AB510" s="17" t="s">
        <v>1398</v>
      </c>
      <c r="AC510" s="17" t="s">
        <v>1359</v>
      </c>
      <c r="AD510" s="17"/>
      <c r="AE510" s="15"/>
      <c r="AF510" s="16" t="s">
        <v>864</v>
      </c>
      <c r="AG510" s="15" t="s">
        <v>1360</v>
      </c>
      <c r="AH510"/>
      <c r="AI510"/>
      <c r="AJ510"/>
      <c r="AK510"/>
      <c r="AL510"/>
      <c r="AM510"/>
      <c r="AN510"/>
      <c r="AO510"/>
    </row>
    <row r="511" spans="1:41" s="33" customFormat="1" ht="63" hidden="1" customHeight="1" x14ac:dyDescent="0.25">
      <c r="A511" s="13" t="s">
        <v>1346</v>
      </c>
      <c r="B511" s="14">
        <v>93141506</v>
      </c>
      <c r="C511" s="15" t="s">
        <v>1399</v>
      </c>
      <c r="D511" s="15" t="s">
        <v>3571</v>
      </c>
      <c r="E511" s="14" t="s">
        <v>3583</v>
      </c>
      <c r="F511" s="22" t="s">
        <v>3746</v>
      </c>
      <c r="G511" s="25" t="s">
        <v>3831</v>
      </c>
      <c r="H511" s="23">
        <v>388462533</v>
      </c>
      <c r="I511" s="23">
        <v>25682769</v>
      </c>
      <c r="J511" s="16" t="s">
        <v>3599</v>
      </c>
      <c r="K511" s="16" t="s">
        <v>3600</v>
      </c>
      <c r="L511" s="15" t="s">
        <v>1348</v>
      </c>
      <c r="M511" s="15" t="s">
        <v>1349</v>
      </c>
      <c r="N511" s="15" t="s">
        <v>1350</v>
      </c>
      <c r="O511" s="15" t="s">
        <v>1351</v>
      </c>
      <c r="P511" s="16" t="s">
        <v>1352</v>
      </c>
      <c r="Q511" s="16" t="s">
        <v>1353</v>
      </c>
      <c r="R511" s="16" t="s">
        <v>1354</v>
      </c>
      <c r="S511" s="16" t="s">
        <v>1355</v>
      </c>
      <c r="T511" s="16" t="s">
        <v>1356</v>
      </c>
      <c r="U511" s="17" t="s">
        <v>1357</v>
      </c>
      <c r="V511" s="17">
        <v>7893</v>
      </c>
      <c r="W511" s="16">
        <v>19514</v>
      </c>
      <c r="X511" s="18">
        <v>43049</v>
      </c>
      <c r="Y511" s="16" t="s">
        <v>48</v>
      </c>
      <c r="Z511" s="16">
        <v>4600007843</v>
      </c>
      <c r="AA511" s="19">
        <f t="shared" si="10"/>
        <v>1</v>
      </c>
      <c r="AB511" s="17" t="s">
        <v>1400</v>
      </c>
      <c r="AC511" s="17" t="s">
        <v>1359</v>
      </c>
      <c r="AD511" s="17"/>
      <c r="AE511" s="15"/>
      <c r="AF511" s="16" t="s">
        <v>864</v>
      </c>
      <c r="AG511" s="15" t="s">
        <v>1360</v>
      </c>
      <c r="AH511"/>
      <c r="AI511"/>
      <c r="AJ511"/>
      <c r="AK511"/>
      <c r="AL511"/>
      <c r="AM511"/>
      <c r="AN511"/>
      <c r="AO511"/>
    </row>
    <row r="512" spans="1:41" s="33" customFormat="1" ht="63" hidden="1" customHeight="1" x14ac:dyDescent="0.25">
      <c r="A512" s="13" t="s">
        <v>1346</v>
      </c>
      <c r="B512" s="14">
        <v>93141506</v>
      </c>
      <c r="C512" s="15" t="s">
        <v>1401</v>
      </c>
      <c r="D512" s="15" t="s">
        <v>3571</v>
      </c>
      <c r="E512" s="14" t="s">
        <v>3583</v>
      </c>
      <c r="F512" s="22" t="s">
        <v>3746</v>
      </c>
      <c r="G512" s="25" t="s">
        <v>3831</v>
      </c>
      <c r="H512" s="23">
        <v>244887387</v>
      </c>
      <c r="I512" s="23">
        <v>15861600</v>
      </c>
      <c r="J512" s="16" t="s">
        <v>3599</v>
      </c>
      <c r="K512" s="16" t="s">
        <v>3600</v>
      </c>
      <c r="L512" s="15" t="s">
        <v>1348</v>
      </c>
      <c r="M512" s="15" t="s">
        <v>1349</v>
      </c>
      <c r="N512" s="15" t="s">
        <v>1350</v>
      </c>
      <c r="O512" s="15" t="s">
        <v>1351</v>
      </c>
      <c r="P512" s="16" t="s">
        <v>1352</v>
      </c>
      <c r="Q512" s="16" t="s">
        <v>1353</v>
      </c>
      <c r="R512" s="16" t="s">
        <v>1354</v>
      </c>
      <c r="S512" s="16" t="s">
        <v>1355</v>
      </c>
      <c r="T512" s="16" t="s">
        <v>1356</v>
      </c>
      <c r="U512" s="17" t="s">
        <v>1357</v>
      </c>
      <c r="V512" s="17">
        <v>7894</v>
      </c>
      <c r="W512" s="16">
        <v>19515</v>
      </c>
      <c r="X512" s="18">
        <v>43049</v>
      </c>
      <c r="Y512" s="16" t="s">
        <v>48</v>
      </c>
      <c r="Z512" s="16">
        <v>4600007791</v>
      </c>
      <c r="AA512" s="19">
        <f t="shared" si="10"/>
        <v>1</v>
      </c>
      <c r="AB512" s="17" t="s">
        <v>1402</v>
      </c>
      <c r="AC512" s="17" t="s">
        <v>1359</v>
      </c>
      <c r="AD512" s="17"/>
      <c r="AE512" s="15"/>
      <c r="AF512" s="16" t="s">
        <v>864</v>
      </c>
      <c r="AG512" s="15" t="s">
        <v>1360</v>
      </c>
      <c r="AH512"/>
      <c r="AI512"/>
      <c r="AJ512"/>
      <c r="AK512"/>
      <c r="AL512"/>
      <c r="AM512"/>
      <c r="AN512"/>
      <c r="AO512"/>
    </row>
    <row r="513" spans="1:41" s="33" customFormat="1" ht="63" hidden="1" customHeight="1" x14ac:dyDescent="0.25">
      <c r="A513" s="13" t="s">
        <v>1346</v>
      </c>
      <c r="B513" s="14">
        <v>93141506</v>
      </c>
      <c r="C513" s="15" t="s">
        <v>1403</v>
      </c>
      <c r="D513" s="15" t="s">
        <v>3571</v>
      </c>
      <c r="E513" s="14" t="s">
        <v>3583</v>
      </c>
      <c r="F513" s="22" t="s">
        <v>3746</v>
      </c>
      <c r="G513" s="25" t="s">
        <v>3831</v>
      </c>
      <c r="H513" s="23">
        <v>271773880</v>
      </c>
      <c r="I513" s="23">
        <v>18792270</v>
      </c>
      <c r="J513" s="16" t="s">
        <v>3599</v>
      </c>
      <c r="K513" s="16" t="s">
        <v>3600</v>
      </c>
      <c r="L513" s="15" t="s">
        <v>1348</v>
      </c>
      <c r="M513" s="15" t="s">
        <v>1349</v>
      </c>
      <c r="N513" s="15" t="s">
        <v>1350</v>
      </c>
      <c r="O513" s="15" t="s">
        <v>1351</v>
      </c>
      <c r="P513" s="16" t="s">
        <v>1352</v>
      </c>
      <c r="Q513" s="16" t="s">
        <v>1353</v>
      </c>
      <c r="R513" s="16" t="s">
        <v>1354</v>
      </c>
      <c r="S513" s="16" t="s">
        <v>1355</v>
      </c>
      <c r="T513" s="16" t="s">
        <v>1356</v>
      </c>
      <c r="U513" s="17" t="s">
        <v>1357</v>
      </c>
      <c r="V513" s="17">
        <v>7895</v>
      </c>
      <c r="W513" s="16">
        <v>19517</v>
      </c>
      <c r="X513" s="18">
        <v>43049</v>
      </c>
      <c r="Y513" s="16" t="s">
        <v>48</v>
      </c>
      <c r="Z513" s="16">
        <v>4600007807</v>
      </c>
      <c r="AA513" s="19">
        <f t="shared" si="10"/>
        <v>1</v>
      </c>
      <c r="AB513" s="17" t="s">
        <v>1404</v>
      </c>
      <c r="AC513" s="17" t="s">
        <v>1359</v>
      </c>
      <c r="AD513" s="17"/>
      <c r="AE513" s="15"/>
      <c r="AF513" s="16" t="s">
        <v>864</v>
      </c>
      <c r="AG513" s="15" t="s">
        <v>1360</v>
      </c>
      <c r="AH513"/>
      <c r="AI513"/>
      <c r="AJ513"/>
      <c r="AK513"/>
      <c r="AL513"/>
      <c r="AM513"/>
      <c r="AN513"/>
      <c r="AO513"/>
    </row>
    <row r="514" spans="1:41" s="33" customFormat="1" ht="63" hidden="1" customHeight="1" x14ac:dyDescent="0.25">
      <c r="A514" s="13" t="s">
        <v>1346</v>
      </c>
      <c r="B514" s="14">
        <v>93141506</v>
      </c>
      <c r="C514" s="15" t="s">
        <v>1405</v>
      </c>
      <c r="D514" s="15" t="s">
        <v>3571</v>
      </c>
      <c r="E514" s="14" t="s">
        <v>3583</v>
      </c>
      <c r="F514" s="22" t="s">
        <v>3746</v>
      </c>
      <c r="G514" s="25" t="s">
        <v>3831</v>
      </c>
      <c r="H514" s="23">
        <v>747328708</v>
      </c>
      <c r="I514" s="23">
        <v>52096349</v>
      </c>
      <c r="J514" s="16" t="s">
        <v>3599</v>
      </c>
      <c r="K514" s="16" t="s">
        <v>3600</v>
      </c>
      <c r="L514" s="15" t="s">
        <v>1348</v>
      </c>
      <c r="M514" s="15" t="s">
        <v>1349</v>
      </c>
      <c r="N514" s="15" t="s">
        <v>1350</v>
      </c>
      <c r="O514" s="15" t="s">
        <v>1351</v>
      </c>
      <c r="P514" s="16" t="s">
        <v>1352</v>
      </c>
      <c r="Q514" s="16" t="s">
        <v>1353</v>
      </c>
      <c r="R514" s="16" t="s">
        <v>1354</v>
      </c>
      <c r="S514" s="16" t="s">
        <v>1355</v>
      </c>
      <c r="T514" s="16" t="s">
        <v>1356</v>
      </c>
      <c r="U514" s="17" t="s">
        <v>1357</v>
      </c>
      <c r="V514" s="17">
        <v>7897</v>
      </c>
      <c r="W514" s="16">
        <v>19518</v>
      </c>
      <c r="X514" s="18">
        <v>43049</v>
      </c>
      <c r="Y514" s="16" t="s">
        <v>48</v>
      </c>
      <c r="Z514" s="16">
        <v>4600007831</v>
      </c>
      <c r="AA514" s="19">
        <f t="shared" si="10"/>
        <v>1</v>
      </c>
      <c r="AB514" s="17" t="s">
        <v>1406</v>
      </c>
      <c r="AC514" s="17" t="s">
        <v>1359</v>
      </c>
      <c r="AD514" s="17"/>
      <c r="AE514" s="15"/>
      <c r="AF514" s="16" t="s">
        <v>864</v>
      </c>
      <c r="AG514" s="15" t="s">
        <v>1360</v>
      </c>
      <c r="AH514"/>
      <c r="AI514"/>
      <c r="AJ514"/>
      <c r="AK514"/>
      <c r="AL514"/>
      <c r="AM514"/>
      <c r="AN514"/>
      <c r="AO514"/>
    </row>
    <row r="515" spans="1:41" s="33" customFormat="1" ht="63" hidden="1" customHeight="1" x14ac:dyDescent="0.25">
      <c r="A515" s="13" t="s">
        <v>1346</v>
      </c>
      <c r="B515" s="14">
        <v>93141506</v>
      </c>
      <c r="C515" s="15" t="s">
        <v>1407</v>
      </c>
      <c r="D515" s="15" t="s">
        <v>3571</v>
      </c>
      <c r="E515" s="14" t="s">
        <v>3583</v>
      </c>
      <c r="F515" s="22" t="s">
        <v>3746</v>
      </c>
      <c r="G515" s="25" t="s">
        <v>3831</v>
      </c>
      <c r="H515" s="23">
        <v>375908170</v>
      </c>
      <c r="I515" s="23">
        <v>26100375</v>
      </c>
      <c r="J515" s="16" t="s">
        <v>3599</v>
      </c>
      <c r="K515" s="16" t="s">
        <v>3600</v>
      </c>
      <c r="L515" s="15" t="s">
        <v>1348</v>
      </c>
      <c r="M515" s="15" t="s">
        <v>1349</v>
      </c>
      <c r="N515" s="15" t="s">
        <v>1350</v>
      </c>
      <c r="O515" s="15" t="s">
        <v>1351</v>
      </c>
      <c r="P515" s="16" t="s">
        <v>1352</v>
      </c>
      <c r="Q515" s="16" t="s">
        <v>1353</v>
      </c>
      <c r="R515" s="16" t="s">
        <v>1354</v>
      </c>
      <c r="S515" s="16" t="s">
        <v>1355</v>
      </c>
      <c r="T515" s="16" t="s">
        <v>1356</v>
      </c>
      <c r="U515" s="17" t="s">
        <v>1357</v>
      </c>
      <c r="V515" s="17">
        <v>7903</v>
      </c>
      <c r="W515" s="16">
        <v>19520</v>
      </c>
      <c r="X515" s="18">
        <v>43049</v>
      </c>
      <c r="Y515" s="16" t="s">
        <v>48</v>
      </c>
      <c r="Z515" s="16">
        <v>4600007818</v>
      </c>
      <c r="AA515" s="19">
        <f t="shared" si="10"/>
        <v>1</v>
      </c>
      <c r="AB515" s="17" t="s">
        <v>1408</v>
      </c>
      <c r="AC515" s="17" t="s">
        <v>1359</v>
      </c>
      <c r="AD515" s="17"/>
      <c r="AE515" s="15"/>
      <c r="AF515" s="16" t="s">
        <v>864</v>
      </c>
      <c r="AG515" s="15" t="s">
        <v>1360</v>
      </c>
      <c r="AH515"/>
      <c r="AI515"/>
      <c r="AJ515"/>
      <c r="AK515"/>
      <c r="AL515"/>
      <c r="AM515"/>
      <c r="AN515"/>
      <c r="AO515"/>
    </row>
    <row r="516" spans="1:41" s="33" customFormat="1" ht="63" hidden="1" customHeight="1" x14ac:dyDescent="0.25">
      <c r="A516" s="13" t="s">
        <v>1346</v>
      </c>
      <c r="B516" s="14">
        <v>93141506</v>
      </c>
      <c r="C516" s="15" t="s">
        <v>1409</v>
      </c>
      <c r="D516" s="15" t="s">
        <v>3571</v>
      </c>
      <c r="E516" s="14" t="s">
        <v>3583</v>
      </c>
      <c r="F516" s="22" t="s">
        <v>3746</v>
      </c>
      <c r="G516" s="25" t="s">
        <v>3831</v>
      </c>
      <c r="H516" s="23">
        <v>369612758</v>
      </c>
      <c r="I516" s="23">
        <v>21924315</v>
      </c>
      <c r="J516" s="16" t="s">
        <v>3599</v>
      </c>
      <c r="K516" s="16" t="s">
        <v>3600</v>
      </c>
      <c r="L516" s="15" t="s">
        <v>1348</v>
      </c>
      <c r="M516" s="15" t="s">
        <v>1349</v>
      </c>
      <c r="N516" s="15" t="s">
        <v>1350</v>
      </c>
      <c r="O516" s="15" t="s">
        <v>1351</v>
      </c>
      <c r="P516" s="16" t="s">
        <v>1352</v>
      </c>
      <c r="Q516" s="16" t="s">
        <v>1353</v>
      </c>
      <c r="R516" s="16" t="s">
        <v>1354</v>
      </c>
      <c r="S516" s="16" t="s">
        <v>1355</v>
      </c>
      <c r="T516" s="16" t="s">
        <v>1356</v>
      </c>
      <c r="U516" s="17" t="s">
        <v>1357</v>
      </c>
      <c r="V516" s="17">
        <v>7905</v>
      </c>
      <c r="W516" s="16">
        <v>19521</v>
      </c>
      <c r="X516" s="18">
        <v>43049</v>
      </c>
      <c r="Y516" s="16" t="s">
        <v>48</v>
      </c>
      <c r="Z516" s="16">
        <v>4600007780</v>
      </c>
      <c r="AA516" s="19">
        <f t="shared" si="10"/>
        <v>1</v>
      </c>
      <c r="AB516" s="17" t="s">
        <v>1410</v>
      </c>
      <c r="AC516" s="17" t="s">
        <v>1359</v>
      </c>
      <c r="AD516" s="17"/>
      <c r="AE516" s="15"/>
      <c r="AF516" s="16" t="s">
        <v>864</v>
      </c>
      <c r="AG516" s="15" t="s">
        <v>1360</v>
      </c>
      <c r="AH516"/>
      <c r="AI516"/>
      <c r="AJ516"/>
      <c r="AK516"/>
      <c r="AL516"/>
      <c r="AM516"/>
      <c r="AN516"/>
      <c r="AO516"/>
    </row>
    <row r="517" spans="1:41" s="33" customFormat="1" ht="63" hidden="1" customHeight="1" x14ac:dyDescent="0.25">
      <c r="A517" s="13" t="s">
        <v>1346</v>
      </c>
      <c r="B517" s="14">
        <v>93141506</v>
      </c>
      <c r="C517" s="15" t="s">
        <v>1411</v>
      </c>
      <c r="D517" s="15" t="s">
        <v>3571</v>
      </c>
      <c r="E517" s="14" t="s">
        <v>3583</v>
      </c>
      <c r="F517" s="22" t="s">
        <v>3746</v>
      </c>
      <c r="G517" s="25" t="s">
        <v>3831</v>
      </c>
      <c r="H517" s="23">
        <v>283724411</v>
      </c>
      <c r="I517" s="23">
        <v>19209876</v>
      </c>
      <c r="J517" s="16" t="s">
        <v>3599</v>
      </c>
      <c r="K517" s="16" t="s">
        <v>3600</v>
      </c>
      <c r="L517" s="15" t="s">
        <v>1348</v>
      </c>
      <c r="M517" s="15" t="s">
        <v>1349</v>
      </c>
      <c r="N517" s="15" t="s">
        <v>1350</v>
      </c>
      <c r="O517" s="15" t="s">
        <v>1351</v>
      </c>
      <c r="P517" s="16" t="s">
        <v>1352</v>
      </c>
      <c r="Q517" s="16" t="s">
        <v>1353</v>
      </c>
      <c r="R517" s="16" t="s">
        <v>1354</v>
      </c>
      <c r="S517" s="16" t="s">
        <v>1355</v>
      </c>
      <c r="T517" s="16" t="s">
        <v>1356</v>
      </c>
      <c r="U517" s="17" t="s">
        <v>1357</v>
      </c>
      <c r="V517" s="17">
        <v>7908</v>
      </c>
      <c r="W517" s="16">
        <v>19524</v>
      </c>
      <c r="X517" s="18">
        <v>43049</v>
      </c>
      <c r="Y517" s="16" t="s">
        <v>48</v>
      </c>
      <c r="Z517" s="16">
        <v>4600007847</v>
      </c>
      <c r="AA517" s="19">
        <f t="shared" si="10"/>
        <v>1</v>
      </c>
      <c r="AB517" s="17" t="s">
        <v>1412</v>
      </c>
      <c r="AC517" s="17" t="s">
        <v>1359</v>
      </c>
      <c r="AD517" s="17"/>
      <c r="AE517" s="15"/>
      <c r="AF517" s="16" t="s">
        <v>864</v>
      </c>
      <c r="AG517" s="15" t="s">
        <v>1360</v>
      </c>
      <c r="AH517"/>
      <c r="AI517"/>
      <c r="AJ517"/>
      <c r="AK517"/>
      <c r="AL517"/>
      <c r="AM517"/>
      <c r="AN517"/>
      <c r="AO517"/>
    </row>
    <row r="518" spans="1:41" s="33" customFormat="1" ht="63" hidden="1" customHeight="1" x14ac:dyDescent="0.25">
      <c r="A518" s="13" t="s">
        <v>1346</v>
      </c>
      <c r="B518" s="14">
        <v>93141506</v>
      </c>
      <c r="C518" s="15" t="s">
        <v>1413</v>
      </c>
      <c r="D518" s="15" t="s">
        <v>3571</v>
      </c>
      <c r="E518" s="14" t="s">
        <v>3583</v>
      </c>
      <c r="F518" s="22" t="s">
        <v>3746</v>
      </c>
      <c r="G518" s="25" t="s">
        <v>3831</v>
      </c>
      <c r="H518" s="23">
        <v>299014169</v>
      </c>
      <c r="I518" s="23">
        <v>20984702</v>
      </c>
      <c r="J518" s="16" t="s">
        <v>3599</v>
      </c>
      <c r="K518" s="16" t="s">
        <v>3600</v>
      </c>
      <c r="L518" s="15" t="s">
        <v>1348</v>
      </c>
      <c r="M518" s="15" t="s">
        <v>1349</v>
      </c>
      <c r="N518" s="15" t="s">
        <v>1350</v>
      </c>
      <c r="O518" s="15" t="s">
        <v>1351</v>
      </c>
      <c r="P518" s="16" t="s">
        <v>1352</v>
      </c>
      <c r="Q518" s="16" t="s">
        <v>1353</v>
      </c>
      <c r="R518" s="16" t="s">
        <v>1354</v>
      </c>
      <c r="S518" s="16" t="s">
        <v>1355</v>
      </c>
      <c r="T518" s="16" t="s">
        <v>1356</v>
      </c>
      <c r="U518" s="17" t="s">
        <v>1357</v>
      </c>
      <c r="V518" s="17">
        <v>7909</v>
      </c>
      <c r="W518" s="16">
        <v>19525</v>
      </c>
      <c r="X518" s="18">
        <v>43049</v>
      </c>
      <c r="Y518" s="16" t="s">
        <v>48</v>
      </c>
      <c r="Z518" s="16">
        <v>4600007796</v>
      </c>
      <c r="AA518" s="19">
        <f t="shared" si="10"/>
        <v>1</v>
      </c>
      <c r="AB518" s="17" t="s">
        <v>1414</v>
      </c>
      <c r="AC518" s="17" t="s">
        <v>1359</v>
      </c>
      <c r="AD518" s="17"/>
      <c r="AE518" s="15"/>
      <c r="AF518" s="16" t="s">
        <v>864</v>
      </c>
      <c r="AG518" s="15" t="s">
        <v>1360</v>
      </c>
      <c r="AH518"/>
      <c r="AI518"/>
      <c r="AJ518"/>
      <c r="AK518"/>
      <c r="AL518"/>
      <c r="AM518"/>
      <c r="AN518"/>
      <c r="AO518"/>
    </row>
    <row r="519" spans="1:41" s="33" customFormat="1" ht="63" hidden="1" customHeight="1" x14ac:dyDescent="0.25">
      <c r="A519" s="13" t="s">
        <v>1346</v>
      </c>
      <c r="B519" s="14">
        <v>93141506</v>
      </c>
      <c r="C519" s="15" t="s">
        <v>1415</v>
      </c>
      <c r="D519" s="15" t="s">
        <v>3571</v>
      </c>
      <c r="E519" s="14" t="s">
        <v>3583</v>
      </c>
      <c r="F519" s="22" t="s">
        <v>3746</v>
      </c>
      <c r="G519" s="25" t="s">
        <v>3831</v>
      </c>
      <c r="H519" s="23">
        <v>895881712</v>
      </c>
      <c r="I519" s="23">
        <v>56794416</v>
      </c>
      <c r="J519" s="16" t="s">
        <v>3599</v>
      </c>
      <c r="K519" s="16" t="s">
        <v>3600</v>
      </c>
      <c r="L519" s="15" t="s">
        <v>1348</v>
      </c>
      <c r="M519" s="15" t="s">
        <v>1349</v>
      </c>
      <c r="N519" s="15" t="s">
        <v>1350</v>
      </c>
      <c r="O519" s="15" t="s">
        <v>1351</v>
      </c>
      <c r="P519" s="16" t="s">
        <v>1352</v>
      </c>
      <c r="Q519" s="16" t="s">
        <v>1353</v>
      </c>
      <c r="R519" s="16" t="s">
        <v>1354</v>
      </c>
      <c r="S519" s="16" t="s">
        <v>1355</v>
      </c>
      <c r="T519" s="16" t="s">
        <v>1356</v>
      </c>
      <c r="U519" s="17" t="s">
        <v>1357</v>
      </c>
      <c r="V519" s="17">
        <v>7911</v>
      </c>
      <c r="W519" s="16">
        <v>19526</v>
      </c>
      <c r="X519" s="18">
        <v>43049</v>
      </c>
      <c r="Y519" s="16" t="s">
        <v>48</v>
      </c>
      <c r="Z519" s="16">
        <v>4600007768</v>
      </c>
      <c r="AA519" s="19">
        <f t="shared" si="10"/>
        <v>1</v>
      </c>
      <c r="AB519" s="17" t="s">
        <v>1416</v>
      </c>
      <c r="AC519" s="17" t="s">
        <v>1359</v>
      </c>
      <c r="AD519" s="17"/>
      <c r="AE519" s="15"/>
      <c r="AF519" s="16" t="s">
        <v>864</v>
      </c>
      <c r="AG519" s="15" t="s">
        <v>1360</v>
      </c>
      <c r="AH519"/>
      <c r="AI519"/>
      <c r="AJ519"/>
      <c r="AK519"/>
      <c r="AL519"/>
      <c r="AM519"/>
      <c r="AN519"/>
      <c r="AO519"/>
    </row>
    <row r="520" spans="1:41" s="33" customFormat="1" ht="63" hidden="1" customHeight="1" x14ac:dyDescent="0.25">
      <c r="A520" s="13" t="s">
        <v>1346</v>
      </c>
      <c r="B520" s="14">
        <v>93141506</v>
      </c>
      <c r="C520" s="15" t="s">
        <v>1417</v>
      </c>
      <c r="D520" s="15" t="s">
        <v>3571</v>
      </c>
      <c r="E520" s="14" t="s">
        <v>3583</v>
      </c>
      <c r="F520" s="22" t="s">
        <v>3746</v>
      </c>
      <c r="G520" s="25" t="s">
        <v>3831</v>
      </c>
      <c r="H520" s="23">
        <v>837747443</v>
      </c>
      <c r="I520" s="23">
        <v>57003219</v>
      </c>
      <c r="J520" s="16" t="s">
        <v>3599</v>
      </c>
      <c r="K520" s="16" t="s">
        <v>3600</v>
      </c>
      <c r="L520" s="15" t="s">
        <v>1348</v>
      </c>
      <c r="M520" s="15" t="s">
        <v>1349</v>
      </c>
      <c r="N520" s="15" t="s">
        <v>1350</v>
      </c>
      <c r="O520" s="15" t="s">
        <v>1351</v>
      </c>
      <c r="P520" s="16" t="s">
        <v>1352</v>
      </c>
      <c r="Q520" s="16" t="s">
        <v>1353</v>
      </c>
      <c r="R520" s="16" t="s">
        <v>1354</v>
      </c>
      <c r="S520" s="16" t="s">
        <v>1355</v>
      </c>
      <c r="T520" s="16" t="s">
        <v>1356</v>
      </c>
      <c r="U520" s="17" t="s">
        <v>1357</v>
      </c>
      <c r="V520" s="17">
        <v>7913</v>
      </c>
      <c r="W520" s="16">
        <v>19527</v>
      </c>
      <c r="X520" s="18">
        <v>43049</v>
      </c>
      <c r="Y520" s="16" t="s">
        <v>48</v>
      </c>
      <c r="Z520" s="16">
        <v>4600007801</v>
      </c>
      <c r="AA520" s="19">
        <f t="shared" si="10"/>
        <v>1</v>
      </c>
      <c r="AB520" s="17" t="s">
        <v>1418</v>
      </c>
      <c r="AC520" s="17" t="s">
        <v>1359</v>
      </c>
      <c r="AD520" s="17"/>
      <c r="AE520" s="15"/>
      <c r="AF520" s="16" t="s">
        <v>864</v>
      </c>
      <c r="AG520" s="15" t="s">
        <v>1360</v>
      </c>
      <c r="AH520"/>
      <c r="AI520"/>
      <c r="AJ520"/>
      <c r="AK520"/>
      <c r="AL520"/>
      <c r="AM520"/>
      <c r="AN520"/>
      <c r="AO520"/>
    </row>
    <row r="521" spans="1:41" s="33" customFormat="1" ht="63" hidden="1" customHeight="1" x14ac:dyDescent="0.25">
      <c r="A521" s="13" t="s">
        <v>1346</v>
      </c>
      <c r="B521" s="14">
        <v>93141506</v>
      </c>
      <c r="C521" s="15" t="s">
        <v>1419</v>
      </c>
      <c r="D521" s="15" t="s">
        <v>3571</v>
      </c>
      <c r="E521" s="14" t="s">
        <v>3583</v>
      </c>
      <c r="F521" s="22" t="s">
        <v>3746</v>
      </c>
      <c r="G521" s="25" t="s">
        <v>3831</v>
      </c>
      <c r="H521" s="23">
        <v>1600146407</v>
      </c>
      <c r="I521" s="23">
        <v>106176326</v>
      </c>
      <c r="J521" s="16" t="s">
        <v>3599</v>
      </c>
      <c r="K521" s="16" t="s">
        <v>3600</v>
      </c>
      <c r="L521" s="15" t="s">
        <v>1348</v>
      </c>
      <c r="M521" s="15" t="s">
        <v>1349</v>
      </c>
      <c r="N521" s="15" t="s">
        <v>1350</v>
      </c>
      <c r="O521" s="15" t="s">
        <v>1351</v>
      </c>
      <c r="P521" s="16" t="s">
        <v>1352</v>
      </c>
      <c r="Q521" s="16" t="s">
        <v>1353</v>
      </c>
      <c r="R521" s="16" t="s">
        <v>1354</v>
      </c>
      <c r="S521" s="16" t="s">
        <v>1355</v>
      </c>
      <c r="T521" s="16" t="s">
        <v>1356</v>
      </c>
      <c r="U521" s="17" t="s">
        <v>1357</v>
      </c>
      <c r="V521" s="17">
        <v>7917</v>
      </c>
      <c r="W521" s="16">
        <v>19529</v>
      </c>
      <c r="X521" s="18">
        <v>43049</v>
      </c>
      <c r="Y521" s="16" t="s">
        <v>48</v>
      </c>
      <c r="Z521" s="16">
        <v>4600007794</v>
      </c>
      <c r="AA521" s="19">
        <f t="shared" si="10"/>
        <v>1</v>
      </c>
      <c r="AB521" s="17" t="s">
        <v>1420</v>
      </c>
      <c r="AC521" s="17" t="s">
        <v>1359</v>
      </c>
      <c r="AD521" s="17"/>
      <c r="AE521" s="15"/>
      <c r="AF521" s="16" t="s">
        <v>864</v>
      </c>
      <c r="AG521" s="15" t="s">
        <v>1360</v>
      </c>
      <c r="AH521"/>
      <c r="AI521"/>
      <c r="AJ521"/>
      <c r="AK521"/>
      <c r="AL521"/>
      <c r="AM521"/>
      <c r="AN521"/>
      <c r="AO521"/>
    </row>
    <row r="522" spans="1:41" s="33" customFormat="1" ht="63" hidden="1" customHeight="1" x14ac:dyDescent="0.25">
      <c r="A522" s="13" t="s">
        <v>1346</v>
      </c>
      <c r="B522" s="14">
        <v>93141506</v>
      </c>
      <c r="C522" s="15" t="s">
        <v>1421</v>
      </c>
      <c r="D522" s="15" t="s">
        <v>3571</v>
      </c>
      <c r="E522" s="14" t="s">
        <v>3583</v>
      </c>
      <c r="F522" s="22" t="s">
        <v>3746</v>
      </c>
      <c r="G522" s="25" t="s">
        <v>3831</v>
      </c>
      <c r="H522" s="23">
        <v>375169667</v>
      </c>
      <c r="I522" s="23">
        <v>26517981</v>
      </c>
      <c r="J522" s="16" t="s">
        <v>3599</v>
      </c>
      <c r="K522" s="16" t="s">
        <v>3600</v>
      </c>
      <c r="L522" s="15" t="s">
        <v>1348</v>
      </c>
      <c r="M522" s="15" t="s">
        <v>1349</v>
      </c>
      <c r="N522" s="15" t="s">
        <v>1350</v>
      </c>
      <c r="O522" s="15" t="s">
        <v>1351</v>
      </c>
      <c r="P522" s="16" t="s">
        <v>1352</v>
      </c>
      <c r="Q522" s="16" t="s">
        <v>1353</v>
      </c>
      <c r="R522" s="16" t="s">
        <v>1354</v>
      </c>
      <c r="S522" s="16" t="s">
        <v>1355</v>
      </c>
      <c r="T522" s="16" t="s">
        <v>1356</v>
      </c>
      <c r="U522" s="17" t="s">
        <v>1357</v>
      </c>
      <c r="V522" s="17">
        <v>7918</v>
      </c>
      <c r="W522" s="16">
        <v>19534</v>
      </c>
      <c r="X522" s="18">
        <v>43049</v>
      </c>
      <c r="Y522" s="16" t="s">
        <v>48</v>
      </c>
      <c r="Z522" s="16">
        <v>4600007802</v>
      </c>
      <c r="AA522" s="19">
        <f t="shared" si="10"/>
        <v>1</v>
      </c>
      <c r="AB522" s="17" t="s">
        <v>1422</v>
      </c>
      <c r="AC522" s="17" t="s">
        <v>1359</v>
      </c>
      <c r="AD522" s="17"/>
      <c r="AE522" s="15"/>
      <c r="AF522" s="16" t="s">
        <v>864</v>
      </c>
      <c r="AG522" s="15" t="s">
        <v>1360</v>
      </c>
      <c r="AH522"/>
      <c r="AI522"/>
      <c r="AJ522"/>
      <c r="AK522"/>
      <c r="AL522"/>
      <c r="AM522"/>
      <c r="AN522"/>
      <c r="AO522"/>
    </row>
    <row r="523" spans="1:41" s="33" customFormat="1" ht="63" hidden="1" customHeight="1" x14ac:dyDescent="0.25">
      <c r="A523" s="13" t="s">
        <v>1346</v>
      </c>
      <c r="B523" s="14">
        <v>93141506</v>
      </c>
      <c r="C523" s="15" t="s">
        <v>1423</v>
      </c>
      <c r="D523" s="15" t="s">
        <v>3571</v>
      </c>
      <c r="E523" s="14" t="s">
        <v>3583</v>
      </c>
      <c r="F523" s="22" t="s">
        <v>3746</v>
      </c>
      <c r="G523" s="25" t="s">
        <v>3831</v>
      </c>
      <c r="H523" s="23">
        <v>626528053</v>
      </c>
      <c r="I523" s="23">
        <v>41629378</v>
      </c>
      <c r="J523" s="16" t="s">
        <v>3599</v>
      </c>
      <c r="K523" s="16" t="s">
        <v>3600</v>
      </c>
      <c r="L523" s="15" t="s">
        <v>1348</v>
      </c>
      <c r="M523" s="15" t="s">
        <v>1349</v>
      </c>
      <c r="N523" s="15" t="s">
        <v>1350</v>
      </c>
      <c r="O523" s="15" t="s">
        <v>1351</v>
      </c>
      <c r="P523" s="16" t="s">
        <v>1352</v>
      </c>
      <c r="Q523" s="16" t="s">
        <v>1353</v>
      </c>
      <c r="R523" s="16" t="s">
        <v>1354</v>
      </c>
      <c r="S523" s="16" t="s">
        <v>1355</v>
      </c>
      <c r="T523" s="16" t="s">
        <v>1356</v>
      </c>
      <c r="U523" s="17" t="s">
        <v>1357</v>
      </c>
      <c r="V523" s="17">
        <v>7919</v>
      </c>
      <c r="W523" s="16">
        <v>19535</v>
      </c>
      <c r="X523" s="18">
        <v>43049</v>
      </c>
      <c r="Y523" s="16" t="s">
        <v>48</v>
      </c>
      <c r="Z523" s="16">
        <v>4600007747</v>
      </c>
      <c r="AA523" s="19">
        <f t="shared" ref="AA523:AA586" si="11">+IF(AND(W523="",X523="",Y523="",Z523=""),"",IF(AND(W523&lt;&gt;"",X523="",Y523="",Z523=""),0%,IF(AND(W523&lt;&gt;"",X523&lt;&gt;"",Y523="",Z523=""),33%,IF(AND(W523&lt;&gt;"",X523&lt;&gt;"",Y523&lt;&gt;"",Z523=""),66%,IF(AND(W523&lt;&gt;"",X523&lt;&gt;"",Y523&lt;&gt;"",Z523&lt;&gt;""),100%,"Información incompleta")))))</f>
        <v>1</v>
      </c>
      <c r="AB523" s="17" t="s">
        <v>1424</v>
      </c>
      <c r="AC523" s="17" t="s">
        <v>1359</v>
      </c>
      <c r="AD523" s="17"/>
      <c r="AE523" s="15"/>
      <c r="AF523" s="16" t="s">
        <v>864</v>
      </c>
      <c r="AG523" s="15" t="s">
        <v>1360</v>
      </c>
      <c r="AH523"/>
      <c r="AI523"/>
      <c r="AJ523"/>
      <c r="AK523"/>
      <c r="AL523"/>
      <c r="AM523"/>
      <c r="AN523"/>
      <c r="AO523"/>
    </row>
    <row r="524" spans="1:41" s="33" customFormat="1" ht="63" hidden="1" customHeight="1" x14ac:dyDescent="0.25">
      <c r="A524" s="13" t="s">
        <v>1346</v>
      </c>
      <c r="B524" s="14">
        <v>93141506</v>
      </c>
      <c r="C524" s="15" t="s">
        <v>1425</v>
      </c>
      <c r="D524" s="15" t="s">
        <v>3571</v>
      </c>
      <c r="E524" s="14" t="s">
        <v>3583</v>
      </c>
      <c r="F524" s="22" t="s">
        <v>3746</v>
      </c>
      <c r="G524" s="25" t="s">
        <v>3831</v>
      </c>
      <c r="H524" s="23">
        <v>160763268</v>
      </c>
      <c r="I524" s="23">
        <v>10440150</v>
      </c>
      <c r="J524" s="16" t="s">
        <v>3599</v>
      </c>
      <c r="K524" s="16" t="s">
        <v>3600</v>
      </c>
      <c r="L524" s="15" t="s">
        <v>1348</v>
      </c>
      <c r="M524" s="15" t="s">
        <v>1349</v>
      </c>
      <c r="N524" s="15" t="s">
        <v>1350</v>
      </c>
      <c r="O524" s="15" t="s">
        <v>1351</v>
      </c>
      <c r="P524" s="16" t="s">
        <v>1352</v>
      </c>
      <c r="Q524" s="16" t="s">
        <v>1353</v>
      </c>
      <c r="R524" s="16" t="s">
        <v>1354</v>
      </c>
      <c r="S524" s="16" t="s">
        <v>1355</v>
      </c>
      <c r="T524" s="16" t="s">
        <v>1356</v>
      </c>
      <c r="U524" s="17" t="s">
        <v>1357</v>
      </c>
      <c r="V524" s="17">
        <v>7920</v>
      </c>
      <c r="W524" s="16">
        <v>19536</v>
      </c>
      <c r="X524" s="18">
        <v>43049</v>
      </c>
      <c r="Y524" s="16" t="s">
        <v>48</v>
      </c>
      <c r="Z524" s="16">
        <v>4600007760</v>
      </c>
      <c r="AA524" s="19">
        <f t="shared" si="11"/>
        <v>1</v>
      </c>
      <c r="AB524" s="17" t="s">
        <v>1426</v>
      </c>
      <c r="AC524" s="17" t="s">
        <v>1359</v>
      </c>
      <c r="AD524" s="17"/>
      <c r="AE524" s="15"/>
      <c r="AF524" s="16" t="s">
        <v>864</v>
      </c>
      <c r="AG524" s="15" t="s">
        <v>1360</v>
      </c>
      <c r="AH524"/>
      <c r="AI524"/>
      <c r="AJ524"/>
      <c r="AK524"/>
      <c r="AL524"/>
      <c r="AM524"/>
      <c r="AN524"/>
      <c r="AO524"/>
    </row>
    <row r="525" spans="1:41" s="33" customFormat="1" ht="63" hidden="1" customHeight="1" x14ac:dyDescent="0.25">
      <c r="A525" s="13" t="s">
        <v>1346</v>
      </c>
      <c r="B525" s="14">
        <v>93141506</v>
      </c>
      <c r="C525" s="15" t="s">
        <v>1427</v>
      </c>
      <c r="D525" s="15" t="s">
        <v>3571</v>
      </c>
      <c r="E525" s="14" t="s">
        <v>3583</v>
      </c>
      <c r="F525" s="22" t="s">
        <v>3746</v>
      </c>
      <c r="G525" s="25" t="s">
        <v>3831</v>
      </c>
      <c r="H525" s="23">
        <v>800327967</v>
      </c>
      <c r="I525" s="23">
        <v>54288780</v>
      </c>
      <c r="J525" s="16" t="s">
        <v>3599</v>
      </c>
      <c r="K525" s="16" t="s">
        <v>3600</v>
      </c>
      <c r="L525" s="15" t="s">
        <v>1348</v>
      </c>
      <c r="M525" s="15" t="s">
        <v>1349</v>
      </c>
      <c r="N525" s="15" t="s">
        <v>1350</v>
      </c>
      <c r="O525" s="15" t="s">
        <v>1351</v>
      </c>
      <c r="P525" s="16" t="s">
        <v>1352</v>
      </c>
      <c r="Q525" s="16" t="s">
        <v>1353</v>
      </c>
      <c r="R525" s="16" t="s">
        <v>1354</v>
      </c>
      <c r="S525" s="16" t="s">
        <v>1355</v>
      </c>
      <c r="T525" s="16" t="s">
        <v>1356</v>
      </c>
      <c r="U525" s="17" t="s">
        <v>1357</v>
      </c>
      <c r="V525" s="17">
        <v>7898</v>
      </c>
      <c r="W525" s="16">
        <v>19559</v>
      </c>
      <c r="X525" s="18">
        <v>43049</v>
      </c>
      <c r="Y525" s="16" t="s">
        <v>48</v>
      </c>
      <c r="Z525" s="16">
        <v>4600007874</v>
      </c>
      <c r="AA525" s="19">
        <f t="shared" si="11"/>
        <v>1</v>
      </c>
      <c r="AB525" s="17" t="s">
        <v>1428</v>
      </c>
      <c r="AC525" s="17" t="s">
        <v>1359</v>
      </c>
      <c r="AD525" s="17"/>
      <c r="AE525" s="15"/>
      <c r="AF525" s="16" t="s">
        <v>864</v>
      </c>
      <c r="AG525" s="15" t="s">
        <v>1360</v>
      </c>
      <c r="AH525"/>
      <c r="AI525"/>
      <c r="AJ525"/>
      <c r="AK525"/>
      <c r="AL525"/>
      <c r="AM525"/>
      <c r="AN525"/>
      <c r="AO525"/>
    </row>
    <row r="526" spans="1:41" s="33" customFormat="1" ht="63" hidden="1" customHeight="1" x14ac:dyDescent="0.25">
      <c r="A526" s="13" t="s">
        <v>1346</v>
      </c>
      <c r="B526" s="14">
        <v>93141506</v>
      </c>
      <c r="C526" s="15" t="s">
        <v>1429</v>
      </c>
      <c r="D526" s="15" t="s">
        <v>3571</v>
      </c>
      <c r="E526" s="14" t="s">
        <v>3583</v>
      </c>
      <c r="F526" s="22" t="s">
        <v>3746</v>
      </c>
      <c r="G526" s="25" t="s">
        <v>3831</v>
      </c>
      <c r="H526" s="23">
        <v>157339863</v>
      </c>
      <c r="I526" s="23">
        <v>10440150</v>
      </c>
      <c r="J526" s="16" t="s">
        <v>3599</v>
      </c>
      <c r="K526" s="16" t="s">
        <v>3600</v>
      </c>
      <c r="L526" s="15" t="s">
        <v>1348</v>
      </c>
      <c r="M526" s="15" t="s">
        <v>1349</v>
      </c>
      <c r="N526" s="15" t="s">
        <v>1350</v>
      </c>
      <c r="O526" s="15" t="s">
        <v>1351</v>
      </c>
      <c r="P526" s="16" t="s">
        <v>1352</v>
      </c>
      <c r="Q526" s="16" t="s">
        <v>1353</v>
      </c>
      <c r="R526" s="16" t="s">
        <v>1354</v>
      </c>
      <c r="S526" s="16" t="s">
        <v>1355</v>
      </c>
      <c r="T526" s="16" t="s">
        <v>1356</v>
      </c>
      <c r="U526" s="17" t="s">
        <v>1357</v>
      </c>
      <c r="V526" s="17">
        <v>7921</v>
      </c>
      <c r="W526" s="16">
        <v>19541</v>
      </c>
      <c r="X526" s="18">
        <v>43049</v>
      </c>
      <c r="Y526" s="16" t="s">
        <v>48</v>
      </c>
      <c r="Z526" s="16">
        <v>4600007833</v>
      </c>
      <c r="AA526" s="19">
        <f t="shared" si="11"/>
        <v>1</v>
      </c>
      <c r="AB526" s="17" t="s">
        <v>1430</v>
      </c>
      <c r="AC526" s="17" t="s">
        <v>1359</v>
      </c>
      <c r="AD526" s="17"/>
      <c r="AE526" s="15"/>
      <c r="AF526" s="16" t="s">
        <v>864</v>
      </c>
      <c r="AG526" s="15" t="s">
        <v>1360</v>
      </c>
      <c r="AH526"/>
      <c r="AI526"/>
      <c r="AJ526"/>
      <c r="AK526"/>
      <c r="AL526"/>
      <c r="AM526"/>
      <c r="AN526"/>
      <c r="AO526"/>
    </row>
    <row r="527" spans="1:41" s="33" customFormat="1" ht="63" hidden="1" customHeight="1" x14ac:dyDescent="0.25">
      <c r="A527" s="13" t="s">
        <v>1346</v>
      </c>
      <c r="B527" s="14">
        <v>93141506</v>
      </c>
      <c r="C527" s="15" t="s">
        <v>1431</v>
      </c>
      <c r="D527" s="15" t="s">
        <v>3571</v>
      </c>
      <c r="E527" s="14" t="s">
        <v>3583</v>
      </c>
      <c r="F527" s="22" t="s">
        <v>3746</v>
      </c>
      <c r="G527" s="25" t="s">
        <v>3831</v>
      </c>
      <c r="H527" s="23">
        <v>821547976</v>
      </c>
      <c r="I527" s="23">
        <v>54705778</v>
      </c>
      <c r="J527" s="16" t="s">
        <v>3599</v>
      </c>
      <c r="K527" s="16" t="s">
        <v>3600</v>
      </c>
      <c r="L527" s="15" t="s">
        <v>1348</v>
      </c>
      <c r="M527" s="15" t="s">
        <v>1349</v>
      </c>
      <c r="N527" s="15" t="s">
        <v>1350</v>
      </c>
      <c r="O527" s="15" t="s">
        <v>1351</v>
      </c>
      <c r="P527" s="16" t="s">
        <v>1352</v>
      </c>
      <c r="Q527" s="16" t="s">
        <v>1353</v>
      </c>
      <c r="R527" s="16" t="s">
        <v>1354</v>
      </c>
      <c r="S527" s="16" t="s">
        <v>1355</v>
      </c>
      <c r="T527" s="16" t="s">
        <v>1356</v>
      </c>
      <c r="U527" s="17" t="s">
        <v>1357</v>
      </c>
      <c r="V527" s="17">
        <v>7922</v>
      </c>
      <c r="W527" s="16">
        <v>19542</v>
      </c>
      <c r="X527" s="18">
        <v>43049</v>
      </c>
      <c r="Y527" s="16" t="s">
        <v>48</v>
      </c>
      <c r="Z527" s="16">
        <v>4600007804</v>
      </c>
      <c r="AA527" s="19">
        <f t="shared" si="11"/>
        <v>1</v>
      </c>
      <c r="AB527" s="17" t="s">
        <v>1432</v>
      </c>
      <c r="AC527" s="17" t="s">
        <v>1359</v>
      </c>
      <c r="AD527" s="17"/>
      <c r="AE527" s="15"/>
      <c r="AF527" s="16" t="s">
        <v>864</v>
      </c>
      <c r="AG527" s="15" t="s">
        <v>1360</v>
      </c>
      <c r="AH527"/>
      <c r="AI527"/>
      <c r="AJ527"/>
      <c r="AK527"/>
      <c r="AL527"/>
      <c r="AM527"/>
      <c r="AN527"/>
      <c r="AO527"/>
    </row>
    <row r="528" spans="1:41" s="33" customFormat="1" ht="63" hidden="1" customHeight="1" x14ac:dyDescent="0.25">
      <c r="A528" s="13" t="s">
        <v>1346</v>
      </c>
      <c r="B528" s="14">
        <v>93141506</v>
      </c>
      <c r="C528" s="15" t="s">
        <v>1433</v>
      </c>
      <c r="D528" s="15" t="s">
        <v>3571</v>
      </c>
      <c r="E528" s="14" t="s">
        <v>3583</v>
      </c>
      <c r="F528" s="22" t="s">
        <v>3746</v>
      </c>
      <c r="G528" s="25" t="s">
        <v>3831</v>
      </c>
      <c r="H528" s="23">
        <v>568874622</v>
      </c>
      <c r="I528" s="23">
        <v>39046161</v>
      </c>
      <c r="J528" s="16" t="s">
        <v>3599</v>
      </c>
      <c r="K528" s="16" t="s">
        <v>3600</v>
      </c>
      <c r="L528" s="15" t="s">
        <v>1348</v>
      </c>
      <c r="M528" s="15" t="s">
        <v>1349</v>
      </c>
      <c r="N528" s="15" t="s">
        <v>1350</v>
      </c>
      <c r="O528" s="15" t="s">
        <v>1351</v>
      </c>
      <c r="P528" s="16" t="s">
        <v>1352</v>
      </c>
      <c r="Q528" s="16" t="s">
        <v>1353</v>
      </c>
      <c r="R528" s="16" t="s">
        <v>1354</v>
      </c>
      <c r="S528" s="16" t="s">
        <v>1355</v>
      </c>
      <c r="T528" s="16" t="s">
        <v>1356</v>
      </c>
      <c r="U528" s="17" t="s">
        <v>1357</v>
      </c>
      <c r="V528" s="17">
        <v>7904</v>
      </c>
      <c r="W528" s="16">
        <v>19543</v>
      </c>
      <c r="X528" s="18">
        <v>43049</v>
      </c>
      <c r="Y528" s="16" t="s">
        <v>48</v>
      </c>
      <c r="Z528" s="16">
        <v>4600007821</v>
      </c>
      <c r="AA528" s="19">
        <f t="shared" si="11"/>
        <v>1</v>
      </c>
      <c r="AB528" s="17" t="s">
        <v>1434</v>
      </c>
      <c r="AC528" s="17" t="s">
        <v>1359</v>
      </c>
      <c r="AD528" s="17"/>
      <c r="AE528" s="15"/>
      <c r="AF528" s="16" t="s">
        <v>864</v>
      </c>
      <c r="AG528" s="15" t="s">
        <v>1360</v>
      </c>
      <c r="AH528"/>
      <c r="AI528"/>
      <c r="AJ528"/>
      <c r="AK528"/>
      <c r="AL528"/>
      <c r="AM528"/>
      <c r="AN528"/>
      <c r="AO528"/>
    </row>
    <row r="529" spans="1:41" s="33" customFormat="1" ht="63" hidden="1" customHeight="1" x14ac:dyDescent="0.25">
      <c r="A529" s="13" t="s">
        <v>1346</v>
      </c>
      <c r="B529" s="14">
        <v>93141506</v>
      </c>
      <c r="C529" s="15" t="s">
        <v>1435</v>
      </c>
      <c r="D529" s="15" t="s">
        <v>3571</v>
      </c>
      <c r="E529" s="14" t="s">
        <v>3583</v>
      </c>
      <c r="F529" s="22" t="s">
        <v>3746</v>
      </c>
      <c r="G529" s="25" t="s">
        <v>3831</v>
      </c>
      <c r="H529" s="23">
        <v>388395803</v>
      </c>
      <c r="I529" s="23">
        <v>26204777</v>
      </c>
      <c r="J529" s="16" t="s">
        <v>3599</v>
      </c>
      <c r="K529" s="16" t="s">
        <v>3600</v>
      </c>
      <c r="L529" s="15" t="s">
        <v>1348</v>
      </c>
      <c r="M529" s="15" t="s">
        <v>1349</v>
      </c>
      <c r="N529" s="15" t="s">
        <v>1350</v>
      </c>
      <c r="O529" s="15" t="s">
        <v>1351</v>
      </c>
      <c r="P529" s="16" t="s">
        <v>1352</v>
      </c>
      <c r="Q529" s="16" t="s">
        <v>1353</v>
      </c>
      <c r="R529" s="16" t="s">
        <v>1354</v>
      </c>
      <c r="S529" s="16" t="s">
        <v>1355</v>
      </c>
      <c r="T529" s="16" t="s">
        <v>1356</v>
      </c>
      <c r="U529" s="17" t="s">
        <v>1357</v>
      </c>
      <c r="V529" s="17">
        <v>7906</v>
      </c>
      <c r="W529" s="16">
        <v>19544</v>
      </c>
      <c r="X529" s="18">
        <v>43049</v>
      </c>
      <c r="Y529" s="16" t="s">
        <v>48</v>
      </c>
      <c r="Z529" s="16">
        <v>4600007811</v>
      </c>
      <c r="AA529" s="19">
        <f t="shared" si="11"/>
        <v>1</v>
      </c>
      <c r="AB529" s="17" t="s">
        <v>1436</v>
      </c>
      <c r="AC529" s="17" t="s">
        <v>1359</v>
      </c>
      <c r="AD529" s="17"/>
      <c r="AE529" s="15"/>
      <c r="AF529" s="16" t="s">
        <v>864</v>
      </c>
      <c r="AG529" s="15" t="s">
        <v>1360</v>
      </c>
      <c r="AH529"/>
      <c r="AI529"/>
      <c r="AJ529"/>
      <c r="AK529"/>
      <c r="AL529"/>
      <c r="AM529"/>
      <c r="AN529"/>
      <c r="AO529"/>
    </row>
    <row r="530" spans="1:41" s="33" customFormat="1" ht="63" hidden="1" customHeight="1" x14ac:dyDescent="0.25">
      <c r="A530" s="13" t="s">
        <v>1346</v>
      </c>
      <c r="B530" s="14">
        <v>93141506</v>
      </c>
      <c r="C530" s="15" t="s">
        <v>1437</v>
      </c>
      <c r="D530" s="15" t="s">
        <v>3571</v>
      </c>
      <c r="E530" s="14" t="s">
        <v>3583</v>
      </c>
      <c r="F530" s="22" t="s">
        <v>3746</v>
      </c>
      <c r="G530" s="25" t="s">
        <v>3831</v>
      </c>
      <c r="H530" s="23">
        <v>225094902</v>
      </c>
      <c r="I530" s="23">
        <v>15660225</v>
      </c>
      <c r="J530" s="16" t="s">
        <v>3599</v>
      </c>
      <c r="K530" s="16" t="s">
        <v>3600</v>
      </c>
      <c r="L530" s="15" t="s">
        <v>1348</v>
      </c>
      <c r="M530" s="15" t="s">
        <v>1349</v>
      </c>
      <c r="N530" s="15" t="s">
        <v>1350</v>
      </c>
      <c r="O530" s="15" t="s">
        <v>1351</v>
      </c>
      <c r="P530" s="16" t="s">
        <v>1352</v>
      </c>
      <c r="Q530" s="16" t="s">
        <v>1353</v>
      </c>
      <c r="R530" s="16" t="s">
        <v>1354</v>
      </c>
      <c r="S530" s="16" t="s">
        <v>1355</v>
      </c>
      <c r="T530" s="16" t="s">
        <v>1356</v>
      </c>
      <c r="U530" s="17" t="s">
        <v>1357</v>
      </c>
      <c r="V530" s="17">
        <v>7907</v>
      </c>
      <c r="W530" s="16">
        <v>19545</v>
      </c>
      <c r="X530" s="18">
        <v>43049</v>
      </c>
      <c r="Y530" s="16" t="s">
        <v>48</v>
      </c>
      <c r="Z530" s="16">
        <v>4600007773</v>
      </c>
      <c r="AA530" s="19">
        <f t="shared" si="11"/>
        <v>1</v>
      </c>
      <c r="AB530" s="17" t="s">
        <v>1438</v>
      </c>
      <c r="AC530" s="17" t="s">
        <v>1359</v>
      </c>
      <c r="AD530" s="17"/>
      <c r="AE530" s="15"/>
      <c r="AF530" s="16" t="s">
        <v>864</v>
      </c>
      <c r="AG530" s="15" t="s">
        <v>1360</v>
      </c>
      <c r="AH530"/>
      <c r="AI530"/>
      <c r="AJ530"/>
      <c r="AK530"/>
      <c r="AL530"/>
      <c r="AM530"/>
      <c r="AN530"/>
      <c r="AO530"/>
    </row>
    <row r="531" spans="1:41" s="33" customFormat="1" ht="63" hidden="1" customHeight="1" x14ac:dyDescent="0.25">
      <c r="A531" s="13" t="s">
        <v>1346</v>
      </c>
      <c r="B531" s="14">
        <v>93141506</v>
      </c>
      <c r="C531" s="15" t="s">
        <v>1439</v>
      </c>
      <c r="D531" s="15" t="s">
        <v>3571</v>
      </c>
      <c r="E531" s="14" t="s">
        <v>3583</v>
      </c>
      <c r="F531" s="22" t="s">
        <v>3746</v>
      </c>
      <c r="G531" s="25" t="s">
        <v>3831</v>
      </c>
      <c r="H531" s="23">
        <v>769546125</v>
      </c>
      <c r="I531" s="23">
        <v>52200750</v>
      </c>
      <c r="J531" s="16" t="s">
        <v>3599</v>
      </c>
      <c r="K531" s="16" t="s">
        <v>3600</v>
      </c>
      <c r="L531" s="15" t="s">
        <v>1348</v>
      </c>
      <c r="M531" s="15" t="s">
        <v>1349</v>
      </c>
      <c r="N531" s="15" t="s">
        <v>1350</v>
      </c>
      <c r="O531" s="15" t="s">
        <v>1351</v>
      </c>
      <c r="P531" s="16" t="s">
        <v>1352</v>
      </c>
      <c r="Q531" s="16" t="s">
        <v>1353</v>
      </c>
      <c r="R531" s="16" t="s">
        <v>1354</v>
      </c>
      <c r="S531" s="16" t="s">
        <v>1355</v>
      </c>
      <c r="T531" s="16" t="s">
        <v>1356</v>
      </c>
      <c r="U531" s="17" t="s">
        <v>1357</v>
      </c>
      <c r="V531" s="17">
        <v>7910</v>
      </c>
      <c r="W531" s="16">
        <v>19546</v>
      </c>
      <c r="X531" s="18">
        <v>43049</v>
      </c>
      <c r="Y531" s="16" t="s">
        <v>48</v>
      </c>
      <c r="Z531" s="16">
        <v>4600007893</v>
      </c>
      <c r="AA531" s="19">
        <f t="shared" si="11"/>
        <v>1</v>
      </c>
      <c r="AB531" s="17" t="s">
        <v>1440</v>
      </c>
      <c r="AC531" s="17" t="s">
        <v>1359</v>
      </c>
      <c r="AD531" s="17"/>
      <c r="AE531" s="15"/>
      <c r="AF531" s="16" t="s">
        <v>864</v>
      </c>
      <c r="AG531" s="15" t="s">
        <v>1360</v>
      </c>
      <c r="AH531"/>
      <c r="AI531"/>
      <c r="AJ531"/>
      <c r="AK531"/>
      <c r="AL531"/>
      <c r="AM531"/>
      <c r="AN531"/>
      <c r="AO531"/>
    </row>
    <row r="532" spans="1:41" s="33" customFormat="1" ht="63" hidden="1" customHeight="1" x14ac:dyDescent="0.25">
      <c r="A532" s="13" t="s">
        <v>1346</v>
      </c>
      <c r="B532" s="14">
        <v>93141506</v>
      </c>
      <c r="C532" s="15" t="s">
        <v>1441</v>
      </c>
      <c r="D532" s="15" t="s">
        <v>3571</v>
      </c>
      <c r="E532" s="14" t="s">
        <v>3583</v>
      </c>
      <c r="F532" s="22" t="s">
        <v>3746</v>
      </c>
      <c r="G532" s="25" t="s">
        <v>3831</v>
      </c>
      <c r="H532" s="23">
        <v>645093439</v>
      </c>
      <c r="I532" s="23">
        <v>42804615</v>
      </c>
      <c r="J532" s="16" t="s">
        <v>3599</v>
      </c>
      <c r="K532" s="16" t="s">
        <v>3600</v>
      </c>
      <c r="L532" s="15" t="s">
        <v>1348</v>
      </c>
      <c r="M532" s="15" t="s">
        <v>1349</v>
      </c>
      <c r="N532" s="15" t="s">
        <v>1350</v>
      </c>
      <c r="O532" s="15" t="s">
        <v>1351</v>
      </c>
      <c r="P532" s="16" t="s">
        <v>1352</v>
      </c>
      <c r="Q532" s="16" t="s">
        <v>1353</v>
      </c>
      <c r="R532" s="16" t="s">
        <v>1354</v>
      </c>
      <c r="S532" s="16" t="s">
        <v>1355</v>
      </c>
      <c r="T532" s="16" t="s">
        <v>1356</v>
      </c>
      <c r="U532" s="17" t="s">
        <v>1357</v>
      </c>
      <c r="V532" s="17">
        <v>7914</v>
      </c>
      <c r="W532" s="16">
        <v>19547</v>
      </c>
      <c r="X532" s="18">
        <v>43049</v>
      </c>
      <c r="Y532" s="16" t="s">
        <v>48</v>
      </c>
      <c r="Z532" s="16">
        <v>4600007894</v>
      </c>
      <c r="AA532" s="19">
        <f t="shared" si="11"/>
        <v>1</v>
      </c>
      <c r="AB532" s="17" t="s">
        <v>1442</v>
      </c>
      <c r="AC532" s="17" t="s">
        <v>1359</v>
      </c>
      <c r="AD532" s="17"/>
      <c r="AE532" s="15"/>
      <c r="AF532" s="16" t="s">
        <v>864</v>
      </c>
      <c r="AG532" s="15" t="s">
        <v>1360</v>
      </c>
      <c r="AH532"/>
      <c r="AI532"/>
      <c r="AJ532"/>
      <c r="AK532"/>
      <c r="AL532"/>
      <c r="AM532"/>
      <c r="AN532"/>
      <c r="AO532"/>
    </row>
    <row r="533" spans="1:41" s="33" customFormat="1" ht="63" hidden="1" customHeight="1" x14ac:dyDescent="0.25">
      <c r="A533" s="13" t="s">
        <v>1346</v>
      </c>
      <c r="B533" s="14">
        <v>93141506</v>
      </c>
      <c r="C533" s="15" t="s">
        <v>1443</v>
      </c>
      <c r="D533" s="15" t="s">
        <v>3571</v>
      </c>
      <c r="E533" s="14" t="s">
        <v>3583</v>
      </c>
      <c r="F533" s="22" t="s">
        <v>3746</v>
      </c>
      <c r="G533" s="25" t="s">
        <v>3831</v>
      </c>
      <c r="H533" s="23">
        <v>318911358</v>
      </c>
      <c r="I533" s="23">
        <v>20009730</v>
      </c>
      <c r="J533" s="16" t="s">
        <v>3599</v>
      </c>
      <c r="K533" s="16" t="s">
        <v>3600</v>
      </c>
      <c r="L533" s="15" t="s">
        <v>1348</v>
      </c>
      <c r="M533" s="15" t="s">
        <v>1349</v>
      </c>
      <c r="N533" s="15" t="s">
        <v>1350</v>
      </c>
      <c r="O533" s="15" t="s">
        <v>1351</v>
      </c>
      <c r="P533" s="16" t="s">
        <v>1352</v>
      </c>
      <c r="Q533" s="16" t="s">
        <v>1353</v>
      </c>
      <c r="R533" s="16" t="s">
        <v>1354</v>
      </c>
      <c r="S533" s="16" t="s">
        <v>1355</v>
      </c>
      <c r="T533" s="16" t="s">
        <v>1356</v>
      </c>
      <c r="U533" s="17" t="s">
        <v>1357</v>
      </c>
      <c r="V533" s="17">
        <v>7916</v>
      </c>
      <c r="W533" s="16">
        <v>19548</v>
      </c>
      <c r="X533" s="18">
        <v>43049</v>
      </c>
      <c r="Y533" s="16" t="s">
        <v>48</v>
      </c>
      <c r="Z533" s="16">
        <v>4600007838</v>
      </c>
      <c r="AA533" s="19">
        <f t="shared" si="11"/>
        <v>1</v>
      </c>
      <c r="AB533" s="17" t="s">
        <v>1444</v>
      </c>
      <c r="AC533" s="17" t="s">
        <v>1359</v>
      </c>
      <c r="AD533" s="17"/>
      <c r="AE533" s="15"/>
      <c r="AF533" s="16" t="s">
        <v>864</v>
      </c>
      <c r="AG533" s="15" t="s">
        <v>1360</v>
      </c>
      <c r="AH533"/>
      <c r="AI533"/>
      <c r="AJ533"/>
      <c r="AK533"/>
      <c r="AL533"/>
      <c r="AM533"/>
      <c r="AN533"/>
      <c r="AO533"/>
    </row>
    <row r="534" spans="1:41" s="33" customFormat="1" ht="63" hidden="1" customHeight="1" x14ac:dyDescent="0.25">
      <c r="A534" s="13" t="s">
        <v>1346</v>
      </c>
      <c r="B534" s="14">
        <v>93141506</v>
      </c>
      <c r="C534" s="15" t="s">
        <v>1445</v>
      </c>
      <c r="D534" s="15" t="s">
        <v>3571</v>
      </c>
      <c r="E534" s="14" t="s">
        <v>3583</v>
      </c>
      <c r="F534" s="22" t="s">
        <v>3746</v>
      </c>
      <c r="G534" s="25" t="s">
        <v>3831</v>
      </c>
      <c r="H534" s="23">
        <v>307334201</v>
      </c>
      <c r="I534" s="23">
        <v>20880300</v>
      </c>
      <c r="J534" s="16" t="s">
        <v>3599</v>
      </c>
      <c r="K534" s="16" t="s">
        <v>3600</v>
      </c>
      <c r="L534" s="15" t="s">
        <v>1348</v>
      </c>
      <c r="M534" s="15" t="s">
        <v>1349</v>
      </c>
      <c r="N534" s="15" t="s">
        <v>1350</v>
      </c>
      <c r="O534" s="15" t="s">
        <v>1351</v>
      </c>
      <c r="P534" s="16" t="s">
        <v>1352</v>
      </c>
      <c r="Q534" s="16" t="s">
        <v>1353</v>
      </c>
      <c r="R534" s="16" t="s">
        <v>1354</v>
      </c>
      <c r="S534" s="16" t="s">
        <v>1355</v>
      </c>
      <c r="T534" s="16" t="s">
        <v>1356</v>
      </c>
      <c r="U534" s="17" t="s">
        <v>1357</v>
      </c>
      <c r="V534" s="17">
        <v>7866</v>
      </c>
      <c r="W534" s="16">
        <v>19549</v>
      </c>
      <c r="X534" s="18">
        <v>43049</v>
      </c>
      <c r="Y534" s="16" t="s">
        <v>48</v>
      </c>
      <c r="Z534" s="16">
        <v>4600007762</v>
      </c>
      <c r="AA534" s="19">
        <f t="shared" si="11"/>
        <v>1</v>
      </c>
      <c r="AB534" s="17" t="s">
        <v>1446</v>
      </c>
      <c r="AC534" s="17" t="s">
        <v>1359</v>
      </c>
      <c r="AD534" s="17"/>
      <c r="AE534" s="15"/>
      <c r="AF534" s="16" t="s">
        <v>864</v>
      </c>
      <c r="AG534" s="15" t="s">
        <v>1360</v>
      </c>
      <c r="AH534"/>
      <c r="AI534"/>
      <c r="AJ534"/>
      <c r="AK534"/>
      <c r="AL534"/>
      <c r="AM534"/>
      <c r="AN534"/>
      <c r="AO534"/>
    </row>
    <row r="535" spans="1:41" s="33" customFormat="1" ht="63" hidden="1" customHeight="1" x14ac:dyDescent="0.25">
      <c r="A535" s="13" t="s">
        <v>1346</v>
      </c>
      <c r="B535" s="14">
        <v>93141506</v>
      </c>
      <c r="C535" s="15" t="s">
        <v>1447</v>
      </c>
      <c r="D535" s="15" t="s">
        <v>3571</v>
      </c>
      <c r="E535" s="14" t="s">
        <v>3583</v>
      </c>
      <c r="F535" s="22" t="s">
        <v>3746</v>
      </c>
      <c r="G535" s="25" t="s">
        <v>3831</v>
      </c>
      <c r="H535" s="23">
        <v>676561412</v>
      </c>
      <c r="I535" s="23">
        <v>44892645</v>
      </c>
      <c r="J535" s="16" t="s">
        <v>3599</v>
      </c>
      <c r="K535" s="16" t="s">
        <v>3600</v>
      </c>
      <c r="L535" s="15" t="s">
        <v>1348</v>
      </c>
      <c r="M535" s="15" t="s">
        <v>1349</v>
      </c>
      <c r="N535" s="15" t="s">
        <v>1350</v>
      </c>
      <c r="O535" s="15" t="s">
        <v>1351</v>
      </c>
      <c r="P535" s="16" t="s">
        <v>1352</v>
      </c>
      <c r="Q535" s="16" t="s">
        <v>1353</v>
      </c>
      <c r="R535" s="16" t="s">
        <v>1354</v>
      </c>
      <c r="S535" s="16" t="s">
        <v>1355</v>
      </c>
      <c r="T535" s="16" t="s">
        <v>1356</v>
      </c>
      <c r="U535" s="17" t="s">
        <v>1357</v>
      </c>
      <c r="V535" s="17">
        <v>7867</v>
      </c>
      <c r="W535" s="16">
        <v>19550</v>
      </c>
      <c r="X535" s="18">
        <v>43049</v>
      </c>
      <c r="Y535" s="16" t="s">
        <v>48</v>
      </c>
      <c r="Z535" s="16">
        <v>4600007764</v>
      </c>
      <c r="AA535" s="19">
        <f t="shared" si="11"/>
        <v>1</v>
      </c>
      <c r="AB535" s="17" t="s">
        <v>1448</v>
      </c>
      <c r="AC535" s="17" t="s">
        <v>1359</v>
      </c>
      <c r="AD535" s="17"/>
      <c r="AE535" s="15"/>
      <c r="AF535" s="16" t="s">
        <v>864</v>
      </c>
      <c r="AG535" s="15" t="s">
        <v>1360</v>
      </c>
      <c r="AH535"/>
      <c r="AI535"/>
      <c r="AJ535"/>
      <c r="AK535"/>
      <c r="AL535"/>
      <c r="AM535"/>
      <c r="AN535"/>
      <c r="AO535"/>
    </row>
    <row r="536" spans="1:41" s="33" customFormat="1" ht="63" hidden="1" customHeight="1" x14ac:dyDescent="0.25">
      <c r="A536" s="13" t="s">
        <v>1346</v>
      </c>
      <c r="B536" s="14">
        <v>93141506</v>
      </c>
      <c r="C536" s="15" t="s">
        <v>1449</v>
      </c>
      <c r="D536" s="15" t="s">
        <v>3571</v>
      </c>
      <c r="E536" s="14" t="s">
        <v>3583</v>
      </c>
      <c r="F536" s="22" t="s">
        <v>3746</v>
      </c>
      <c r="G536" s="25" t="s">
        <v>3831</v>
      </c>
      <c r="H536" s="23">
        <v>495804515</v>
      </c>
      <c r="I536" s="23">
        <v>32886473</v>
      </c>
      <c r="J536" s="16" t="s">
        <v>3599</v>
      </c>
      <c r="K536" s="16" t="s">
        <v>3600</v>
      </c>
      <c r="L536" s="15" t="s">
        <v>1348</v>
      </c>
      <c r="M536" s="15" t="s">
        <v>1349</v>
      </c>
      <c r="N536" s="15" t="s">
        <v>1350</v>
      </c>
      <c r="O536" s="15" t="s">
        <v>1351</v>
      </c>
      <c r="P536" s="16" t="s">
        <v>1352</v>
      </c>
      <c r="Q536" s="16" t="s">
        <v>1353</v>
      </c>
      <c r="R536" s="16" t="s">
        <v>1354</v>
      </c>
      <c r="S536" s="16" t="s">
        <v>1355</v>
      </c>
      <c r="T536" s="16" t="s">
        <v>1356</v>
      </c>
      <c r="U536" s="17" t="s">
        <v>1357</v>
      </c>
      <c r="V536" s="17">
        <v>7870</v>
      </c>
      <c r="W536" s="16">
        <v>19551</v>
      </c>
      <c r="X536" s="18">
        <v>43049</v>
      </c>
      <c r="Y536" s="16" t="s">
        <v>48</v>
      </c>
      <c r="Z536" s="16">
        <v>4600007803</v>
      </c>
      <c r="AA536" s="19">
        <f t="shared" si="11"/>
        <v>1</v>
      </c>
      <c r="AB536" s="17" t="s">
        <v>1450</v>
      </c>
      <c r="AC536" s="17" t="s">
        <v>1359</v>
      </c>
      <c r="AD536" s="17"/>
      <c r="AE536" s="15"/>
      <c r="AF536" s="16" t="s">
        <v>864</v>
      </c>
      <c r="AG536" s="15" t="s">
        <v>1360</v>
      </c>
      <c r="AH536"/>
      <c r="AI536"/>
      <c r="AJ536"/>
      <c r="AK536"/>
      <c r="AL536"/>
      <c r="AM536"/>
      <c r="AN536"/>
      <c r="AO536"/>
    </row>
    <row r="537" spans="1:41" s="33" customFormat="1" ht="63" hidden="1" customHeight="1" x14ac:dyDescent="0.25">
      <c r="A537" s="13" t="s">
        <v>1346</v>
      </c>
      <c r="B537" s="14">
        <v>93141506</v>
      </c>
      <c r="C537" s="15" t="s">
        <v>1451</v>
      </c>
      <c r="D537" s="15" t="s">
        <v>3571</v>
      </c>
      <c r="E537" s="14" t="s">
        <v>3583</v>
      </c>
      <c r="F537" s="22" t="s">
        <v>3746</v>
      </c>
      <c r="G537" s="25" t="s">
        <v>3831</v>
      </c>
      <c r="H537" s="23">
        <v>232952567</v>
      </c>
      <c r="I537" s="23">
        <v>15660225</v>
      </c>
      <c r="J537" s="16" t="s">
        <v>3599</v>
      </c>
      <c r="K537" s="16" t="s">
        <v>3600</v>
      </c>
      <c r="L537" s="15" t="s">
        <v>1348</v>
      </c>
      <c r="M537" s="15" t="s">
        <v>1349</v>
      </c>
      <c r="N537" s="15" t="s">
        <v>1350</v>
      </c>
      <c r="O537" s="15" t="s">
        <v>1351</v>
      </c>
      <c r="P537" s="16" t="s">
        <v>1352</v>
      </c>
      <c r="Q537" s="16" t="s">
        <v>1353</v>
      </c>
      <c r="R537" s="16" t="s">
        <v>1354</v>
      </c>
      <c r="S537" s="16" t="s">
        <v>1355</v>
      </c>
      <c r="T537" s="16" t="s">
        <v>1356</v>
      </c>
      <c r="U537" s="17" t="s">
        <v>1357</v>
      </c>
      <c r="V537" s="17">
        <v>7873</v>
      </c>
      <c r="W537" s="16">
        <v>19552</v>
      </c>
      <c r="X537" s="18">
        <v>43049</v>
      </c>
      <c r="Y537" s="16" t="s">
        <v>48</v>
      </c>
      <c r="Z537" s="16">
        <v>4600007809</v>
      </c>
      <c r="AA537" s="19">
        <f t="shared" si="11"/>
        <v>1</v>
      </c>
      <c r="AB537" s="17" t="s">
        <v>1452</v>
      </c>
      <c r="AC537" s="17" t="s">
        <v>1359</v>
      </c>
      <c r="AD537" s="17"/>
      <c r="AE537" s="15"/>
      <c r="AF537" s="16" t="s">
        <v>864</v>
      </c>
      <c r="AG537" s="15" t="s">
        <v>1360</v>
      </c>
      <c r="AH537"/>
      <c r="AI537"/>
      <c r="AJ537"/>
      <c r="AK537"/>
      <c r="AL537"/>
      <c r="AM537"/>
      <c r="AN537"/>
      <c r="AO537"/>
    </row>
    <row r="538" spans="1:41" s="33" customFormat="1" ht="63" hidden="1" customHeight="1" x14ac:dyDescent="0.25">
      <c r="A538" s="13" t="s">
        <v>1346</v>
      </c>
      <c r="B538" s="14">
        <v>93141506</v>
      </c>
      <c r="C538" s="15" t="s">
        <v>1453</v>
      </c>
      <c r="D538" s="15" t="s">
        <v>3571</v>
      </c>
      <c r="E538" s="14" t="s">
        <v>3583</v>
      </c>
      <c r="F538" s="22" t="s">
        <v>3746</v>
      </c>
      <c r="G538" s="25" t="s">
        <v>3831</v>
      </c>
      <c r="H538" s="23">
        <v>1439396073</v>
      </c>
      <c r="I538" s="23">
        <v>96675789</v>
      </c>
      <c r="J538" s="16" t="s">
        <v>3599</v>
      </c>
      <c r="K538" s="16" t="s">
        <v>3600</v>
      </c>
      <c r="L538" s="15" t="s">
        <v>1348</v>
      </c>
      <c r="M538" s="15" t="s">
        <v>1349</v>
      </c>
      <c r="N538" s="15" t="s">
        <v>1350</v>
      </c>
      <c r="O538" s="15" t="s">
        <v>1351</v>
      </c>
      <c r="P538" s="16" t="s">
        <v>1352</v>
      </c>
      <c r="Q538" s="16" t="s">
        <v>1353</v>
      </c>
      <c r="R538" s="16" t="s">
        <v>1354</v>
      </c>
      <c r="S538" s="16" t="s">
        <v>1355</v>
      </c>
      <c r="T538" s="16" t="s">
        <v>1356</v>
      </c>
      <c r="U538" s="17" t="s">
        <v>1357</v>
      </c>
      <c r="V538" s="17">
        <v>7882</v>
      </c>
      <c r="W538" s="16">
        <v>19553</v>
      </c>
      <c r="X538" s="18">
        <v>43049</v>
      </c>
      <c r="Y538" s="16" t="s">
        <v>48</v>
      </c>
      <c r="Z538" s="16">
        <v>4600007766</v>
      </c>
      <c r="AA538" s="19">
        <f t="shared" si="11"/>
        <v>1</v>
      </c>
      <c r="AB538" s="17" t="s">
        <v>1454</v>
      </c>
      <c r="AC538" s="17" t="s">
        <v>1359</v>
      </c>
      <c r="AD538" s="17"/>
      <c r="AE538" s="15"/>
      <c r="AF538" s="16" t="s">
        <v>864</v>
      </c>
      <c r="AG538" s="15" t="s">
        <v>1360</v>
      </c>
      <c r="AH538"/>
      <c r="AI538"/>
      <c r="AJ538"/>
      <c r="AK538"/>
      <c r="AL538"/>
      <c r="AM538"/>
      <c r="AN538"/>
      <c r="AO538"/>
    </row>
    <row r="539" spans="1:41" s="33" customFormat="1" ht="63" hidden="1" customHeight="1" x14ac:dyDescent="0.25">
      <c r="A539" s="13" t="s">
        <v>1346</v>
      </c>
      <c r="B539" s="14">
        <v>93141506</v>
      </c>
      <c r="C539" s="15" t="s">
        <v>1455</v>
      </c>
      <c r="D539" s="15" t="s">
        <v>3571</v>
      </c>
      <c r="E539" s="14" t="s">
        <v>3583</v>
      </c>
      <c r="F539" s="22" t="s">
        <v>3746</v>
      </c>
      <c r="G539" s="25" t="s">
        <v>3831</v>
      </c>
      <c r="H539" s="23">
        <v>472019589</v>
      </c>
      <c r="I539" s="23">
        <v>31320450</v>
      </c>
      <c r="J539" s="16" t="s">
        <v>3599</v>
      </c>
      <c r="K539" s="16" t="s">
        <v>3600</v>
      </c>
      <c r="L539" s="15" t="s">
        <v>1348</v>
      </c>
      <c r="M539" s="15" t="s">
        <v>1349</v>
      </c>
      <c r="N539" s="15" t="s">
        <v>1350</v>
      </c>
      <c r="O539" s="15" t="s">
        <v>1351</v>
      </c>
      <c r="P539" s="16" t="s">
        <v>1352</v>
      </c>
      <c r="Q539" s="16" t="s">
        <v>1353</v>
      </c>
      <c r="R539" s="16" t="s">
        <v>1354</v>
      </c>
      <c r="S539" s="16" t="s">
        <v>1355</v>
      </c>
      <c r="T539" s="16" t="s">
        <v>1356</v>
      </c>
      <c r="U539" s="17" t="s">
        <v>1357</v>
      </c>
      <c r="V539" s="17">
        <v>7884</v>
      </c>
      <c r="W539" s="16">
        <v>19554</v>
      </c>
      <c r="X539" s="18">
        <v>43049</v>
      </c>
      <c r="Y539" s="16" t="s">
        <v>48</v>
      </c>
      <c r="Z539" s="16">
        <v>4600007776</v>
      </c>
      <c r="AA539" s="19">
        <f t="shared" si="11"/>
        <v>1</v>
      </c>
      <c r="AB539" s="17" t="s">
        <v>1456</v>
      </c>
      <c r="AC539" s="17" t="s">
        <v>1359</v>
      </c>
      <c r="AD539" s="17"/>
      <c r="AE539" s="15"/>
      <c r="AF539" s="16" t="s">
        <v>864</v>
      </c>
      <c r="AG539" s="15" t="s">
        <v>1360</v>
      </c>
      <c r="AH539"/>
      <c r="AI539"/>
      <c r="AJ539"/>
      <c r="AK539"/>
      <c r="AL539"/>
      <c r="AM539"/>
      <c r="AN539"/>
      <c r="AO539"/>
    </row>
    <row r="540" spans="1:41" s="33" customFormat="1" ht="63" hidden="1" customHeight="1" x14ac:dyDescent="0.25">
      <c r="A540" s="13" t="s">
        <v>1346</v>
      </c>
      <c r="B540" s="14">
        <v>93141506</v>
      </c>
      <c r="C540" s="15" t="s">
        <v>1457</v>
      </c>
      <c r="D540" s="15" t="s">
        <v>3571</v>
      </c>
      <c r="E540" s="14" t="s">
        <v>3583</v>
      </c>
      <c r="F540" s="22" t="s">
        <v>3746</v>
      </c>
      <c r="G540" s="25" t="s">
        <v>3831</v>
      </c>
      <c r="H540" s="23">
        <v>228572287</v>
      </c>
      <c r="I540" s="23">
        <v>15660225</v>
      </c>
      <c r="J540" s="16" t="s">
        <v>3599</v>
      </c>
      <c r="K540" s="16" t="s">
        <v>3600</v>
      </c>
      <c r="L540" s="15" t="s">
        <v>1348</v>
      </c>
      <c r="M540" s="15" t="s">
        <v>1349</v>
      </c>
      <c r="N540" s="15" t="s">
        <v>1350</v>
      </c>
      <c r="O540" s="15" t="s">
        <v>1351</v>
      </c>
      <c r="P540" s="16" t="s">
        <v>1352</v>
      </c>
      <c r="Q540" s="16" t="s">
        <v>1353</v>
      </c>
      <c r="R540" s="16" t="s">
        <v>1354</v>
      </c>
      <c r="S540" s="16" t="s">
        <v>1355</v>
      </c>
      <c r="T540" s="16" t="s">
        <v>1356</v>
      </c>
      <c r="U540" s="17" t="s">
        <v>1357</v>
      </c>
      <c r="V540" s="17">
        <v>7887</v>
      </c>
      <c r="W540" s="16">
        <v>19555</v>
      </c>
      <c r="X540" s="18">
        <v>43049</v>
      </c>
      <c r="Y540" s="16" t="s">
        <v>48</v>
      </c>
      <c r="Z540" s="16">
        <v>4600007805</v>
      </c>
      <c r="AA540" s="19">
        <f t="shared" si="11"/>
        <v>1</v>
      </c>
      <c r="AB540" s="17" t="s">
        <v>1458</v>
      </c>
      <c r="AC540" s="17" t="s">
        <v>1359</v>
      </c>
      <c r="AD540" s="17"/>
      <c r="AE540" s="15"/>
      <c r="AF540" s="16" t="s">
        <v>864</v>
      </c>
      <c r="AG540" s="15" t="s">
        <v>1360</v>
      </c>
      <c r="AH540"/>
      <c r="AI540"/>
      <c r="AJ540"/>
      <c r="AK540"/>
      <c r="AL540"/>
      <c r="AM540"/>
      <c r="AN540"/>
      <c r="AO540"/>
    </row>
    <row r="541" spans="1:41" s="33" customFormat="1" ht="63" hidden="1" customHeight="1" x14ac:dyDescent="0.25">
      <c r="A541" s="13" t="s">
        <v>1346</v>
      </c>
      <c r="B541" s="14">
        <v>93141506</v>
      </c>
      <c r="C541" s="15" t="s">
        <v>1459</v>
      </c>
      <c r="D541" s="15" t="s">
        <v>3571</v>
      </c>
      <c r="E541" s="14" t="s">
        <v>3583</v>
      </c>
      <c r="F541" s="22" t="s">
        <v>3746</v>
      </c>
      <c r="G541" s="25" t="s">
        <v>3831</v>
      </c>
      <c r="H541" s="23">
        <v>621768790</v>
      </c>
      <c r="I541" s="23">
        <v>40716585</v>
      </c>
      <c r="J541" s="16" t="s">
        <v>3599</v>
      </c>
      <c r="K541" s="16" t="s">
        <v>3600</v>
      </c>
      <c r="L541" s="15" t="s">
        <v>1348</v>
      </c>
      <c r="M541" s="15" t="s">
        <v>1349</v>
      </c>
      <c r="N541" s="15" t="s">
        <v>1350</v>
      </c>
      <c r="O541" s="15" t="s">
        <v>1351</v>
      </c>
      <c r="P541" s="16" t="s">
        <v>1352</v>
      </c>
      <c r="Q541" s="16" t="s">
        <v>1353</v>
      </c>
      <c r="R541" s="16" t="s">
        <v>1354</v>
      </c>
      <c r="S541" s="16" t="s">
        <v>1355</v>
      </c>
      <c r="T541" s="16" t="s">
        <v>1356</v>
      </c>
      <c r="U541" s="17" t="s">
        <v>1357</v>
      </c>
      <c r="V541" s="17">
        <v>7890</v>
      </c>
      <c r="W541" s="16">
        <v>19556</v>
      </c>
      <c r="X541" s="18">
        <v>43049</v>
      </c>
      <c r="Y541" s="16" t="s">
        <v>48</v>
      </c>
      <c r="Z541" s="16">
        <v>4600007822</v>
      </c>
      <c r="AA541" s="19">
        <f t="shared" si="11"/>
        <v>1</v>
      </c>
      <c r="AB541" s="17" t="s">
        <v>1460</v>
      </c>
      <c r="AC541" s="17" t="s">
        <v>1359</v>
      </c>
      <c r="AD541" s="17"/>
      <c r="AE541" s="15"/>
      <c r="AF541" s="16" t="s">
        <v>864</v>
      </c>
      <c r="AG541" s="15" t="s">
        <v>1360</v>
      </c>
      <c r="AH541"/>
      <c r="AI541"/>
      <c r="AJ541"/>
      <c r="AK541"/>
      <c r="AL541"/>
      <c r="AM541"/>
      <c r="AN541"/>
      <c r="AO541"/>
    </row>
    <row r="542" spans="1:41" s="33" customFormat="1" ht="63" hidden="1" customHeight="1" x14ac:dyDescent="0.25">
      <c r="A542" s="13" t="s">
        <v>1346</v>
      </c>
      <c r="B542" s="14">
        <v>93141506</v>
      </c>
      <c r="C542" s="15" t="s">
        <v>1461</v>
      </c>
      <c r="D542" s="15" t="s">
        <v>3571</v>
      </c>
      <c r="E542" s="14" t="s">
        <v>3583</v>
      </c>
      <c r="F542" s="22" t="s">
        <v>3746</v>
      </c>
      <c r="G542" s="25" t="s">
        <v>3831</v>
      </c>
      <c r="H542" s="23">
        <v>460020535</v>
      </c>
      <c r="I542" s="23">
        <v>31320450</v>
      </c>
      <c r="J542" s="16" t="s">
        <v>3599</v>
      </c>
      <c r="K542" s="16" t="s">
        <v>3600</v>
      </c>
      <c r="L542" s="15" t="s">
        <v>1348</v>
      </c>
      <c r="M542" s="15" t="s">
        <v>1349</v>
      </c>
      <c r="N542" s="15" t="s">
        <v>1350</v>
      </c>
      <c r="O542" s="15" t="s">
        <v>1351</v>
      </c>
      <c r="P542" s="16" t="s">
        <v>1352</v>
      </c>
      <c r="Q542" s="16" t="s">
        <v>1353</v>
      </c>
      <c r="R542" s="16" t="s">
        <v>1354</v>
      </c>
      <c r="S542" s="16" t="s">
        <v>1355</v>
      </c>
      <c r="T542" s="16" t="s">
        <v>1356</v>
      </c>
      <c r="U542" s="17" t="s">
        <v>1357</v>
      </c>
      <c r="V542" s="17">
        <v>7892</v>
      </c>
      <c r="W542" s="16">
        <v>19557</v>
      </c>
      <c r="X542" s="18">
        <v>43049</v>
      </c>
      <c r="Y542" s="16" t="s">
        <v>48</v>
      </c>
      <c r="Z542" s="16">
        <v>4600007835</v>
      </c>
      <c r="AA542" s="19">
        <f t="shared" si="11"/>
        <v>1</v>
      </c>
      <c r="AB542" s="17" t="s">
        <v>1462</v>
      </c>
      <c r="AC542" s="17" t="s">
        <v>1359</v>
      </c>
      <c r="AD542" s="17"/>
      <c r="AE542" s="15"/>
      <c r="AF542" s="16" t="s">
        <v>864</v>
      </c>
      <c r="AG542" s="15" t="s">
        <v>1360</v>
      </c>
      <c r="AH542"/>
      <c r="AI542"/>
      <c r="AJ542"/>
      <c r="AK542"/>
      <c r="AL542"/>
      <c r="AM542"/>
      <c r="AN542"/>
      <c r="AO542"/>
    </row>
    <row r="543" spans="1:41" s="33" customFormat="1" ht="63" hidden="1" customHeight="1" x14ac:dyDescent="0.25">
      <c r="A543" s="13" t="s">
        <v>1346</v>
      </c>
      <c r="B543" s="14">
        <v>93141506</v>
      </c>
      <c r="C543" s="15" t="s">
        <v>1463</v>
      </c>
      <c r="D543" s="15" t="s">
        <v>3571</v>
      </c>
      <c r="E543" s="14" t="s">
        <v>3583</v>
      </c>
      <c r="F543" s="22" t="s">
        <v>3746</v>
      </c>
      <c r="G543" s="25" t="s">
        <v>3831</v>
      </c>
      <c r="H543" s="23">
        <v>410710293</v>
      </c>
      <c r="I543" s="23">
        <v>27770799</v>
      </c>
      <c r="J543" s="16" t="s">
        <v>3599</v>
      </c>
      <c r="K543" s="16" t="s">
        <v>3600</v>
      </c>
      <c r="L543" s="15" t="s">
        <v>1348</v>
      </c>
      <c r="M543" s="15" t="s">
        <v>1349</v>
      </c>
      <c r="N543" s="15" t="s">
        <v>1350</v>
      </c>
      <c r="O543" s="15" t="s">
        <v>1351</v>
      </c>
      <c r="P543" s="16" t="s">
        <v>1352</v>
      </c>
      <c r="Q543" s="16" t="s">
        <v>1353</v>
      </c>
      <c r="R543" s="16" t="s">
        <v>1354</v>
      </c>
      <c r="S543" s="16" t="s">
        <v>1355</v>
      </c>
      <c r="T543" s="16" t="s">
        <v>1356</v>
      </c>
      <c r="U543" s="17" t="s">
        <v>1357</v>
      </c>
      <c r="V543" s="17">
        <v>7896</v>
      </c>
      <c r="W543" s="16">
        <v>19558</v>
      </c>
      <c r="X543" s="18">
        <v>43049</v>
      </c>
      <c r="Y543" s="16" t="s">
        <v>48</v>
      </c>
      <c r="Z543" s="16">
        <v>4600007876</v>
      </c>
      <c r="AA543" s="19">
        <f t="shared" si="11"/>
        <v>1</v>
      </c>
      <c r="AB543" s="17" t="s">
        <v>1464</v>
      </c>
      <c r="AC543" s="17" t="s">
        <v>1359</v>
      </c>
      <c r="AD543" s="17"/>
      <c r="AE543" s="15"/>
      <c r="AF543" s="16" t="s">
        <v>864</v>
      </c>
      <c r="AG543" s="15" t="s">
        <v>1360</v>
      </c>
      <c r="AH543"/>
      <c r="AI543"/>
      <c r="AJ543"/>
      <c r="AK543"/>
      <c r="AL543"/>
      <c r="AM543"/>
      <c r="AN543"/>
      <c r="AO543"/>
    </row>
    <row r="544" spans="1:41" s="33" customFormat="1" ht="63" hidden="1" customHeight="1" x14ac:dyDescent="0.25">
      <c r="A544" s="13" t="s">
        <v>1346</v>
      </c>
      <c r="B544" s="14">
        <v>93141506</v>
      </c>
      <c r="C544" s="15" t="s">
        <v>1465</v>
      </c>
      <c r="D544" s="15" t="s">
        <v>3571</v>
      </c>
      <c r="E544" s="14" t="s">
        <v>3583</v>
      </c>
      <c r="F544" s="22" t="s">
        <v>3746</v>
      </c>
      <c r="G544" s="25" t="s">
        <v>3831</v>
      </c>
      <c r="H544" s="23">
        <v>2146536811</v>
      </c>
      <c r="I544" s="23">
        <v>147181541</v>
      </c>
      <c r="J544" s="16" t="s">
        <v>3599</v>
      </c>
      <c r="K544" s="16" t="s">
        <v>3600</v>
      </c>
      <c r="L544" s="15" t="s">
        <v>1348</v>
      </c>
      <c r="M544" s="15" t="s">
        <v>1349</v>
      </c>
      <c r="N544" s="15" t="s">
        <v>1350</v>
      </c>
      <c r="O544" s="15" t="s">
        <v>1351</v>
      </c>
      <c r="P544" s="16" t="s">
        <v>1352</v>
      </c>
      <c r="Q544" s="16" t="s">
        <v>1353</v>
      </c>
      <c r="R544" s="16" t="s">
        <v>1354</v>
      </c>
      <c r="S544" s="16" t="s">
        <v>1355</v>
      </c>
      <c r="T544" s="16" t="s">
        <v>1356</v>
      </c>
      <c r="U544" s="17" t="s">
        <v>1357</v>
      </c>
      <c r="V544" s="17">
        <v>7900</v>
      </c>
      <c r="W544" s="16">
        <v>19560</v>
      </c>
      <c r="X544" s="18">
        <v>43049</v>
      </c>
      <c r="Y544" s="16" t="s">
        <v>48</v>
      </c>
      <c r="Z544" s="16">
        <v>4600007886</v>
      </c>
      <c r="AA544" s="19">
        <f t="shared" si="11"/>
        <v>1</v>
      </c>
      <c r="AB544" s="17" t="s">
        <v>1466</v>
      </c>
      <c r="AC544" s="17" t="s">
        <v>1359</v>
      </c>
      <c r="AD544" s="17"/>
      <c r="AE544" s="15"/>
      <c r="AF544" s="16" t="s">
        <v>864</v>
      </c>
      <c r="AG544" s="15" t="s">
        <v>1360</v>
      </c>
      <c r="AH544"/>
      <c r="AI544"/>
      <c r="AJ544"/>
      <c r="AK544"/>
      <c r="AL544"/>
      <c r="AM544"/>
      <c r="AN544"/>
      <c r="AO544"/>
    </row>
    <row r="545" spans="1:41" s="33" customFormat="1" ht="63" hidden="1" customHeight="1" x14ac:dyDescent="0.25">
      <c r="A545" s="13" t="s">
        <v>1346</v>
      </c>
      <c r="B545" s="14">
        <v>93141506</v>
      </c>
      <c r="C545" s="15" t="s">
        <v>1467</v>
      </c>
      <c r="D545" s="15" t="s">
        <v>3571</v>
      </c>
      <c r="E545" s="14" t="s">
        <v>3583</v>
      </c>
      <c r="F545" s="22" t="s">
        <v>3746</v>
      </c>
      <c r="G545" s="25" t="s">
        <v>3831</v>
      </c>
      <c r="H545" s="23">
        <v>1223550932</v>
      </c>
      <c r="I545" s="23">
        <v>79949265</v>
      </c>
      <c r="J545" s="16" t="s">
        <v>3599</v>
      </c>
      <c r="K545" s="16" t="s">
        <v>3600</v>
      </c>
      <c r="L545" s="15" t="s">
        <v>1348</v>
      </c>
      <c r="M545" s="15" t="s">
        <v>1349</v>
      </c>
      <c r="N545" s="15" t="s">
        <v>1350</v>
      </c>
      <c r="O545" s="15" t="s">
        <v>1351</v>
      </c>
      <c r="P545" s="16" t="s">
        <v>1352</v>
      </c>
      <c r="Q545" s="16" t="s">
        <v>1353</v>
      </c>
      <c r="R545" s="16" t="s">
        <v>1354</v>
      </c>
      <c r="S545" s="16" t="s">
        <v>1355</v>
      </c>
      <c r="T545" s="16" t="s">
        <v>1356</v>
      </c>
      <c r="U545" s="17" t="s">
        <v>1357</v>
      </c>
      <c r="V545" s="17">
        <v>7915</v>
      </c>
      <c r="W545" s="16">
        <v>19528</v>
      </c>
      <c r="X545" s="18">
        <v>43049</v>
      </c>
      <c r="Y545" s="16" t="s">
        <v>48</v>
      </c>
      <c r="Z545" s="16">
        <v>4600007841</v>
      </c>
      <c r="AA545" s="19">
        <f t="shared" si="11"/>
        <v>1</v>
      </c>
      <c r="AB545" s="17" t="s">
        <v>1468</v>
      </c>
      <c r="AC545" s="17" t="s">
        <v>1359</v>
      </c>
      <c r="AD545" s="17"/>
      <c r="AE545" s="15"/>
      <c r="AF545" s="16" t="s">
        <v>864</v>
      </c>
      <c r="AG545" s="15" t="s">
        <v>1360</v>
      </c>
      <c r="AH545"/>
      <c r="AI545"/>
      <c r="AJ545"/>
      <c r="AK545"/>
      <c r="AL545"/>
      <c r="AM545"/>
      <c r="AN545"/>
      <c r="AO545"/>
    </row>
    <row r="546" spans="1:41" s="33" customFormat="1" ht="63" hidden="1" customHeight="1" x14ac:dyDescent="0.25">
      <c r="A546" s="13" t="s">
        <v>1346</v>
      </c>
      <c r="B546" s="14">
        <v>93141506</v>
      </c>
      <c r="C546" s="15" t="s">
        <v>1469</v>
      </c>
      <c r="D546" s="15" t="s">
        <v>3571</v>
      </c>
      <c r="E546" s="14" t="s">
        <v>3583</v>
      </c>
      <c r="F546" s="22" t="s">
        <v>3746</v>
      </c>
      <c r="G546" s="25" t="s">
        <v>3831</v>
      </c>
      <c r="H546" s="23">
        <v>309949145</v>
      </c>
      <c r="I546" s="23">
        <v>20880300</v>
      </c>
      <c r="J546" s="16" t="s">
        <v>3599</v>
      </c>
      <c r="K546" s="16" t="s">
        <v>3600</v>
      </c>
      <c r="L546" s="15" t="s">
        <v>1348</v>
      </c>
      <c r="M546" s="15" t="s">
        <v>1349</v>
      </c>
      <c r="N546" s="15" t="s">
        <v>1350</v>
      </c>
      <c r="O546" s="15" t="s">
        <v>1351</v>
      </c>
      <c r="P546" s="16" t="s">
        <v>1352</v>
      </c>
      <c r="Q546" s="16" t="s">
        <v>1353</v>
      </c>
      <c r="R546" s="16" t="s">
        <v>1354</v>
      </c>
      <c r="S546" s="16" t="s">
        <v>1355</v>
      </c>
      <c r="T546" s="16" t="s">
        <v>1356</v>
      </c>
      <c r="U546" s="17" t="s">
        <v>1357</v>
      </c>
      <c r="V546" s="17">
        <v>7901</v>
      </c>
      <c r="W546" s="16">
        <v>19519</v>
      </c>
      <c r="X546" s="18">
        <v>43049</v>
      </c>
      <c r="Y546" s="16" t="s">
        <v>48</v>
      </c>
      <c r="Z546" s="16">
        <v>4600007840</v>
      </c>
      <c r="AA546" s="19">
        <f t="shared" si="11"/>
        <v>1</v>
      </c>
      <c r="AB546" s="17" t="s">
        <v>1470</v>
      </c>
      <c r="AC546" s="17" t="s">
        <v>1359</v>
      </c>
      <c r="AD546" s="17"/>
      <c r="AE546" s="15"/>
      <c r="AF546" s="16" t="s">
        <v>864</v>
      </c>
      <c r="AG546" s="15" t="s">
        <v>1360</v>
      </c>
      <c r="AH546"/>
      <c r="AI546"/>
      <c r="AJ546"/>
      <c r="AK546"/>
      <c r="AL546"/>
      <c r="AM546"/>
      <c r="AN546"/>
      <c r="AO546"/>
    </row>
    <row r="547" spans="1:41" s="33" customFormat="1" ht="63" hidden="1" customHeight="1" x14ac:dyDescent="0.25">
      <c r="A547" s="13" t="s">
        <v>1346</v>
      </c>
      <c r="B547" s="14">
        <v>93151501</v>
      </c>
      <c r="C547" s="15" t="s">
        <v>1471</v>
      </c>
      <c r="D547" s="15" t="s">
        <v>3571</v>
      </c>
      <c r="E547" s="14" t="s">
        <v>3583</v>
      </c>
      <c r="F547" s="22" t="s">
        <v>3680</v>
      </c>
      <c r="G547" s="24" t="s">
        <v>3683</v>
      </c>
      <c r="H547" s="23">
        <v>1648557734</v>
      </c>
      <c r="I547" s="23">
        <v>1648557734</v>
      </c>
      <c r="J547" s="16" t="s">
        <v>3599</v>
      </c>
      <c r="K547" s="16" t="s">
        <v>3600</v>
      </c>
      <c r="L547" s="15" t="s">
        <v>1348</v>
      </c>
      <c r="M547" s="15" t="s">
        <v>1349</v>
      </c>
      <c r="N547" s="15" t="s">
        <v>1350</v>
      </c>
      <c r="O547" s="15" t="s">
        <v>1351</v>
      </c>
      <c r="P547" s="16" t="s">
        <v>1352</v>
      </c>
      <c r="Q547" s="16" t="s">
        <v>1472</v>
      </c>
      <c r="R547" s="16" t="s">
        <v>1354</v>
      </c>
      <c r="S547" s="16" t="s">
        <v>1355</v>
      </c>
      <c r="T547" s="16" t="s">
        <v>1473</v>
      </c>
      <c r="U547" s="17" t="s">
        <v>1474</v>
      </c>
      <c r="V547" s="17" t="s">
        <v>1475</v>
      </c>
      <c r="W547" s="16" t="s">
        <v>48</v>
      </c>
      <c r="X547" s="18">
        <v>43049</v>
      </c>
      <c r="Y547" s="16" t="s">
        <v>48</v>
      </c>
      <c r="Z547" s="16" t="s">
        <v>1475</v>
      </c>
      <c r="AA547" s="19">
        <f t="shared" si="11"/>
        <v>1</v>
      </c>
      <c r="AB547" s="17" t="s">
        <v>1476</v>
      </c>
      <c r="AC547" s="17" t="s">
        <v>1359</v>
      </c>
      <c r="AD547" s="17"/>
      <c r="AE547" s="15"/>
      <c r="AF547" s="16" t="s">
        <v>771</v>
      </c>
      <c r="AG547" s="15" t="s">
        <v>1360</v>
      </c>
      <c r="AH547"/>
      <c r="AI547"/>
      <c r="AJ547"/>
      <c r="AK547"/>
      <c r="AL547"/>
      <c r="AM547"/>
      <c r="AN547"/>
      <c r="AO547"/>
    </row>
    <row r="548" spans="1:41" s="33" customFormat="1" ht="63" hidden="1" customHeight="1" x14ac:dyDescent="0.25">
      <c r="A548" s="13" t="s">
        <v>1346</v>
      </c>
      <c r="B548" s="14">
        <v>93151501</v>
      </c>
      <c r="C548" s="15" t="s">
        <v>1477</v>
      </c>
      <c r="D548" s="15" t="s">
        <v>3571</v>
      </c>
      <c r="E548" s="14" t="s">
        <v>3578</v>
      </c>
      <c r="F548" s="22" t="s">
        <v>3680</v>
      </c>
      <c r="G548" s="24" t="s">
        <v>3683</v>
      </c>
      <c r="H548" s="23">
        <v>791156482</v>
      </c>
      <c r="I548" s="23">
        <v>791156482</v>
      </c>
      <c r="J548" s="16" t="s">
        <v>3599</v>
      </c>
      <c r="K548" s="16" t="s">
        <v>3600</v>
      </c>
      <c r="L548" s="15" t="s">
        <v>1348</v>
      </c>
      <c r="M548" s="15" t="s">
        <v>1349</v>
      </c>
      <c r="N548" s="15" t="s">
        <v>1478</v>
      </c>
      <c r="O548" s="15" t="s">
        <v>1351</v>
      </c>
      <c r="P548" s="16" t="s">
        <v>1479</v>
      </c>
      <c r="Q548" s="16"/>
      <c r="R548" s="16"/>
      <c r="S548" s="16"/>
      <c r="T548" s="16"/>
      <c r="U548" s="17"/>
      <c r="V548" s="17">
        <v>7935</v>
      </c>
      <c r="W548" s="16">
        <v>19593</v>
      </c>
      <c r="X548" s="18">
        <v>43049</v>
      </c>
      <c r="Y548" s="16" t="s">
        <v>48</v>
      </c>
      <c r="Z548" s="16">
        <v>4600007845</v>
      </c>
      <c r="AA548" s="19">
        <f t="shared" si="11"/>
        <v>1</v>
      </c>
      <c r="AB548" s="17" t="s">
        <v>1480</v>
      </c>
      <c r="AC548" s="17" t="s">
        <v>1359</v>
      </c>
      <c r="AD548" s="17"/>
      <c r="AE548" s="15"/>
      <c r="AF548" s="16" t="s">
        <v>771</v>
      </c>
      <c r="AG548" s="15" t="s">
        <v>1360</v>
      </c>
      <c r="AH548"/>
      <c r="AI548"/>
      <c r="AJ548"/>
      <c r="AK548"/>
      <c r="AL548"/>
      <c r="AM548"/>
      <c r="AN548"/>
      <c r="AO548"/>
    </row>
    <row r="549" spans="1:41" s="33" customFormat="1" ht="63" hidden="1" customHeight="1" x14ac:dyDescent="0.25">
      <c r="A549" s="13" t="s">
        <v>1346</v>
      </c>
      <c r="B549" s="14">
        <v>93141506</v>
      </c>
      <c r="C549" s="15" t="s">
        <v>1481</v>
      </c>
      <c r="D549" s="15" t="s">
        <v>3571</v>
      </c>
      <c r="E549" s="14" t="s">
        <v>3579</v>
      </c>
      <c r="F549" s="22" t="s">
        <v>3746</v>
      </c>
      <c r="G549" s="24" t="s">
        <v>3683</v>
      </c>
      <c r="H549" s="23">
        <v>124294682</v>
      </c>
      <c r="I549" s="23">
        <v>124294682</v>
      </c>
      <c r="J549" s="16" t="s">
        <v>3598</v>
      </c>
      <c r="K549" s="16" t="s">
        <v>48</v>
      </c>
      <c r="L549" s="15" t="s">
        <v>1348</v>
      </c>
      <c r="M549" s="15" t="s">
        <v>1349</v>
      </c>
      <c r="N549" s="15" t="s">
        <v>1478</v>
      </c>
      <c r="O549" s="15" t="s">
        <v>1351</v>
      </c>
      <c r="P549" s="16" t="s">
        <v>1479</v>
      </c>
      <c r="Q549" s="16"/>
      <c r="R549" s="16"/>
      <c r="S549" s="16"/>
      <c r="T549" s="16"/>
      <c r="U549" s="17"/>
      <c r="V549" s="17">
        <v>7954</v>
      </c>
      <c r="W549" s="16">
        <v>19608</v>
      </c>
      <c r="X549" s="18">
        <v>43049</v>
      </c>
      <c r="Y549" s="16" t="s">
        <v>48</v>
      </c>
      <c r="Z549" s="16">
        <v>4600007861</v>
      </c>
      <c r="AA549" s="19">
        <f t="shared" si="11"/>
        <v>1</v>
      </c>
      <c r="AB549" s="17" t="s">
        <v>1482</v>
      </c>
      <c r="AC549" s="17" t="s">
        <v>1359</v>
      </c>
      <c r="AD549" s="17"/>
      <c r="AE549" s="15"/>
      <c r="AF549" s="16" t="s">
        <v>53</v>
      </c>
      <c r="AG549" s="15" t="s">
        <v>1360</v>
      </c>
      <c r="AH549"/>
      <c r="AI549"/>
      <c r="AJ549"/>
      <c r="AK549"/>
      <c r="AL549"/>
      <c r="AM549"/>
      <c r="AN549"/>
      <c r="AO549"/>
    </row>
    <row r="550" spans="1:41" s="33" customFormat="1" ht="63" hidden="1" customHeight="1" x14ac:dyDescent="0.25">
      <c r="A550" s="13" t="s">
        <v>1346</v>
      </c>
      <c r="B550" s="14">
        <v>81112105</v>
      </c>
      <c r="C550" s="15" t="s">
        <v>1483</v>
      </c>
      <c r="D550" s="15" t="s">
        <v>3571</v>
      </c>
      <c r="E550" s="14" t="s">
        <v>3581</v>
      </c>
      <c r="F550" s="14" t="s">
        <v>3672</v>
      </c>
      <c r="G550" s="24" t="s">
        <v>3683</v>
      </c>
      <c r="H550" s="23">
        <v>34000000</v>
      </c>
      <c r="I550" s="23">
        <v>34000000</v>
      </c>
      <c r="J550" s="16" t="s">
        <v>3599</v>
      </c>
      <c r="K550" s="16" t="s">
        <v>3600</v>
      </c>
      <c r="L550" s="15" t="s">
        <v>1348</v>
      </c>
      <c r="M550" s="15" t="s">
        <v>1349</v>
      </c>
      <c r="N550" s="15" t="s">
        <v>1350</v>
      </c>
      <c r="O550" s="15" t="s">
        <v>1351</v>
      </c>
      <c r="P550" s="16" t="s">
        <v>1352</v>
      </c>
      <c r="Q550" s="16" t="s">
        <v>1484</v>
      </c>
      <c r="R550" s="16" t="s">
        <v>1354</v>
      </c>
      <c r="S550" s="16" t="s">
        <v>1355</v>
      </c>
      <c r="T550" s="16" t="s">
        <v>1485</v>
      </c>
      <c r="U550" s="17" t="s">
        <v>1486</v>
      </c>
      <c r="V550" s="17"/>
      <c r="W550" s="16"/>
      <c r="X550" s="18"/>
      <c r="Y550" s="16"/>
      <c r="Z550" s="16"/>
      <c r="AA550" s="19" t="str">
        <f t="shared" si="11"/>
        <v/>
      </c>
      <c r="AB550" s="17"/>
      <c r="AC550" s="17" t="s">
        <v>325</v>
      </c>
      <c r="AD550" s="17"/>
      <c r="AE550" s="15"/>
      <c r="AF550" s="16" t="s">
        <v>53</v>
      </c>
      <c r="AG550" s="15" t="s">
        <v>1360</v>
      </c>
      <c r="AH550"/>
      <c r="AI550"/>
      <c r="AJ550"/>
      <c r="AK550"/>
      <c r="AL550"/>
      <c r="AM550"/>
      <c r="AN550"/>
      <c r="AO550"/>
    </row>
    <row r="551" spans="1:41" s="33" customFormat="1" ht="63" hidden="1" customHeight="1" x14ac:dyDescent="0.25">
      <c r="A551" s="13" t="s">
        <v>1346</v>
      </c>
      <c r="B551" s="14">
        <v>93141509</v>
      </c>
      <c r="C551" s="15" t="s">
        <v>1487</v>
      </c>
      <c r="D551" s="15" t="s">
        <v>3571</v>
      </c>
      <c r="E551" s="14" t="s">
        <v>3581</v>
      </c>
      <c r="F551" s="22" t="s">
        <v>3746</v>
      </c>
      <c r="G551" s="25" t="s">
        <v>3831</v>
      </c>
      <c r="H551" s="23">
        <v>113995921548</v>
      </c>
      <c r="I551" s="23">
        <v>16239151712</v>
      </c>
      <c r="J551" s="16" t="s">
        <v>3599</v>
      </c>
      <c r="K551" s="16" t="s">
        <v>3600</v>
      </c>
      <c r="L551" s="15" t="s">
        <v>1348</v>
      </c>
      <c r="M551" s="15" t="s">
        <v>1349</v>
      </c>
      <c r="N551" s="15" t="s">
        <v>1478</v>
      </c>
      <c r="O551" s="15" t="s">
        <v>1351</v>
      </c>
      <c r="P551" s="16" t="s">
        <v>1352</v>
      </c>
      <c r="Q551" s="16" t="s">
        <v>1353</v>
      </c>
      <c r="R551" s="16" t="s">
        <v>1354</v>
      </c>
      <c r="S551" s="16" t="s">
        <v>1355</v>
      </c>
      <c r="T551" s="16" t="s">
        <v>1356</v>
      </c>
      <c r="U551" s="17" t="s">
        <v>1488</v>
      </c>
      <c r="V551" s="17" t="s">
        <v>48</v>
      </c>
      <c r="W551" s="16" t="s">
        <v>48</v>
      </c>
      <c r="X551" s="18">
        <v>43008</v>
      </c>
      <c r="Y551" s="16" t="s">
        <v>48</v>
      </c>
      <c r="Z551" s="16">
        <v>896</v>
      </c>
      <c r="AA551" s="19">
        <f t="shared" si="11"/>
        <v>1</v>
      </c>
      <c r="AB551" s="17" t="s">
        <v>1489</v>
      </c>
      <c r="AC551" s="17" t="s">
        <v>361</v>
      </c>
      <c r="AD551" s="17"/>
      <c r="AE551" s="15" t="s">
        <v>1490</v>
      </c>
      <c r="AF551" s="16" t="s">
        <v>53</v>
      </c>
      <c r="AG551" s="15" t="s">
        <v>1360</v>
      </c>
      <c r="AH551"/>
      <c r="AI551"/>
      <c r="AJ551"/>
      <c r="AK551"/>
      <c r="AL551"/>
      <c r="AM551"/>
      <c r="AN551"/>
      <c r="AO551"/>
    </row>
    <row r="552" spans="1:41" s="33" customFormat="1" ht="63" hidden="1" customHeight="1" x14ac:dyDescent="0.25">
      <c r="A552" s="13" t="s">
        <v>1346</v>
      </c>
      <c r="B552" s="14">
        <v>93141506</v>
      </c>
      <c r="C552" s="15" t="s">
        <v>1491</v>
      </c>
      <c r="D552" s="15" t="s">
        <v>3571</v>
      </c>
      <c r="E552" s="14" t="s">
        <v>3581</v>
      </c>
      <c r="F552" s="22" t="s">
        <v>3746</v>
      </c>
      <c r="G552" s="25" t="s">
        <v>3831</v>
      </c>
      <c r="H552" s="23">
        <v>3419265601</v>
      </c>
      <c r="I552" s="23">
        <v>244193318</v>
      </c>
      <c r="J552" s="16" t="s">
        <v>3599</v>
      </c>
      <c r="K552" s="16" t="s">
        <v>3600</v>
      </c>
      <c r="L552" s="15" t="s">
        <v>1348</v>
      </c>
      <c r="M552" s="15" t="s">
        <v>1349</v>
      </c>
      <c r="N552" s="15" t="s">
        <v>1478</v>
      </c>
      <c r="O552" s="15" t="s">
        <v>1351</v>
      </c>
      <c r="P552" s="16" t="s">
        <v>1352</v>
      </c>
      <c r="Q552" s="16" t="s">
        <v>1353</v>
      </c>
      <c r="R552" s="16" t="s">
        <v>1354</v>
      </c>
      <c r="S552" s="16" t="s">
        <v>1355</v>
      </c>
      <c r="T552" s="16" t="s">
        <v>1356</v>
      </c>
      <c r="U552" s="17" t="s">
        <v>1488</v>
      </c>
      <c r="V552" s="17"/>
      <c r="W552" s="16"/>
      <c r="X552" s="18"/>
      <c r="Y552" s="16"/>
      <c r="Z552" s="16"/>
      <c r="AA552" s="19" t="str">
        <f t="shared" si="11"/>
        <v/>
      </c>
      <c r="AB552" s="17"/>
      <c r="AC552" s="17"/>
      <c r="AD552" s="17"/>
      <c r="AE552" s="15"/>
      <c r="AF552" s="16" t="s">
        <v>864</v>
      </c>
      <c r="AG552" s="15" t="s">
        <v>1360</v>
      </c>
      <c r="AH552"/>
      <c r="AI552"/>
      <c r="AJ552"/>
      <c r="AK552"/>
      <c r="AL552"/>
      <c r="AM552"/>
      <c r="AN552"/>
      <c r="AO552"/>
    </row>
    <row r="553" spans="1:41" s="33" customFormat="1" ht="63" hidden="1" customHeight="1" x14ac:dyDescent="0.25">
      <c r="A553" s="13" t="s">
        <v>1346</v>
      </c>
      <c r="B553" s="14">
        <v>93141506</v>
      </c>
      <c r="C553" s="15" t="s">
        <v>1491</v>
      </c>
      <c r="D553" s="15" t="s">
        <v>3571</v>
      </c>
      <c r="E553" s="14" t="s">
        <v>3581</v>
      </c>
      <c r="F553" s="22" t="s">
        <v>3746</v>
      </c>
      <c r="G553" s="25" t="s">
        <v>3831</v>
      </c>
      <c r="H553" s="23">
        <v>3610142987</v>
      </c>
      <c r="I553" s="23">
        <v>258348779</v>
      </c>
      <c r="J553" s="16" t="s">
        <v>3599</v>
      </c>
      <c r="K553" s="16" t="s">
        <v>3600</v>
      </c>
      <c r="L553" s="15" t="s">
        <v>1348</v>
      </c>
      <c r="M553" s="15" t="s">
        <v>1349</v>
      </c>
      <c r="N553" s="15" t="s">
        <v>1478</v>
      </c>
      <c r="O553" s="15" t="s">
        <v>1351</v>
      </c>
      <c r="P553" s="16" t="s">
        <v>1352</v>
      </c>
      <c r="Q553" s="16" t="s">
        <v>1353</v>
      </c>
      <c r="R553" s="16" t="s">
        <v>1354</v>
      </c>
      <c r="S553" s="16" t="s">
        <v>1355</v>
      </c>
      <c r="T553" s="16" t="s">
        <v>1356</v>
      </c>
      <c r="U553" s="17" t="s">
        <v>1488</v>
      </c>
      <c r="V553" s="17"/>
      <c r="W553" s="16"/>
      <c r="X553" s="18"/>
      <c r="Y553" s="16"/>
      <c r="Z553" s="16"/>
      <c r="AA553" s="19" t="str">
        <f t="shared" si="11"/>
        <v/>
      </c>
      <c r="AB553" s="17"/>
      <c r="AC553" s="17"/>
      <c r="AD553" s="17"/>
      <c r="AE553" s="15"/>
      <c r="AF553" s="16" t="s">
        <v>864</v>
      </c>
      <c r="AG553" s="15" t="s">
        <v>1360</v>
      </c>
      <c r="AH553"/>
      <c r="AI553"/>
      <c r="AJ553"/>
      <c r="AK553"/>
      <c r="AL553"/>
      <c r="AM553"/>
      <c r="AN553"/>
      <c r="AO553"/>
    </row>
    <row r="554" spans="1:41" s="33" customFormat="1" ht="63" hidden="1" customHeight="1" x14ac:dyDescent="0.25">
      <c r="A554" s="13" t="s">
        <v>1346</v>
      </c>
      <c r="B554" s="14">
        <v>93141506</v>
      </c>
      <c r="C554" s="15" t="s">
        <v>1491</v>
      </c>
      <c r="D554" s="15" t="s">
        <v>3571</v>
      </c>
      <c r="E554" s="14" t="s">
        <v>3581</v>
      </c>
      <c r="F554" s="22" t="s">
        <v>3746</v>
      </c>
      <c r="G554" s="25" t="s">
        <v>3831</v>
      </c>
      <c r="H554" s="23">
        <v>3404449977</v>
      </c>
      <c r="I554" s="23">
        <v>243359898</v>
      </c>
      <c r="J554" s="16" t="s">
        <v>3599</v>
      </c>
      <c r="K554" s="16" t="s">
        <v>3600</v>
      </c>
      <c r="L554" s="15" t="s">
        <v>1348</v>
      </c>
      <c r="M554" s="15" t="s">
        <v>1349</v>
      </c>
      <c r="N554" s="15" t="s">
        <v>1478</v>
      </c>
      <c r="O554" s="15" t="s">
        <v>1351</v>
      </c>
      <c r="P554" s="16" t="s">
        <v>1352</v>
      </c>
      <c r="Q554" s="16" t="s">
        <v>1353</v>
      </c>
      <c r="R554" s="16" t="s">
        <v>1354</v>
      </c>
      <c r="S554" s="16" t="s">
        <v>1355</v>
      </c>
      <c r="T554" s="16" t="s">
        <v>1356</v>
      </c>
      <c r="U554" s="17" t="s">
        <v>1488</v>
      </c>
      <c r="V554" s="17"/>
      <c r="W554" s="16"/>
      <c r="X554" s="18"/>
      <c r="Y554" s="16"/>
      <c r="Z554" s="16"/>
      <c r="AA554" s="19" t="str">
        <f t="shared" si="11"/>
        <v/>
      </c>
      <c r="AB554" s="17"/>
      <c r="AC554" s="17"/>
      <c r="AD554" s="17"/>
      <c r="AE554" s="15"/>
      <c r="AF554" s="16" t="s">
        <v>864</v>
      </c>
      <c r="AG554" s="15" t="s">
        <v>1360</v>
      </c>
      <c r="AH554"/>
      <c r="AI554"/>
      <c r="AJ554"/>
      <c r="AK554"/>
      <c r="AL554"/>
      <c r="AM554"/>
      <c r="AN554"/>
      <c r="AO554"/>
    </row>
    <row r="555" spans="1:41" s="33" customFormat="1" ht="63" hidden="1" customHeight="1" x14ac:dyDescent="0.25">
      <c r="A555" s="13" t="s">
        <v>1346</v>
      </c>
      <c r="B555" s="14">
        <v>93141506</v>
      </c>
      <c r="C555" s="15" t="s">
        <v>1491</v>
      </c>
      <c r="D555" s="15" t="s">
        <v>3571</v>
      </c>
      <c r="E555" s="14" t="s">
        <v>3581</v>
      </c>
      <c r="F555" s="22" t="s">
        <v>3746</v>
      </c>
      <c r="G555" s="25" t="s">
        <v>3831</v>
      </c>
      <c r="H555" s="23">
        <v>3300337706</v>
      </c>
      <c r="I555" s="23">
        <v>230401912</v>
      </c>
      <c r="J555" s="16" t="s">
        <v>3599</v>
      </c>
      <c r="K555" s="16" t="s">
        <v>3600</v>
      </c>
      <c r="L555" s="15" t="s">
        <v>1348</v>
      </c>
      <c r="M555" s="15" t="s">
        <v>1349</v>
      </c>
      <c r="N555" s="15" t="s">
        <v>1478</v>
      </c>
      <c r="O555" s="15" t="s">
        <v>1351</v>
      </c>
      <c r="P555" s="16" t="s">
        <v>1352</v>
      </c>
      <c r="Q555" s="16" t="s">
        <v>1353</v>
      </c>
      <c r="R555" s="16" t="s">
        <v>1354</v>
      </c>
      <c r="S555" s="16" t="s">
        <v>1355</v>
      </c>
      <c r="T555" s="16" t="s">
        <v>1356</v>
      </c>
      <c r="U555" s="17" t="s">
        <v>1488</v>
      </c>
      <c r="V555" s="17"/>
      <c r="W555" s="16"/>
      <c r="X555" s="18"/>
      <c r="Y555" s="16"/>
      <c r="Z555" s="16"/>
      <c r="AA555" s="19" t="str">
        <f t="shared" si="11"/>
        <v/>
      </c>
      <c r="AB555" s="17"/>
      <c r="AC555" s="17"/>
      <c r="AD555" s="17"/>
      <c r="AE555" s="15"/>
      <c r="AF555" s="16" t="s">
        <v>864</v>
      </c>
      <c r="AG555" s="15" t="s">
        <v>1360</v>
      </c>
      <c r="AH555"/>
      <c r="AI555"/>
      <c r="AJ555"/>
      <c r="AK555"/>
      <c r="AL555"/>
      <c r="AM555"/>
      <c r="AN555"/>
      <c r="AO555"/>
    </row>
    <row r="556" spans="1:41" s="33" customFormat="1" ht="63" hidden="1" customHeight="1" x14ac:dyDescent="0.25">
      <c r="A556" s="13" t="s">
        <v>1346</v>
      </c>
      <c r="B556" s="14">
        <v>93141506</v>
      </c>
      <c r="C556" s="15" t="s">
        <v>1491</v>
      </c>
      <c r="D556" s="15" t="s">
        <v>3571</v>
      </c>
      <c r="E556" s="14" t="s">
        <v>3581</v>
      </c>
      <c r="F556" s="22" t="s">
        <v>3746</v>
      </c>
      <c r="G556" s="25" t="s">
        <v>3831</v>
      </c>
      <c r="H556" s="23">
        <v>3305300963</v>
      </c>
      <c r="I556" s="23">
        <v>236642550</v>
      </c>
      <c r="J556" s="16" t="s">
        <v>3599</v>
      </c>
      <c r="K556" s="16" t="s">
        <v>3600</v>
      </c>
      <c r="L556" s="15" t="s">
        <v>1348</v>
      </c>
      <c r="M556" s="15" t="s">
        <v>1349</v>
      </c>
      <c r="N556" s="15" t="s">
        <v>1478</v>
      </c>
      <c r="O556" s="15" t="s">
        <v>1351</v>
      </c>
      <c r="P556" s="16" t="s">
        <v>1352</v>
      </c>
      <c r="Q556" s="16" t="s">
        <v>1353</v>
      </c>
      <c r="R556" s="16" t="s">
        <v>1354</v>
      </c>
      <c r="S556" s="16" t="s">
        <v>1355</v>
      </c>
      <c r="T556" s="16" t="s">
        <v>1356</v>
      </c>
      <c r="U556" s="17" t="s">
        <v>1488</v>
      </c>
      <c r="V556" s="17"/>
      <c r="W556" s="16"/>
      <c r="X556" s="18"/>
      <c r="Y556" s="16"/>
      <c r="Z556" s="16"/>
      <c r="AA556" s="19" t="str">
        <f t="shared" si="11"/>
        <v/>
      </c>
      <c r="AB556" s="17"/>
      <c r="AC556" s="17"/>
      <c r="AD556" s="17"/>
      <c r="AE556" s="15"/>
      <c r="AF556" s="16" t="s">
        <v>864</v>
      </c>
      <c r="AG556" s="15" t="s">
        <v>1360</v>
      </c>
      <c r="AH556"/>
      <c r="AI556"/>
      <c r="AJ556"/>
      <c r="AK556"/>
      <c r="AL556"/>
      <c r="AM556"/>
      <c r="AN556"/>
      <c r="AO556"/>
    </row>
    <row r="557" spans="1:41" s="33" customFormat="1" ht="63" hidden="1" customHeight="1" x14ac:dyDescent="0.25">
      <c r="A557" s="13" t="s">
        <v>1346</v>
      </c>
      <c r="B557" s="14">
        <v>93141506</v>
      </c>
      <c r="C557" s="15" t="s">
        <v>1491</v>
      </c>
      <c r="D557" s="15" t="s">
        <v>3571</v>
      </c>
      <c r="E557" s="14" t="s">
        <v>3581</v>
      </c>
      <c r="F557" s="22" t="s">
        <v>3746</v>
      </c>
      <c r="G557" s="25" t="s">
        <v>3831</v>
      </c>
      <c r="H557" s="23">
        <v>3187754334</v>
      </c>
      <c r="I557" s="23">
        <v>227281925</v>
      </c>
      <c r="J557" s="16" t="s">
        <v>3599</v>
      </c>
      <c r="K557" s="16" t="s">
        <v>3600</v>
      </c>
      <c r="L557" s="15" t="s">
        <v>1348</v>
      </c>
      <c r="M557" s="15" t="s">
        <v>1349</v>
      </c>
      <c r="N557" s="15" t="s">
        <v>1478</v>
      </c>
      <c r="O557" s="15" t="s">
        <v>1351</v>
      </c>
      <c r="P557" s="16" t="s">
        <v>1352</v>
      </c>
      <c r="Q557" s="16" t="s">
        <v>1353</v>
      </c>
      <c r="R557" s="16" t="s">
        <v>1354</v>
      </c>
      <c r="S557" s="16" t="s">
        <v>1355</v>
      </c>
      <c r="T557" s="16" t="s">
        <v>1356</v>
      </c>
      <c r="U557" s="17" t="s">
        <v>1488</v>
      </c>
      <c r="V557" s="17"/>
      <c r="W557" s="16"/>
      <c r="X557" s="18"/>
      <c r="Y557" s="16"/>
      <c r="Z557" s="16"/>
      <c r="AA557" s="19" t="str">
        <f t="shared" si="11"/>
        <v/>
      </c>
      <c r="AB557" s="17"/>
      <c r="AC557" s="17"/>
      <c r="AD557" s="17"/>
      <c r="AE557" s="15"/>
      <c r="AF557" s="16" t="s">
        <v>864</v>
      </c>
      <c r="AG557" s="15" t="s">
        <v>1360</v>
      </c>
      <c r="AH557"/>
      <c r="AI557"/>
      <c r="AJ557"/>
      <c r="AK557"/>
      <c r="AL557"/>
      <c r="AM557"/>
      <c r="AN557"/>
      <c r="AO557"/>
    </row>
    <row r="558" spans="1:41" s="33" customFormat="1" ht="63" hidden="1" customHeight="1" x14ac:dyDescent="0.25">
      <c r="A558" s="13" t="s">
        <v>1346</v>
      </c>
      <c r="B558" s="14">
        <v>93141506</v>
      </c>
      <c r="C558" s="15" t="s">
        <v>1491</v>
      </c>
      <c r="D558" s="15" t="s">
        <v>3571</v>
      </c>
      <c r="E558" s="14" t="s">
        <v>3581</v>
      </c>
      <c r="F558" s="22" t="s">
        <v>3746</v>
      </c>
      <c r="G558" s="25" t="s">
        <v>3831</v>
      </c>
      <c r="H558" s="23">
        <v>3206767085</v>
      </c>
      <c r="I558" s="23">
        <v>228805242</v>
      </c>
      <c r="J558" s="16" t="s">
        <v>3599</v>
      </c>
      <c r="K558" s="16" t="s">
        <v>3600</v>
      </c>
      <c r="L558" s="15" t="s">
        <v>1348</v>
      </c>
      <c r="M558" s="15" t="s">
        <v>1349</v>
      </c>
      <c r="N558" s="15" t="s">
        <v>1478</v>
      </c>
      <c r="O558" s="15" t="s">
        <v>1351</v>
      </c>
      <c r="P558" s="16" t="s">
        <v>1352</v>
      </c>
      <c r="Q558" s="16" t="s">
        <v>1353</v>
      </c>
      <c r="R558" s="16" t="s">
        <v>1354</v>
      </c>
      <c r="S558" s="16" t="s">
        <v>1355</v>
      </c>
      <c r="T558" s="16" t="s">
        <v>1356</v>
      </c>
      <c r="U558" s="17" t="s">
        <v>1488</v>
      </c>
      <c r="V558" s="17"/>
      <c r="W558" s="16"/>
      <c r="X558" s="18"/>
      <c r="Y558" s="16"/>
      <c r="Z558" s="16"/>
      <c r="AA558" s="19" t="str">
        <f t="shared" si="11"/>
        <v/>
      </c>
      <c r="AB558" s="17"/>
      <c r="AC558" s="17"/>
      <c r="AD558" s="17"/>
      <c r="AE558" s="15"/>
      <c r="AF558" s="16" t="s">
        <v>864</v>
      </c>
      <c r="AG558" s="15" t="s">
        <v>1360</v>
      </c>
      <c r="AH558"/>
      <c r="AI558"/>
      <c r="AJ558"/>
      <c r="AK558"/>
      <c r="AL558"/>
      <c r="AM558"/>
      <c r="AN558"/>
      <c r="AO558"/>
    </row>
    <row r="559" spans="1:41" s="33" customFormat="1" ht="63" hidden="1" customHeight="1" x14ac:dyDescent="0.25">
      <c r="A559" s="13" t="s">
        <v>1346</v>
      </c>
      <c r="B559" s="14">
        <v>93141506</v>
      </c>
      <c r="C559" s="15" t="s">
        <v>1491</v>
      </c>
      <c r="D559" s="15" t="s">
        <v>3571</v>
      </c>
      <c r="E559" s="14" t="s">
        <v>3581</v>
      </c>
      <c r="F559" s="22" t="s">
        <v>3746</v>
      </c>
      <c r="G559" s="25" t="s">
        <v>3831</v>
      </c>
      <c r="H559" s="23">
        <v>3397464665</v>
      </c>
      <c r="I559" s="23">
        <v>241346245</v>
      </c>
      <c r="J559" s="16" t="s">
        <v>3599</v>
      </c>
      <c r="K559" s="16" t="s">
        <v>3600</v>
      </c>
      <c r="L559" s="15" t="s">
        <v>1348</v>
      </c>
      <c r="M559" s="15" t="s">
        <v>1349</v>
      </c>
      <c r="N559" s="15" t="s">
        <v>1478</v>
      </c>
      <c r="O559" s="15" t="s">
        <v>1351</v>
      </c>
      <c r="P559" s="16" t="s">
        <v>1352</v>
      </c>
      <c r="Q559" s="16" t="s">
        <v>1353</v>
      </c>
      <c r="R559" s="16" t="s">
        <v>1354</v>
      </c>
      <c r="S559" s="16" t="s">
        <v>1355</v>
      </c>
      <c r="T559" s="16" t="s">
        <v>1356</v>
      </c>
      <c r="U559" s="17" t="s">
        <v>1488</v>
      </c>
      <c r="V559" s="17"/>
      <c r="W559" s="16"/>
      <c r="X559" s="18"/>
      <c r="Y559" s="16"/>
      <c r="Z559" s="16"/>
      <c r="AA559" s="19" t="str">
        <f t="shared" si="11"/>
        <v/>
      </c>
      <c r="AB559" s="17"/>
      <c r="AC559" s="17"/>
      <c r="AD559" s="17"/>
      <c r="AE559" s="15"/>
      <c r="AF559" s="16" t="s">
        <v>864</v>
      </c>
      <c r="AG559" s="15" t="s">
        <v>1360</v>
      </c>
      <c r="AH559"/>
      <c r="AI559"/>
      <c r="AJ559"/>
      <c r="AK559"/>
      <c r="AL559"/>
      <c r="AM559"/>
      <c r="AN559"/>
      <c r="AO559"/>
    </row>
    <row r="560" spans="1:41" s="33" customFormat="1" ht="63" hidden="1" customHeight="1" x14ac:dyDescent="0.25">
      <c r="A560" s="13" t="s">
        <v>1346</v>
      </c>
      <c r="B560" s="14">
        <v>93141506</v>
      </c>
      <c r="C560" s="15" t="s">
        <v>1491</v>
      </c>
      <c r="D560" s="15" t="s">
        <v>3571</v>
      </c>
      <c r="E560" s="14" t="s">
        <v>3581</v>
      </c>
      <c r="F560" s="22" t="s">
        <v>3746</v>
      </c>
      <c r="G560" s="25" t="s">
        <v>3831</v>
      </c>
      <c r="H560" s="23">
        <v>3383874294</v>
      </c>
      <c r="I560" s="23">
        <v>240272194</v>
      </c>
      <c r="J560" s="16" t="s">
        <v>3599</v>
      </c>
      <c r="K560" s="16" t="s">
        <v>3600</v>
      </c>
      <c r="L560" s="15" t="s">
        <v>1348</v>
      </c>
      <c r="M560" s="15" t="s">
        <v>1349</v>
      </c>
      <c r="N560" s="15" t="s">
        <v>1478</v>
      </c>
      <c r="O560" s="15" t="s">
        <v>1351</v>
      </c>
      <c r="P560" s="16" t="s">
        <v>1352</v>
      </c>
      <c r="Q560" s="16" t="s">
        <v>1353</v>
      </c>
      <c r="R560" s="16" t="s">
        <v>1354</v>
      </c>
      <c r="S560" s="16" t="s">
        <v>1355</v>
      </c>
      <c r="T560" s="16" t="s">
        <v>1356</v>
      </c>
      <c r="U560" s="17" t="s">
        <v>1488</v>
      </c>
      <c r="V560" s="17"/>
      <c r="W560" s="16"/>
      <c r="X560" s="18"/>
      <c r="Y560" s="16"/>
      <c r="Z560" s="16"/>
      <c r="AA560" s="19" t="str">
        <f t="shared" si="11"/>
        <v/>
      </c>
      <c r="AB560" s="17"/>
      <c r="AC560" s="17"/>
      <c r="AD560" s="17"/>
      <c r="AE560" s="15"/>
      <c r="AF560" s="16" t="s">
        <v>864</v>
      </c>
      <c r="AG560" s="15" t="s">
        <v>1360</v>
      </c>
      <c r="AH560"/>
      <c r="AI560"/>
      <c r="AJ560"/>
      <c r="AK560"/>
      <c r="AL560"/>
      <c r="AM560"/>
      <c r="AN560"/>
      <c r="AO560"/>
    </row>
    <row r="561" spans="1:41" s="33" customFormat="1" ht="63" hidden="1" customHeight="1" x14ac:dyDescent="0.25">
      <c r="A561" s="13" t="s">
        <v>1346</v>
      </c>
      <c r="B561" s="14">
        <v>93141506</v>
      </c>
      <c r="C561" s="15" t="s">
        <v>1491</v>
      </c>
      <c r="D561" s="15" t="s">
        <v>3571</v>
      </c>
      <c r="E561" s="14" t="s">
        <v>3583</v>
      </c>
      <c r="F561" s="22" t="s">
        <v>3746</v>
      </c>
      <c r="G561" s="25" t="s">
        <v>3831</v>
      </c>
      <c r="H561" s="23">
        <v>2252472173</v>
      </c>
      <c r="I561" s="23">
        <v>156932155</v>
      </c>
      <c r="J561" s="16" t="s">
        <v>3599</v>
      </c>
      <c r="K561" s="16" t="s">
        <v>3600</v>
      </c>
      <c r="L561" s="15" t="s">
        <v>1348</v>
      </c>
      <c r="M561" s="15" t="s">
        <v>1349</v>
      </c>
      <c r="N561" s="15" t="s">
        <v>1478</v>
      </c>
      <c r="O561" s="15" t="s">
        <v>1351</v>
      </c>
      <c r="P561" s="16" t="s">
        <v>1352</v>
      </c>
      <c r="Q561" s="16" t="s">
        <v>1353</v>
      </c>
      <c r="R561" s="16" t="s">
        <v>1354</v>
      </c>
      <c r="S561" s="16" t="s">
        <v>1355</v>
      </c>
      <c r="T561" s="16" t="s">
        <v>1356</v>
      </c>
      <c r="U561" s="17" t="s">
        <v>1488</v>
      </c>
      <c r="V561" s="17"/>
      <c r="W561" s="16"/>
      <c r="X561" s="18"/>
      <c r="Y561" s="16"/>
      <c r="Z561" s="16"/>
      <c r="AA561" s="19" t="str">
        <f t="shared" si="11"/>
        <v/>
      </c>
      <c r="AB561" s="17"/>
      <c r="AC561" s="17"/>
      <c r="AD561" s="17"/>
      <c r="AE561" s="15"/>
      <c r="AF561" s="16" t="s">
        <v>864</v>
      </c>
      <c r="AG561" s="15" t="s">
        <v>1360</v>
      </c>
      <c r="AH561"/>
      <c r="AI561"/>
      <c r="AJ561"/>
      <c r="AK561"/>
      <c r="AL561"/>
      <c r="AM561"/>
      <c r="AN561"/>
      <c r="AO561"/>
    </row>
    <row r="562" spans="1:41" s="33" customFormat="1" ht="63" hidden="1" customHeight="1" x14ac:dyDescent="0.25">
      <c r="A562" s="13" t="s">
        <v>1346</v>
      </c>
      <c r="B562" s="14">
        <v>93151501</v>
      </c>
      <c r="C562" s="15" t="s">
        <v>1492</v>
      </c>
      <c r="D562" s="15" t="s">
        <v>3571</v>
      </c>
      <c r="E562" s="14" t="s">
        <v>3578</v>
      </c>
      <c r="F562" s="14" t="s">
        <v>3681</v>
      </c>
      <c r="G562" s="24" t="s">
        <v>3683</v>
      </c>
      <c r="H562" s="23">
        <v>1899599009</v>
      </c>
      <c r="I562" s="23">
        <v>0</v>
      </c>
      <c r="J562" s="16" t="s">
        <v>3599</v>
      </c>
      <c r="K562" s="16" t="s">
        <v>3600</v>
      </c>
      <c r="L562" s="15" t="s">
        <v>1348</v>
      </c>
      <c r="M562" s="15" t="s">
        <v>1349</v>
      </c>
      <c r="N562" s="15" t="s">
        <v>1350</v>
      </c>
      <c r="O562" s="15" t="s">
        <v>1351</v>
      </c>
      <c r="P562" s="16" t="s">
        <v>1352</v>
      </c>
      <c r="Q562" s="16"/>
      <c r="R562" s="16"/>
      <c r="S562" s="16"/>
      <c r="T562" s="16"/>
      <c r="U562" s="17"/>
      <c r="V562" s="17"/>
      <c r="W562" s="16"/>
      <c r="X562" s="18"/>
      <c r="Y562" s="16"/>
      <c r="Z562" s="16"/>
      <c r="AA562" s="19" t="str">
        <f t="shared" si="11"/>
        <v/>
      </c>
      <c r="AB562" s="17"/>
      <c r="AC562" s="17"/>
      <c r="AD562" s="17"/>
      <c r="AE562" s="15"/>
      <c r="AF562" s="16" t="s">
        <v>771</v>
      </c>
      <c r="AG562" s="15" t="s">
        <v>1360</v>
      </c>
      <c r="AH562"/>
      <c r="AI562"/>
      <c r="AJ562"/>
      <c r="AK562"/>
      <c r="AL562"/>
      <c r="AM562"/>
      <c r="AN562"/>
      <c r="AO562"/>
    </row>
    <row r="563" spans="1:41" s="33" customFormat="1" ht="63" hidden="1" customHeight="1" x14ac:dyDescent="0.25">
      <c r="A563" s="13" t="s">
        <v>1346</v>
      </c>
      <c r="B563" s="14">
        <v>93141506</v>
      </c>
      <c r="C563" s="15" t="s">
        <v>3959</v>
      </c>
      <c r="D563" s="15" t="s">
        <v>3571</v>
      </c>
      <c r="E563" s="14" t="s">
        <v>3578</v>
      </c>
      <c r="F563" s="22" t="s">
        <v>3746</v>
      </c>
      <c r="G563" s="25" t="s">
        <v>3831</v>
      </c>
      <c r="H563" s="23">
        <v>801280865</v>
      </c>
      <c r="I563" s="23">
        <v>801280865</v>
      </c>
      <c r="J563" s="16" t="s">
        <v>3598</v>
      </c>
      <c r="K563" s="16" t="s">
        <v>48</v>
      </c>
      <c r="L563" s="15" t="s">
        <v>1348</v>
      </c>
      <c r="M563" s="15" t="s">
        <v>1349</v>
      </c>
      <c r="N563" s="15" t="s">
        <v>1350</v>
      </c>
      <c r="O563" s="15" t="s">
        <v>1351</v>
      </c>
      <c r="P563" s="16" t="s">
        <v>1352</v>
      </c>
      <c r="Q563" s="16" t="s">
        <v>1353</v>
      </c>
      <c r="R563" s="16" t="s">
        <v>1354</v>
      </c>
      <c r="S563" s="16" t="s">
        <v>1355</v>
      </c>
      <c r="T563" s="16" t="s">
        <v>1356</v>
      </c>
      <c r="U563" s="17" t="s">
        <v>1488</v>
      </c>
      <c r="V563" s="17">
        <v>8065</v>
      </c>
      <c r="W563" s="16">
        <v>20224</v>
      </c>
      <c r="X563" s="18"/>
      <c r="Y563" s="16"/>
      <c r="Z563" s="16"/>
      <c r="AA563" s="19">
        <f t="shared" si="11"/>
        <v>0</v>
      </c>
      <c r="AB563" s="17" t="s">
        <v>3960</v>
      </c>
      <c r="AC563" s="17" t="s">
        <v>1493</v>
      </c>
      <c r="AD563" s="17"/>
      <c r="AE563" s="15"/>
      <c r="AF563" s="16" t="s">
        <v>864</v>
      </c>
      <c r="AG563" s="15" t="s">
        <v>1360</v>
      </c>
      <c r="AH563"/>
      <c r="AI563"/>
      <c r="AJ563"/>
      <c r="AK563"/>
      <c r="AL563"/>
      <c r="AM563"/>
      <c r="AN563"/>
      <c r="AO563"/>
    </row>
    <row r="564" spans="1:41" s="33" customFormat="1" ht="63" hidden="1" customHeight="1" x14ac:dyDescent="0.25">
      <c r="A564" s="13" t="s">
        <v>1346</v>
      </c>
      <c r="B564" s="14">
        <v>93141506</v>
      </c>
      <c r="C564" s="15" t="s">
        <v>1494</v>
      </c>
      <c r="D564" s="15" t="s">
        <v>3571</v>
      </c>
      <c r="E564" s="14" t="s">
        <v>3593</v>
      </c>
      <c r="F564" s="22" t="s">
        <v>3746</v>
      </c>
      <c r="G564" s="25" t="s">
        <v>3831</v>
      </c>
      <c r="H564" s="23">
        <v>551752401</v>
      </c>
      <c r="I564" s="23">
        <v>551752401</v>
      </c>
      <c r="J564" s="16" t="s">
        <v>3598</v>
      </c>
      <c r="K564" s="16" t="s">
        <v>48</v>
      </c>
      <c r="L564" s="15" t="s">
        <v>1348</v>
      </c>
      <c r="M564" s="15" t="s">
        <v>1349</v>
      </c>
      <c r="N564" s="15" t="s">
        <v>1350</v>
      </c>
      <c r="O564" s="15" t="s">
        <v>1351</v>
      </c>
      <c r="P564" s="16" t="s">
        <v>1352</v>
      </c>
      <c r="Q564" s="16" t="s">
        <v>1353</v>
      </c>
      <c r="R564" s="16" t="s">
        <v>1354</v>
      </c>
      <c r="S564" s="16" t="s">
        <v>1355</v>
      </c>
      <c r="T564" s="16" t="s">
        <v>1356</v>
      </c>
      <c r="U564" s="17" t="s">
        <v>1488</v>
      </c>
      <c r="V564" s="17"/>
      <c r="W564" s="16"/>
      <c r="X564" s="18"/>
      <c r="Y564" s="16"/>
      <c r="Z564" s="16"/>
      <c r="AA564" s="19" t="str">
        <f t="shared" si="11"/>
        <v/>
      </c>
      <c r="AB564" s="17"/>
      <c r="AC564" s="17"/>
      <c r="AD564" s="17"/>
      <c r="AE564" s="15"/>
      <c r="AF564" s="16" t="s">
        <v>864</v>
      </c>
      <c r="AG564" s="15" t="s">
        <v>1360</v>
      </c>
      <c r="AH564"/>
      <c r="AI564"/>
      <c r="AJ564"/>
      <c r="AK564"/>
      <c r="AL564"/>
      <c r="AM564"/>
      <c r="AN564"/>
      <c r="AO564"/>
    </row>
    <row r="565" spans="1:41" s="33" customFormat="1" ht="63" hidden="1" customHeight="1" x14ac:dyDescent="0.25">
      <c r="A565" s="13" t="s">
        <v>1495</v>
      </c>
      <c r="B565" s="14" t="s">
        <v>3961</v>
      </c>
      <c r="C565" s="15" t="s">
        <v>1496</v>
      </c>
      <c r="D565" s="15" t="s">
        <v>3571</v>
      </c>
      <c r="E565" s="14" t="s">
        <v>3594</v>
      </c>
      <c r="F565" s="22" t="s">
        <v>3746</v>
      </c>
      <c r="G565" s="24" t="s">
        <v>3683</v>
      </c>
      <c r="H565" s="23">
        <f>39952630768-H566</f>
        <v>35957367691</v>
      </c>
      <c r="I565" s="23">
        <f>39952630768-I566</f>
        <v>35957367691</v>
      </c>
      <c r="J565" s="16" t="s">
        <v>3598</v>
      </c>
      <c r="K565" s="16" t="s">
        <v>48</v>
      </c>
      <c r="L565" s="15" t="s">
        <v>1497</v>
      </c>
      <c r="M565" s="15" t="s">
        <v>71</v>
      </c>
      <c r="N565" s="15" t="s">
        <v>1498</v>
      </c>
      <c r="O565" s="15" t="s">
        <v>1499</v>
      </c>
      <c r="P565" s="16" t="s">
        <v>1500</v>
      </c>
      <c r="Q565" s="16" t="s">
        <v>1501</v>
      </c>
      <c r="R565" s="16" t="s">
        <v>1502</v>
      </c>
      <c r="S565" s="16">
        <v>182168001</v>
      </c>
      <c r="T565" s="16" t="s">
        <v>3962</v>
      </c>
      <c r="U565" s="17" t="s">
        <v>1503</v>
      </c>
      <c r="V565" t="s">
        <v>3963</v>
      </c>
      <c r="W565" s="16" t="s">
        <v>3964</v>
      </c>
      <c r="X565" s="18">
        <v>42620.786111111112</v>
      </c>
      <c r="Y565" s="16" t="s">
        <v>3965</v>
      </c>
      <c r="Z565" s="16">
        <v>4600006148</v>
      </c>
      <c r="AA565" s="19">
        <f t="shared" si="11"/>
        <v>1</v>
      </c>
      <c r="AB565" s="17" t="s">
        <v>3966</v>
      </c>
      <c r="AC565" s="17">
        <v>43098</v>
      </c>
      <c r="AD565" s="17" t="s">
        <v>361</v>
      </c>
      <c r="AE565" s="15" t="s">
        <v>3967</v>
      </c>
      <c r="AF565" s="16" t="s">
        <v>864</v>
      </c>
      <c r="AG565" s="15" t="s">
        <v>1504</v>
      </c>
      <c r="AH565"/>
      <c r="AI565"/>
      <c r="AJ565"/>
      <c r="AK565"/>
      <c r="AL565"/>
      <c r="AM565"/>
      <c r="AN565"/>
      <c r="AO565"/>
    </row>
    <row r="566" spans="1:41" s="33" customFormat="1" ht="63" hidden="1" customHeight="1" x14ac:dyDescent="0.25">
      <c r="A566" s="13" t="s">
        <v>1495</v>
      </c>
      <c r="B566" s="14" t="s">
        <v>3961</v>
      </c>
      <c r="C566" s="15" t="s">
        <v>1505</v>
      </c>
      <c r="D566" s="15" t="s">
        <v>3571</v>
      </c>
      <c r="E566" s="14" t="s">
        <v>3581</v>
      </c>
      <c r="F566" s="22" t="s">
        <v>3746</v>
      </c>
      <c r="G566" s="24" t="s">
        <v>3683</v>
      </c>
      <c r="H566" s="23">
        <v>3995263077</v>
      </c>
      <c r="I566" s="23">
        <v>3995263077</v>
      </c>
      <c r="J566" s="16" t="s">
        <v>3598</v>
      </c>
      <c r="K566" s="16" t="s">
        <v>48</v>
      </c>
      <c r="L566" s="15" t="s">
        <v>1497</v>
      </c>
      <c r="M566" s="15" t="s">
        <v>71</v>
      </c>
      <c r="N566" s="15" t="s">
        <v>1506</v>
      </c>
      <c r="O566" s="15" t="s">
        <v>1499</v>
      </c>
      <c r="P566" s="16" t="s">
        <v>1500</v>
      </c>
      <c r="Q566" s="16" t="s">
        <v>1501</v>
      </c>
      <c r="R566" s="16" t="s">
        <v>1502</v>
      </c>
      <c r="S566" s="16">
        <v>182168001</v>
      </c>
      <c r="T566" s="16" t="s">
        <v>3962</v>
      </c>
      <c r="U566" s="17" t="s">
        <v>1507</v>
      </c>
      <c r="V566" t="s">
        <v>3968</v>
      </c>
      <c r="W566" s="16" t="s">
        <v>3969</v>
      </c>
      <c r="X566" s="18">
        <v>42650.714583333334</v>
      </c>
      <c r="Y566" s="16" t="s">
        <v>3970</v>
      </c>
      <c r="Z566" s="16">
        <v>4600006158</v>
      </c>
      <c r="AA566" s="19">
        <f t="shared" si="11"/>
        <v>1</v>
      </c>
      <c r="AB566" s="17" t="s">
        <v>3971</v>
      </c>
      <c r="AC566" s="17">
        <v>43097</v>
      </c>
      <c r="AD566" s="17" t="s">
        <v>361</v>
      </c>
      <c r="AE566" s="15" t="s">
        <v>3972</v>
      </c>
      <c r="AF566" s="16" t="s">
        <v>53</v>
      </c>
      <c r="AG566" s="15" t="s">
        <v>1508</v>
      </c>
      <c r="AH566"/>
      <c r="AI566"/>
      <c r="AJ566"/>
      <c r="AK566"/>
      <c r="AL566"/>
      <c r="AM566"/>
      <c r="AN566"/>
      <c r="AO566"/>
    </row>
    <row r="567" spans="1:41" s="33" customFormat="1" ht="63" hidden="1" customHeight="1" x14ac:dyDescent="0.25">
      <c r="A567" s="13" t="s">
        <v>1495</v>
      </c>
      <c r="B567" s="14" t="s">
        <v>3961</v>
      </c>
      <c r="C567" s="15" t="s">
        <v>1509</v>
      </c>
      <c r="D567" s="15" t="s">
        <v>3571</v>
      </c>
      <c r="E567" s="14" t="s">
        <v>3583</v>
      </c>
      <c r="F567" s="16" t="s">
        <v>3667</v>
      </c>
      <c r="G567" s="24" t="s">
        <v>3683</v>
      </c>
      <c r="H567" s="23">
        <v>5298008866</v>
      </c>
      <c r="I567" s="23">
        <v>5298008866</v>
      </c>
      <c r="J567" s="16" t="s">
        <v>3598</v>
      </c>
      <c r="K567" s="16" t="s">
        <v>48</v>
      </c>
      <c r="L567" s="15" t="s">
        <v>1497</v>
      </c>
      <c r="M567" s="15" t="s">
        <v>71</v>
      </c>
      <c r="N567" s="15" t="s">
        <v>1506</v>
      </c>
      <c r="O567" s="15" t="s">
        <v>1499</v>
      </c>
      <c r="P567" s="16" t="s">
        <v>1510</v>
      </c>
      <c r="Q567" s="16" t="s">
        <v>1511</v>
      </c>
      <c r="R567" s="16" t="s">
        <v>1512</v>
      </c>
      <c r="S567" s="16">
        <v>180035001</v>
      </c>
      <c r="T567" s="16" t="s">
        <v>1513</v>
      </c>
      <c r="U567" s="17" t="s">
        <v>1514</v>
      </c>
      <c r="V567" t="s">
        <v>3973</v>
      </c>
      <c r="W567" s="16" t="s">
        <v>3974</v>
      </c>
      <c r="X567" s="18">
        <v>43026.584027777775</v>
      </c>
      <c r="Y567" s="16" t="s">
        <v>3975</v>
      </c>
      <c r="Z567" s="16"/>
      <c r="AA567" s="19">
        <f t="shared" si="11"/>
        <v>0.66</v>
      </c>
      <c r="AB567" s="17" t="s">
        <v>3976</v>
      </c>
      <c r="AC567" s="17"/>
      <c r="AD567" s="17" t="s">
        <v>1493</v>
      </c>
      <c r="AE567" s="15" t="s">
        <v>3977</v>
      </c>
      <c r="AF567" s="16" t="s">
        <v>864</v>
      </c>
      <c r="AG567" s="15" t="s">
        <v>1504</v>
      </c>
      <c r="AH567"/>
      <c r="AI567"/>
      <c r="AJ567"/>
      <c r="AK567"/>
      <c r="AL567"/>
      <c r="AM567"/>
      <c r="AN567"/>
      <c r="AO567"/>
    </row>
    <row r="568" spans="1:41" s="33" customFormat="1" ht="63" hidden="1" customHeight="1" x14ac:dyDescent="0.25">
      <c r="A568" s="13" t="s">
        <v>1495</v>
      </c>
      <c r="B568" s="14">
        <v>81101510</v>
      </c>
      <c r="C568" s="15" t="s">
        <v>1515</v>
      </c>
      <c r="D568" s="15" t="s">
        <v>3571</v>
      </c>
      <c r="E568" s="14" t="s">
        <v>3581</v>
      </c>
      <c r="F568" s="14" t="s">
        <v>3681</v>
      </c>
      <c r="G568" s="24" t="s">
        <v>3683</v>
      </c>
      <c r="H568" s="23">
        <v>743071007</v>
      </c>
      <c r="I568" s="23">
        <v>743071007</v>
      </c>
      <c r="J568" s="16" t="s">
        <v>3598</v>
      </c>
      <c r="K568" s="16" t="s">
        <v>48</v>
      </c>
      <c r="L568" s="15" t="s">
        <v>1497</v>
      </c>
      <c r="M568" s="15" t="s">
        <v>71</v>
      </c>
      <c r="N568" s="15" t="s">
        <v>1506</v>
      </c>
      <c r="O568" s="15" t="s">
        <v>1499</v>
      </c>
      <c r="P568" s="16" t="s">
        <v>1510</v>
      </c>
      <c r="Q568" s="16" t="s">
        <v>1511</v>
      </c>
      <c r="R568" s="16" t="s">
        <v>1512</v>
      </c>
      <c r="S568" s="16">
        <v>180035001</v>
      </c>
      <c r="T568" s="16" t="s">
        <v>1513</v>
      </c>
      <c r="U568" s="17" t="s">
        <v>1514</v>
      </c>
      <c r="V568" t="s">
        <v>3978</v>
      </c>
      <c r="W568" s="16" t="s">
        <v>3979</v>
      </c>
      <c r="X568" s="18">
        <v>43039.51666666667</v>
      </c>
      <c r="Y568" s="16"/>
      <c r="Z568" s="16"/>
      <c r="AA568" s="19">
        <f t="shared" si="11"/>
        <v>0.33</v>
      </c>
      <c r="AB568" s="17" t="s">
        <v>3980</v>
      </c>
      <c r="AC568" s="17"/>
      <c r="AD568" s="17" t="s">
        <v>1493</v>
      </c>
      <c r="AE568" s="15" t="s">
        <v>3981</v>
      </c>
      <c r="AF568" s="16" t="s">
        <v>864</v>
      </c>
      <c r="AG568" s="15" t="s">
        <v>1504</v>
      </c>
      <c r="AH568"/>
      <c r="AI568"/>
      <c r="AJ568"/>
      <c r="AK568"/>
      <c r="AL568"/>
      <c r="AM568"/>
      <c r="AN568"/>
      <c r="AO568"/>
    </row>
    <row r="569" spans="1:41" s="33" customFormat="1" ht="63" hidden="1" customHeight="1" x14ac:dyDescent="0.25">
      <c r="A569" s="13" t="s">
        <v>1495</v>
      </c>
      <c r="B569" s="14" t="s">
        <v>3961</v>
      </c>
      <c r="C569" s="15" t="s">
        <v>1516</v>
      </c>
      <c r="D569" s="15" t="s">
        <v>3571</v>
      </c>
      <c r="E569" s="14" t="s">
        <v>3583</v>
      </c>
      <c r="F569" s="16" t="s">
        <v>3667</v>
      </c>
      <c r="G569" s="24" t="s">
        <v>3683</v>
      </c>
      <c r="H569" s="23">
        <v>5619296375</v>
      </c>
      <c r="I569" s="23">
        <v>5321334795</v>
      </c>
      <c r="J569" s="16" t="s">
        <v>3598</v>
      </c>
      <c r="K569" s="16" t="s">
        <v>48</v>
      </c>
      <c r="L569" s="15" t="s">
        <v>1497</v>
      </c>
      <c r="M569" s="15" t="s">
        <v>71</v>
      </c>
      <c r="N569" s="15" t="s">
        <v>1506</v>
      </c>
      <c r="O569" s="15" t="s">
        <v>1499</v>
      </c>
      <c r="P569" s="16" t="s">
        <v>1510</v>
      </c>
      <c r="Q569" s="16" t="s">
        <v>1511</v>
      </c>
      <c r="R569" s="16" t="s">
        <v>1512</v>
      </c>
      <c r="S569" s="16">
        <v>180035001</v>
      </c>
      <c r="T569" s="16" t="s">
        <v>1513</v>
      </c>
      <c r="U569" s="17" t="s">
        <v>1514</v>
      </c>
      <c r="V569" t="s">
        <v>3982</v>
      </c>
      <c r="W569" s="16" t="s">
        <v>3983</v>
      </c>
      <c r="X569" s="18">
        <v>43026.488888888889</v>
      </c>
      <c r="Y569" s="16" t="s">
        <v>3984</v>
      </c>
      <c r="Z569" s="16"/>
      <c r="AA569" s="19">
        <f t="shared" si="11"/>
        <v>0.66</v>
      </c>
      <c r="AB569" s="17" t="s">
        <v>3985</v>
      </c>
      <c r="AC569" s="17"/>
      <c r="AD569" s="17" t="s">
        <v>1493</v>
      </c>
      <c r="AE569" s="15" t="s">
        <v>1517</v>
      </c>
      <c r="AF569" s="16" t="s">
        <v>864</v>
      </c>
      <c r="AG569" s="15" t="s">
        <v>1504</v>
      </c>
      <c r="AH569"/>
      <c r="AI569"/>
      <c r="AJ569"/>
      <c r="AK569"/>
      <c r="AL569"/>
      <c r="AM569"/>
      <c r="AN569"/>
      <c r="AO569"/>
    </row>
    <row r="570" spans="1:41" s="33" customFormat="1" ht="63" hidden="1" customHeight="1" x14ac:dyDescent="0.25">
      <c r="A570" s="13" t="s">
        <v>1495</v>
      </c>
      <c r="B570" s="14">
        <v>81101510</v>
      </c>
      <c r="C570" s="15" t="s">
        <v>1518</v>
      </c>
      <c r="D570" s="15" t="s">
        <v>3571</v>
      </c>
      <c r="E570" s="14" t="s">
        <v>3581</v>
      </c>
      <c r="F570" s="14" t="s">
        <v>3681</v>
      </c>
      <c r="G570" s="24" t="s">
        <v>3683</v>
      </c>
      <c r="H570" s="23">
        <v>795675640</v>
      </c>
      <c r="I570" s="23">
        <v>752605954</v>
      </c>
      <c r="J570" s="16" t="s">
        <v>3598</v>
      </c>
      <c r="K570" s="16" t="s">
        <v>48</v>
      </c>
      <c r="L570" s="15" t="s">
        <v>1497</v>
      </c>
      <c r="M570" s="15" t="s">
        <v>71</v>
      </c>
      <c r="N570" s="15" t="s">
        <v>1506</v>
      </c>
      <c r="O570" s="15" t="s">
        <v>1499</v>
      </c>
      <c r="P570" s="16" t="s">
        <v>1510</v>
      </c>
      <c r="Q570" s="16" t="s">
        <v>1511</v>
      </c>
      <c r="R570" s="16" t="s">
        <v>1512</v>
      </c>
      <c r="S570" s="16">
        <v>180035001</v>
      </c>
      <c r="T570" s="16" t="s">
        <v>1513</v>
      </c>
      <c r="U570" s="17" t="s">
        <v>1514</v>
      </c>
      <c r="V570" t="s">
        <v>3986</v>
      </c>
      <c r="W570" s="16" t="s">
        <v>3987</v>
      </c>
      <c r="X570" s="18">
        <v>43039.612500000003</v>
      </c>
      <c r="Y570" s="16" t="s">
        <v>3988</v>
      </c>
      <c r="Z570" s="16"/>
      <c r="AA570" s="19">
        <f t="shared" si="11"/>
        <v>0.66</v>
      </c>
      <c r="AB570" s="17" t="s">
        <v>3989</v>
      </c>
      <c r="AC570" s="17"/>
      <c r="AD570" s="17" t="s">
        <v>1493</v>
      </c>
      <c r="AE570" s="15" t="s">
        <v>1519</v>
      </c>
      <c r="AF570" s="16" t="s">
        <v>864</v>
      </c>
      <c r="AG570" s="15" t="s">
        <v>1504</v>
      </c>
      <c r="AH570"/>
      <c r="AI570"/>
      <c r="AJ570"/>
      <c r="AK570"/>
      <c r="AL570"/>
      <c r="AM570"/>
      <c r="AN570"/>
      <c r="AO570"/>
    </row>
    <row r="571" spans="1:41" s="33" customFormat="1" ht="63" hidden="1" customHeight="1" x14ac:dyDescent="0.25">
      <c r="A571" s="13" t="s">
        <v>1495</v>
      </c>
      <c r="B571" s="14" t="s">
        <v>3961</v>
      </c>
      <c r="C571" s="15" t="s">
        <v>1520</v>
      </c>
      <c r="D571" s="15" t="s">
        <v>3571</v>
      </c>
      <c r="E571" s="14" t="s">
        <v>3583</v>
      </c>
      <c r="F571" s="16" t="s">
        <v>3667</v>
      </c>
      <c r="G571" s="24" t="s">
        <v>3683</v>
      </c>
      <c r="H571" s="23">
        <v>5770933963</v>
      </c>
      <c r="I571" s="23">
        <v>5459166391</v>
      </c>
      <c r="J571" s="16" t="s">
        <v>3598</v>
      </c>
      <c r="K571" s="16" t="s">
        <v>48</v>
      </c>
      <c r="L571" s="15" t="s">
        <v>1497</v>
      </c>
      <c r="M571" s="15" t="s">
        <v>71</v>
      </c>
      <c r="N571" s="15" t="s">
        <v>1506</v>
      </c>
      <c r="O571" s="15" t="s">
        <v>1499</v>
      </c>
      <c r="P571" s="16" t="s">
        <v>1510</v>
      </c>
      <c r="Q571" s="16" t="s">
        <v>1511</v>
      </c>
      <c r="R571" s="16" t="s">
        <v>1512</v>
      </c>
      <c r="S571" s="16">
        <v>180035001</v>
      </c>
      <c r="T571" s="16" t="s">
        <v>1513</v>
      </c>
      <c r="U571" s="17" t="s">
        <v>1514</v>
      </c>
      <c r="V571" t="s">
        <v>3990</v>
      </c>
      <c r="W571" s="16" t="s">
        <v>3991</v>
      </c>
      <c r="X571" s="18">
        <v>43026.638194444444</v>
      </c>
      <c r="Y571" s="16" t="s">
        <v>3992</v>
      </c>
      <c r="Z571" s="16"/>
      <c r="AA571" s="19">
        <f t="shared" si="11"/>
        <v>0.66</v>
      </c>
      <c r="AB571" s="17" t="s">
        <v>3993</v>
      </c>
      <c r="AC571" s="17"/>
      <c r="AD571" s="17" t="s">
        <v>1493</v>
      </c>
      <c r="AE571" s="15" t="s">
        <v>1521</v>
      </c>
      <c r="AF571" s="16" t="s">
        <v>864</v>
      </c>
      <c r="AG571" s="15" t="s">
        <v>1504</v>
      </c>
      <c r="AH571"/>
      <c r="AI571"/>
      <c r="AJ571"/>
      <c r="AK571"/>
      <c r="AL571"/>
      <c r="AM571"/>
      <c r="AN571"/>
      <c r="AO571"/>
    </row>
    <row r="572" spans="1:41" s="33" customFormat="1" ht="63" hidden="1" customHeight="1" x14ac:dyDescent="0.25">
      <c r="A572" s="13" t="s">
        <v>1495</v>
      </c>
      <c r="B572" s="14">
        <v>81101510</v>
      </c>
      <c r="C572" s="15" t="s">
        <v>1522</v>
      </c>
      <c r="D572" s="15" t="s">
        <v>3571</v>
      </c>
      <c r="E572" s="14" t="s">
        <v>3581</v>
      </c>
      <c r="F572" s="14" t="s">
        <v>3681</v>
      </c>
      <c r="G572" s="24" t="s">
        <v>3683</v>
      </c>
      <c r="H572" s="23">
        <v>797700825</v>
      </c>
      <c r="I572" s="23">
        <v>797700825</v>
      </c>
      <c r="J572" s="16" t="s">
        <v>3598</v>
      </c>
      <c r="K572" s="16" t="s">
        <v>48</v>
      </c>
      <c r="L572" s="15" t="s">
        <v>1497</v>
      </c>
      <c r="M572" s="15" t="s">
        <v>71</v>
      </c>
      <c r="N572" s="15" t="s">
        <v>1506</v>
      </c>
      <c r="O572" s="15" t="s">
        <v>1499</v>
      </c>
      <c r="P572" s="16" t="s">
        <v>1510</v>
      </c>
      <c r="Q572" s="16" t="s">
        <v>1511</v>
      </c>
      <c r="R572" s="16" t="s">
        <v>1512</v>
      </c>
      <c r="S572" s="16">
        <v>180035001</v>
      </c>
      <c r="T572" s="16" t="s">
        <v>1513</v>
      </c>
      <c r="U572" s="17" t="s">
        <v>1514</v>
      </c>
      <c r="V572" t="s">
        <v>3994</v>
      </c>
      <c r="W572" s="16" t="s">
        <v>3995</v>
      </c>
      <c r="X572" s="18">
        <v>43039.563888888886</v>
      </c>
      <c r="Y572" s="16" t="s">
        <v>3996</v>
      </c>
      <c r="Z572" s="16"/>
      <c r="AA572" s="19">
        <f t="shared" si="11"/>
        <v>0.66</v>
      </c>
      <c r="AB572" s="17" t="s">
        <v>3997</v>
      </c>
      <c r="AC572" s="17"/>
      <c r="AD572" s="17" t="s">
        <v>1493</v>
      </c>
      <c r="AE572" s="15" t="s">
        <v>1523</v>
      </c>
      <c r="AF572" s="16" t="s">
        <v>864</v>
      </c>
      <c r="AG572" s="15" t="s">
        <v>1504</v>
      </c>
      <c r="AH572"/>
      <c r="AI572"/>
      <c r="AJ572"/>
      <c r="AK572"/>
      <c r="AL572"/>
      <c r="AM572"/>
      <c r="AN572"/>
      <c r="AO572"/>
    </row>
    <row r="573" spans="1:41" s="33" customFormat="1" ht="63" hidden="1" customHeight="1" x14ac:dyDescent="0.25">
      <c r="A573" s="13" t="s">
        <v>1495</v>
      </c>
      <c r="B573" s="14" t="s">
        <v>3961</v>
      </c>
      <c r="C573" s="15" t="s">
        <v>1524</v>
      </c>
      <c r="D573" s="15" t="s">
        <v>3571</v>
      </c>
      <c r="E573" s="14" t="s">
        <v>3583</v>
      </c>
      <c r="F573" s="16" t="s">
        <v>3667</v>
      </c>
      <c r="G573" s="24" t="s">
        <v>3683</v>
      </c>
      <c r="H573" s="23">
        <v>4687748877</v>
      </c>
      <c r="I573" s="23">
        <v>4436506576</v>
      </c>
      <c r="J573" s="16" t="s">
        <v>3598</v>
      </c>
      <c r="K573" s="16" t="s">
        <v>48</v>
      </c>
      <c r="L573" s="15" t="s">
        <v>1497</v>
      </c>
      <c r="M573" s="15" t="s">
        <v>71</v>
      </c>
      <c r="N573" s="15" t="s">
        <v>1506</v>
      </c>
      <c r="O573" s="15" t="s">
        <v>1499</v>
      </c>
      <c r="P573" s="16" t="s">
        <v>1510</v>
      </c>
      <c r="Q573" s="16" t="s">
        <v>1511</v>
      </c>
      <c r="R573" s="16" t="s">
        <v>1512</v>
      </c>
      <c r="S573" s="16">
        <v>180035001</v>
      </c>
      <c r="T573" s="16" t="s">
        <v>1513</v>
      </c>
      <c r="U573" s="17" t="s">
        <v>1514</v>
      </c>
      <c r="V573" t="s">
        <v>3998</v>
      </c>
      <c r="W573" s="16" t="s">
        <v>3999</v>
      </c>
      <c r="X573" s="18">
        <v>43026.606249999997</v>
      </c>
      <c r="Y573" s="16" t="s">
        <v>4000</v>
      </c>
      <c r="Z573" s="16"/>
      <c r="AA573" s="19">
        <f t="shared" si="11"/>
        <v>0.66</v>
      </c>
      <c r="AB573" s="17" t="s">
        <v>4001</v>
      </c>
      <c r="AC573" s="17"/>
      <c r="AD573" s="17" t="s">
        <v>1493</v>
      </c>
      <c r="AE573" s="15" t="s">
        <v>1525</v>
      </c>
      <c r="AF573" s="16" t="s">
        <v>864</v>
      </c>
      <c r="AG573" s="15" t="s">
        <v>1504</v>
      </c>
      <c r="AH573"/>
      <c r="AI573"/>
      <c r="AJ573"/>
      <c r="AK573"/>
      <c r="AL573"/>
      <c r="AM573"/>
      <c r="AN573"/>
      <c r="AO573"/>
    </row>
    <row r="574" spans="1:41" s="33" customFormat="1" ht="63" hidden="1" customHeight="1" x14ac:dyDescent="0.25">
      <c r="A574" s="13" t="s">
        <v>1495</v>
      </c>
      <c r="B574" s="14">
        <v>81101510</v>
      </c>
      <c r="C574" s="15" t="s">
        <v>1526</v>
      </c>
      <c r="D574" s="15" t="s">
        <v>3571</v>
      </c>
      <c r="E574" s="14" t="s">
        <v>3581</v>
      </c>
      <c r="F574" s="14" t="s">
        <v>3681</v>
      </c>
      <c r="G574" s="24" t="s">
        <v>3683</v>
      </c>
      <c r="H574" s="23">
        <v>797377950</v>
      </c>
      <c r="I574" s="23">
        <v>742362422</v>
      </c>
      <c r="J574" s="16" t="s">
        <v>3598</v>
      </c>
      <c r="K574" s="16" t="s">
        <v>48</v>
      </c>
      <c r="L574" s="15" t="s">
        <v>1497</v>
      </c>
      <c r="M574" s="15" t="s">
        <v>71</v>
      </c>
      <c r="N574" s="15" t="s">
        <v>1506</v>
      </c>
      <c r="O574" s="15" t="s">
        <v>1499</v>
      </c>
      <c r="P574" s="16" t="s">
        <v>1510</v>
      </c>
      <c r="Q574" s="16" t="s">
        <v>1511</v>
      </c>
      <c r="R574" s="16" t="s">
        <v>1512</v>
      </c>
      <c r="S574" s="16">
        <v>180035001</v>
      </c>
      <c r="T574" s="16" t="s">
        <v>1513</v>
      </c>
      <c r="U574" s="17" t="s">
        <v>1514</v>
      </c>
      <c r="V574" t="s">
        <v>4002</v>
      </c>
      <c r="W574" s="16" t="s">
        <v>4003</v>
      </c>
      <c r="X574" s="18">
        <v>43039.586111111108</v>
      </c>
      <c r="Y574" s="16" t="s">
        <v>4004</v>
      </c>
      <c r="Z574" s="16"/>
      <c r="AA574" s="19">
        <f t="shared" si="11"/>
        <v>0.66</v>
      </c>
      <c r="AB574" s="17" t="s">
        <v>4005</v>
      </c>
      <c r="AC574" s="17"/>
      <c r="AD574" s="17" t="s">
        <v>1493</v>
      </c>
      <c r="AE574" s="15" t="s">
        <v>1527</v>
      </c>
      <c r="AF574" s="16" t="s">
        <v>864</v>
      </c>
      <c r="AG574" s="15" t="s">
        <v>1504</v>
      </c>
      <c r="AH574"/>
      <c r="AI574"/>
      <c r="AJ574"/>
      <c r="AK574"/>
      <c r="AL574"/>
      <c r="AM574"/>
      <c r="AN574"/>
      <c r="AO574"/>
    </row>
    <row r="575" spans="1:41" s="33" customFormat="1" ht="63" hidden="1" customHeight="1" x14ac:dyDescent="0.25">
      <c r="A575" s="13" t="s">
        <v>1495</v>
      </c>
      <c r="B575" s="14" t="s">
        <v>3961</v>
      </c>
      <c r="C575" s="15" t="s">
        <v>1528</v>
      </c>
      <c r="D575" s="15" t="s">
        <v>3571</v>
      </c>
      <c r="E575" s="14" t="s">
        <v>3583</v>
      </c>
      <c r="F575" s="16" t="s">
        <v>3667</v>
      </c>
      <c r="G575" s="24" t="s">
        <v>3683</v>
      </c>
      <c r="H575" s="23">
        <v>5016364832</v>
      </c>
      <c r="I575" s="23">
        <v>4744292572</v>
      </c>
      <c r="J575" s="16" t="s">
        <v>3598</v>
      </c>
      <c r="K575" s="16" t="s">
        <v>48</v>
      </c>
      <c r="L575" s="15" t="s">
        <v>1497</v>
      </c>
      <c r="M575" s="15" t="s">
        <v>71</v>
      </c>
      <c r="N575" s="15" t="s">
        <v>1506</v>
      </c>
      <c r="O575" s="15" t="s">
        <v>1499</v>
      </c>
      <c r="P575" s="16" t="s">
        <v>1510</v>
      </c>
      <c r="Q575" s="16" t="s">
        <v>1511</v>
      </c>
      <c r="R575" s="16" t="s">
        <v>1512</v>
      </c>
      <c r="S575" s="16">
        <v>180035001</v>
      </c>
      <c r="T575" s="16" t="s">
        <v>1513</v>
      </c>
      <c r="U575" s="17" t="s">
        <v>1514</v>
      </c>
      <c r="V575" t="s">
        <v>4006</v>
      </c>
      <c r="W575" s="16" t="s">
        <v>4007</v>
      </c>
      <c r="X575" s="18">
        <v>43026.520138888889</v>
      </c>
      <c r="Y575" s="16" t="s">
        <v>4008</v>
      </c>
      <c r="Z575" s="16"/>
      <c r="AA575" s="19">
        <f t="shared" si="11"/>
        <v>0.66</v>
      </c>
      <c r="AB575" s="17" t="s">
        <v>4009</v>
      </c>
      <c r="AC575" s="17"/>
      <c r="AD575" s="17" t="s">
        <v>1493</v>
      </c>
      <c r="AE575" s="15" t="s">
        <v>1529</v>
      </c>
      <c r="AF575" s="16" t="s">
        <v>864</v>
      </c>
      <c r="AG575" s="15" t="s">
        <v>1504</v>
      </c>
      <c r="AH575"/>
      <c r="AI575"/>
      <c r="AJ575"/>
      <c r="AK575"/>
      <c r="AL575"/>
      <c r="AM575"/>
      <c r="AN575"/>
      <c r="AO575"/>
    </row>
    <row r="576" spans="1:41" s="33" customFormat="1" ht="63" hidden="1" customHeight="1" x14ac:dyDescent="0.25">
      <c r="A576" s="13" t="s">
        <v>1495</v>
      </c>
      <c r="B576" s="14">
        <v>81101510</v>
      </c>
      <c r="C576" s="15" t="s">
        <v>1530</v>
      </c>
      <c r="D576" s="15" t="s">
        <v>3571</v>
      </c>
      <c r="E576" s="14" t="s">
        <v>3585</v>
      </c>
      <c r="F576" s="14" t="s">
        <v>3681</v>
      </c>
      <c r="G576" s="24" t="s">
        <v>3683</v>
      </c>
      <c r="H576" s="23">
        <v>804939522</v>
      </c>
      <c r="I576" s="23">
        <v>804939522</v>
      </c>
      <c r="J576" s="16" t="s">
        <v>3598</v>
      </c>
      <c r="K576" s="16" t="s">
        <v>48</v>
      </c>
      <c r="L576" s="15" t="s">
        <v>1497</v>
      </c>
      <c r="M576" s="15" t="s">
        <v>71</v>
      </c>
      <c r="N576" s="15" t="s">
        <v>1506</v>
      </c>
      <c r="O576" s="15" t="s">
        <v>1499</v>
      </c>
      <c r="P576" s="16" t="s">
        <v>1510</v>
      </c>
      <c r="Q576" s="16" t="s">
        <v>1511</v>
      </c>
      <c r="R576" s="16" t="s">
        <v>1512</v>
      </c>
      <c r="S576" s="16">
        <v>180035001</v>
      </c>
      <c r="T576" s="16" t="s">
        <v>1513</v>
      </c>
      <c r="U576" s="17" t="s">
        <v>1514</v>
      </c>
      <c r="V576" t="s">
        <v>4010</v>
      </c>
      <c r="W576" s="16" t="s">
        <v>4011</v>
      </c>
      <c r="X576" s="18">
        <v>43039.508333333331</v>
      </c>
      <c r="Y576" s="16" t="s">
        <v>4012</v>
      </c>
      <c r="Z576" s="16"/>
      <c r="AA576" s="19">
        <f t="shared" si="11"/>
        <v>0.66</v>
      </c>
      <c r="AB576" s="17" t="s">
        <v>4013</v>
      </c>
      <c r="AC576" s="17"/>
      <c r="AD576" s="17" t="s">
        <v>1493</v>
      </c>
      <c r="AE576" s="15" t="s">
        <v>1531</v>
      </c>
      <c r="AF576" s="16" t="s">
        <v>864</v>
      </c>
      <c r="AG576" s="15" t="s">
        <v>1504</v>
      </c>
      <c r="AH576"/>
      <c r="AI576"/>
      <c r="AJ576"/>
      <c r="AK576"/>
      <c r="AL576"/>
      <c r="AM576"/>
      <c r="AN576"/>
      <c r="AO576"/>
    </row>
    <row r="577" spans="1:41" s="33" customFormat="1" ht="63" hidden="1" customHeight="1" x14ac:dyDescent="0.25">
      <c r="A577" s="13" t="s">
        <v>1495</v>
      </c>
      <c r="B577" s="14" t="s">
        <v>3961</v>
      </c>
      <c r="C577" s="15" t="s">
        <v>1532</v>
      </c>
      <c r="D577" s="15" t="s">
        <v>3571</v>
      </c>
      <c r="E577" s="14" t="s">
        <v>3581</v>
      </c>
      <c r="F577" s="22" t="s">
        <v>3746</v>
      </c>
      <c r="G577" s="24" t="s">
        <v>3683</v>
      </c>
      <c r="H577" s="23">
        <v>746386982</v>
      </c>
      <c r="I577" s="23">
        <v>746386982</v>
      </c>
      <c r="J577" s="16" t="s">
        <v>3598</v>
      </c>
      <c r="K577" s="16" t="s">
        <v>48</v>
      </c>
      <c r="L577" s="15" t="s">
        <v>1497</v>
      </c>
      <c r="M577" s="15" t="s">
        <v>71</v>
      </c>
      <c r="N577" s="15" t="s">
        <v>1506</v>
      </c>
      <c r="O577" s="15" t="s">
        <v>1499</v>
      </c>
      <c r="P577" s="16" t="s">
        <v>1510</v>
      </c>
      <c r="Q577" s="16" t="s">
        <v>1511</v>
      </c>
      <c r="R577" s="16" t="s">
        <v>1512</v>
      </c>
      <c r="S577" s="16">
        <v>180035001</v>
      </c>
      <c r="T577" s="16" t="s">
        <v>1513</v>
      </c>
      <c r="U577" s="17" t="s">
        <v>1514</v>
      </c>
      <c r="V577" s="17"/>
      <c r="W577" s="16"/>
      <c r="X577" s="18"/>
      <c r="Y577" s="16"/>
      <c r="Z577" s="16"/>
      <c r="AA577" s="19" t="str">
        <f t="shared" si="11"/>
        <v/>
      </c>
      <c r="AB577" s="17"/>
      <c r="AC577" s="17"/>
      <c r="AD577" s="17"/>
      <c r="AE577" s="15" t="s">
        <v>1533</v>
      </c>
      <c r="AF577" s="16" t="s">
        <v>864</v>
      </c>
      <c r="AG577" s="15" t="s">
        <v>1504</v>
      </c>
      <c r="AH577"/>
      <c r="AI577"/>
      <c r="AJ577"/>
      <c r="AK577"/>
      <c r="AL577"/>
      <c r="AM577"/>
      <c r="AN577"/>
      <c r="AO577"/>
    </row>
    <row r="578" spans="1:41" s="33" customFormat="1" ht="63" hidden="1" customHeight="1" x14ac:dyDescent="0.25">
      <c r="A578" s="13" t="s">
        <v>1495</v>
      </c>
      <c r="B578" s="14" t="s">
        <v>3961</v>
      </c>
      <c r="C578" s="15" t="s">
        <v>1534</v>
      </c>
      <c r="D578" s="15" t="s">
        <v>3571</v>
      </c>
      <c r="E578" s="14" t="s">
        <v>3583</v>
      </c>
      <c r="F578" s="16" t="s">
        <v>3667</v>
      </c>
      <c r="G578" s="24" t="s">
        <v>3683</v>
      </c>
      <c r="H578" s="23">
        <v>5365111637</v>
      </c>
      <c r="I578" s="23">
        <v>5082441357</v>
      </c>
      <c r="J578" s="16" t="s">
        <v>3598</v>
      </c>
      <c r="K578" s="16" t="s">
        <v>48</v>
      </c>
      <c r="L578" s="15" t="s">
        <v>1497</v>
      </c>
      <c r="M578" s="15" t="s">
        <v>71</v>
      </c>
      <c r="N578" s="15" t="s">
        <v>1506</v>
      </c>
      <c r="O578" s="15" t="s">
        <v>1499</v>
      </c>
      <c r="P578" s="16" t="s">
        <v>1510</v>
      </c>
      <c r="Q578" s="16" t="s">
        <v>1511</v>
      </c>
      <c r="R578" s="16" t="s">
        <v>1512</v>
      </c>
      <c r="S578" s="16">
        <v>180035001</v>
      </c>
      <c r="T578" s="16" t="s">
        <v>1513</v>
      </c>
      <c r="U578" s="17" t="s">
        <v>1514</v>
      </c>
      <c r="V578" t="s">
        <v>4014</v>
      </c>
      <c r="W578" s="16" t="s">
        <v>4015</v>
      </c>
      <c r="X578" s="18">
        <v>43026.619444444441</v>
      </c>
      <c r="Y578" s="16" t="s">
        <v>4016</v>
      </c>
      <c r="Z578" s="16"/>
      <c r="AA578" s="19">
        <f t="shared" si="11"/>
        <v>0.66</v>
      </c>
      <c r="AB578" s="17" t="s">
        <v>4017</v>
      </c>
      <c r="AC578" s="17"/>
      <c r="AD578" s="17" t="s">
        <v>1493</v>
      </c>
      <c r="AE578" s="15" t="s">
        <v>1535</v>
      </c>
      <c r="AF578" s="16" t="s">
        <v>864</v>
      </c>
      <c r="AG578" s="15" t="s">
        <v>1504</v>
      </c>
      <c r="AH578"/>
      <c r="AI578"/>
      <c r="AJ578"/>
      <c r="AK578"/>
      <c r="AL578"/>
      <c r="AM578"/>
      <c r="AN578"/>
      <c r="AO578"/>
    </row>
    <row r="579" spans="1:41" s="33" customFormat="1" ht="63" hidden="1" customHeight="1" x14ac:dyDescent="0.25">
      <c r="A579" s="13" t="s">
        <v>1495</v>
      </c>
      <c r="B579" s="14">
        <v>81101510</v>
      </c>
      <c r="C579" s="15" t="s">
        <v>1536</v>
      </c>
      <c r="D579" s="15" t="s">
        <v>3571</v>
      </c>
      <c r="E579" s="14" t="s">
        <v>3585</v>
      </c>
      <c r="F579" s="14" t="s">
        <v>3681</v>
      </c>
      <c r="G579" s="24" t="s">
        <v>3683</v>
      </c>
      <c r="H579" s="23">
        <v>667887548</v>
      </c>
      <c r="I579" s="23">
        <v>634460114</v>
      </c>
      <c r="J579" s="16" t="s">
        <v>3598</v>
      </c>
      <c r="K579" s="16" t="s">
        <v>48</v>
      </c>
      <c r="L579" s="15" t="s">
        <v>1497</v>
      </c>
      <c r="M579" s="15" t="s">
        <v>71</v>
      </c>
      <c r="N579" s="15" t="s">
        <v>1506</v>
      </c>
      <c r="O579" s="15" t="s">
        <v>1499</v>
      </c>
      <c r="P579" s="16" t="s">
        <v>1510</v>
      </c>
      <c r="Q579" s="16" t="s">
        <v>1511</v>
      </c>
      <c r="R579" s="16" t="s">
        <v>1512</v>
      </c>
      <c r="S579" s="16">
        <v>180035001</v>
      </c>
      <c r="T579" s="16" t="s">
        <v>1513</v>
      </c>
      <c r="U579" s="17" t="s">
        <v>1514</v>
      </c>
      <c r="V579" t="s">
        <v>4018</v>
      </c>
      <c r="W579" s="16" t="s">
        <v>4019</v>
      </c>
      <c r="X579" s="18">
        <v>43039.540277777778</v>
      </c>
      <c r="Y579" s="16" t="s">
        <v>4020</v>
      </c>
      <c r="Z579" s="16"/>
      <c r="AA579" s="19">
        <f t="shared" si="11"/>
        <v>0.66</v>
      </c>
      <c r="AB579" s="17" t="s">
        <v>4021</v>
      </c>
      <c r="AC579" s="17"/>
      <c r="AD579" s="17" t="s">
        <v>1493</v>
      </c>
      <c r="AE579" s="15" t="s">
        <v>1537</v>
      </c>
      <c r="AF579" s="16" t="s">
        <v>864</v>
      </c>
      <c r="AG579" s="15" t="s">
        <v>1504</v>
      </c>
      <c r="AH579"/>
      <c r="AI579"/>
      <c r="AJ579"/>
      <c r="AK579"/>
      <c r="AL579"/>
      <c r="AM579"/>
      <c r="AN579"/>
      <c r="AO579"/>
    </row>
    <row r="580" spans="1:41" s="33" customFormat="1" ht="63" hidden="1" customHeight="1" x14ac:dyDescent="0.25">
      <c r="A580" s="13" t="s">
        <v>1495</v>
      </c>
      <c r="B580" s="14" t="s">
        <v>3961</v>
      </c>
      <c r="C580" s="15" t="s">
        <v>1538</v>
      </c>
      <c r="D580" s="15" t="s">
        <v>3571</v>
      </c>
      <c r="E580" s="14" t="s">
        <v>3584</v>
      </c>
      <c r="F580" s="22" t="s">
        <v>3746</v>
      </c>
      <c r="G580" s="24" t="s">
        <v>3683</v>
      </c>
      <c r="H580" s="23">
        <f>6177469015-H578-H579</f>
        <v>144469830</v>
      </c>
      <c r="I580" s="23">
        <f>6177469015-I578-I579</f>
        <v>460567544</v>
      </c>
      <c r="J580" s="16" t="s">
        <v>3598</v>
      </c>
      <c r="K580" s="16" t="s">
        <v>48</v>
      </c>
      <c r="L580" s="15" t="s">
        <v>1497</v>
      </c>
      <c r="M580" s="15" t="s">
        <v>71</v>
      </c>
      <c r="N580" s="15" t="s">
        <v>1506</v>
      </c>
      <c r="O580" s="15" t="s">
        <v>1499</v>
      </c>
      <c r="P580" s="16" t="s">
        <v>1510</v>
      </c>
      <c r="Q580" s="16" t="s">
        <v>1511</v>
      </c>
      <c r="R580" s="16" t="s">
        <v>1512</v>
      </c>
      <c r="S580" s="16">
        <v>180035001</v>
      </c>
      <c r="T580" s="16" t="s">
        <v>1513</v>
      </c>
      <c r="U580" s="17" t="s">
        <v>1514</v>
      </c>
      <c r="V580" s="17"/>
      <c r="W580" s="16"/>
      <c r="X580" s="18"/>
      <c r="Y580" s="16"/>
      <c r="Z580" s="16"/>
      <c r="AA580" s="19" t="str">
        <f t="shared" si="11"/>
        <v/>
      </c>
      <c r="AB580" s="17"/>
      <c r="AC580" s="17"/>
      <c r="AD580" s="17"/>
      <c r="AE580" s="15" t="s">
        <v>1533</v>
      </c>
      <c r="AF580" s="16" t="s">
        <v>864</v>
      </c>
      <c r="AG580" s="15" t="s">
        <v>1504</v>
      </c>
      <c r="AH580"/>
      <c r="AI580"/>
      <c r="AJ580"/>
      <c r="AK580"/>
      <c r="AL580"/>
      <c r="AM580"/>
      <c r="AN580"/>
      <c r="AO580"/>
    </row>
    <row r="581" spans="1:41" s="33" customFormat="1" ht="63" hidden="1" customHeight="1" x14ac:dyDescent="0.25">
      <c r="A581" s="13" t="s">
        <v>1495</v>
      </c>
      <c r="B581" s="14" t="s">
        <v>1539</v>
      </c>
      <c r="C581" s="15" t="s">
        <v>1540</v>
      </c>
      <c r="D581" s="15" t="s">
        <v>3571</v>
      </c>
      <c r="E581" s="14" t="s">
        <v>3584</v>
      </c>
      <c r="F581" s="14" t="s">
        <v>3681</v>
      </c>
      <c r="G581" s="24" t="s">
        <v>3683</v>
      </c>
      <c r="H581" s="23">
        <v>427521483</v>
      </c>
      <c r="I581" s="23">
        <v>377400000</v>
      </c>
      <c r="J581" s="16" t="s">
        <v>3598</v>
      </c>
      <c r="K581" s="16" t="s">
        <v>48</v>
      </c>
      <c r="L581" s="15" t="s">
        <v>1497</v>
      </c>
      <c r="M581" s="15" t="s">
        <v>71</v>
      </c>
      <c r="N581" s="15" t="s">
        <v>1506</v>
      </c>
      <c r="O581" s="15" t="s">
        <v>1499</v>
      </c>
      <c r="P581" s="16" t="s">
        <v>1541</v>
      </c>
      <c r="Q581" s="16" t="s">
        <v>1542</v>
      </c>
      <c r="R581" s="16" t="s">
        <v>1543</v>
      </c>
      <c r="S581" s="16">
        <v>180038001</v>
      </c>
      <c r="T581" s="16" t="s">
        <v>1544</v>
      </c>
      <c r="U581" s="17" t="s">
        <v>1545</v>
      </c>
      <c r="V581">
        <v>7705</v>
      </c>
      <c r="W581" s="16" t="s">
        <v>4022</v>
      </c>
      <c r="X581" s="18">
        <v>43032.625</v>
      </c>
      <c r="Y581" s="16" t="s">
        <v>4023</v>
      </c>
      <c r="Z581" s="16"/>
      <c r="AA581" s="19">
        <f t="shared" si="11"/>
        <v>0.66</v>
      </c>
      <c r="AB581" s="17" t="s">
        <v>4024</v>
      </c>
      <c r="AC581" s="17"/>
      <c r="AD581" s="17" t="s">
        <v>1493</v>
      </c>
      <c r="AE581" s="15" t="s">
        <v>1546</v>
      </c>
      <c r="AF581" s="16" t="s">
        <v>1547</v>
      </c>
      <c r="AG581" s="15" t="s">
        <v>1508</v>
      </c>
      <c r="AH581"/>
      <c r="AI581"/>
      <c r="AJ581"/>
      <c r="AK581"/>
      <c r="AL581"/>
      <c r="AM581"/>
      <c r="AN581"/>
      <c r="AO581"/>
    </row>
    <row r="582" spans="1:41" s="33" customFormat="1" ht="63" hidden="1" customHeight="1" x14ac:dyDescent="0.25">
      <c r="A582" s="13" t="s">
        <v>1495</v>
      </c>
      <c r="B582" s="14" t="s">
        <v>1539</v>
      </c>
      <c r="C582" s="15" t="s">
        <v>1548</v>
      </c>
      <c r="D582" s="15" t="s">
        <v>3571</v>
      </c>
      <c r="E582" s="14" t="s">
        <v>3585</v>
      </c>
      <c r="F582" s="14" t="s">
        <v>3672</v>
      </c>
      <c r="G582" s="24" t="s">
        <v>3683</v>
      </c>
      <c r="H582" s="23">
        <v>47600000</v>
      </c>
      <c r="I582" s="23">
        <v>47600000</v>
      </c>
      <c r="J582" s="16" t="s">
        <v>3598</v>
      </c>
      <c r="K582" s="16" t="s">
        <v>48</v>
      </c>
      <c r="L582" s="15" t="s">
        <v>1497</v>
      </c>
      <c r="M582" s="15" t="s">
        <v>71</v>
      </c>
      <c r="N582" s="15" t="s">
        <v>1506</v>
      </c>
      <c r="O582" s="15" t="s">
        <v>1499</v>
      </c>
      <c r="P582" s="16" t="s">
        <v>1541</v>
      </c>
      <c r="Q582" s="16" t="s">
        <v>1542</v>
      </c>
      <c r="R582" s="16" t="s">
        <v>1543</v>
      </c>
      <c r="S582" s="16">
        <v>180038001</v>
      </c>
      <c r="T582" s="16" t="s">
        <v>1544</v>
      </c>
      <c r="U582" s="17" t="s">
        <v>1545</v>
      </c>
      <c r="V582">
        <v>7968</v>
      </c>
      <c r="W582" s="16" t="s">
        <v>4025</v>
      </c>
      <c r="X582" s="18">
        <v>43059.473611111112</v>
      </c>
      <c r="Y582" s="16" t="s">
        <v>4026</v>
      </c>
      <c r="Z582" s="16"/>
      <c r="AA582" s="19">
        <f t="shared" si="11"/>
        <v>0.66</v>
      </c>
      <c r="AB582" s="17"/>
      <c r="AC582" s="17"/>
      <c r="AD582" s="17" t="s">
        <v>4027</v>
      </c>
      <c r="AE582" s="15" t="s">
        <v>1546</v>
      </c>
      <c r="AF582" s="16" t="s">
        <v>53</v>
      </c>
      <c r="AG582" s="15" t="s">
        <v>1508</v>
      </c>
      <c r="AH582"/>
      <c r="AI582"/>
      <c r="AJ582"/>
      <c r="AK582"/>
      <c r="AL582"/>
      <c r="AM582"/>
      <c r="AN582"/>
      <c r="AO582"/>
    </row>
    <row r="583" spans="1:41" s="33" customFormat="1" ht="63" hidden="1" customHeight="1" x14ac:dyDescent="0.25">
      <c r="A583" s="13" t="s">
        <v>1495</v>
      </c>
      <c r="B583" s="14">
        <v>22101600</v>
      </c>
      <c r="C583" s="15" t="s">
        <v>1549</v>
      </c>
      <c r="D583" s="15" t="s">
        <v>3571</v>
      </c>
      <c r="E583" s="14" t="s">
        <v>3579</v>
      </c>
      <c r="F583" s="22" t="s">
        <v>3680</v>
      </c>
      <c r="G583" s="24" t="s">
        <v>3683</v>
      </c>
      <c r="H583" s="23">
        <v>4600000000</v>
      </c>
      <c r="I583" s="23">
        <v>4600000000</v>
      </c>
      <c r="J583" s="16" t="s">
        <v>3598</v>
      </c>
      <c r="K583" s="16" t="s">
        <v>48</v>
      </c>
      <c r="L583" s="15" t="s">
        <v>1497</v>
      </c>
      <c r="M583" s="15" t="s">
        <v>71</v>
      </c>
      <c r="N583" s="15" t="s">
        <v>1506</v>
      </c>
      <c r="O583" s="15" t="s">
        <v>1499</v>
      </c>
      <c r="P583" s="16" t="s">
        <v>1510</v>
      </c>
      <c r="Q583" s="16" t="s">
        <v>1550</v>
      </c>
      <c r="R583" s="16" t="s">
        <v>1551</v>
      </c>
      <c r="S583" s="16">
        <v>180030001</v>
      </c>
      <c r="T583" s="16" t="s">
        <v>1552</v>
      </c>
      <c r="U583" s="17" t="s">
        <v>1553</v>
      </c>
      <c r="V583" t="s">
        <v>4028</v>
      </c>
      <c r="W583" s="16" t="s">
        <v>4029</v>
      </c>
      <c r="X583" s="18">
        <v>43046.727083333331</v>
      </c>
      <c r="Y583" s="16" t="s">
        <v>4030</v>
      </c>
      <c r="Z583" s="16" t="s">
        <v>4031</v>
      </c>
      <c r="AA583" s="19">
        <f t="shared" si="11"/>
        <v>1</v>
      </c>
      <c r="AB583" s="17" t="s">
        <v>4032</v>
      </c>
      <c r="AC583" s="17">
        <v>43049</v>
      </c>
      <c r="AD583" s="17" t="s">
        <v>361</v>
      </c>
      <c r="AE583" s="15" t="s">
        <v>1554</v>
      </c>
      <c r="AF583" s="16" t="s">
        <v>53</v>
      </c>
      <c r="AG583" s="15" t="s">
        <v>1508</v>
      </c>
      <c r="AH583"/>
      <c r="AI583"/>
      <c r="AJ583"/>
      <c r="AK583"/>
      <c r="AL583"/>
      <c r="AM583"/>
      <c r="AN583"/>
      <c r="AO583"/>
    </row>
    <row r="584" spans="1:41" s="33" customFormat="1" ht="63" hidden="1" customHeight="1" x14ac:dyDescent="0.25">
      <c r="A584" s="13" t="s">
        <v>1495</v>
      </c>
      <c r="B584" s="15" t="s">
        <v>1555</v>
      </c>
      <c r="C584" s="15" t="s">
        <v>1556</v>
      </c>
      <c r="D584" s="15" t="s">
        <v>3571</v>
      </c>
      <c r="E584" s="14" t="s">
        <v>3579</v>
      </c>
      <c r="F584" s="22" t="s">
        <v>3746</v>
      </c>
      <c r="G584" s="24" t="s">
        <v>4033</v>
      </c>
      <c r="H584" s="23">
        <v>97500000000</v>
      </c>
      <c r="I584" s="23">
        <v>97500000000</v>
      </c>
      <c r="J584" s="16" t="s">
        <v>3598</v>
      </c>
      <c r="K584" s="16" t="s">
        <v>48</v>
      </c>
      <c r="L584" s="15" t="s">
        <v>1497</v>
      </c>
      <c r="M584" s="15" t="s">
        <v>71</v>
      </c>
      <c r="N584" s="15" t="s">
        <v>1506</v>
      </c>
      <c r="O584" s="15" t="s">
        <v>1499</v>
      </c>
      <c r="P584" s="16" t="s">
        <v>1557</v>
      </c>
      <c r="Q584" s="16" t="s">
        <v>1558</v>
      </c>
      <c r="R584" s="16" t="s">
        <v>1559</v>
      </c>
      <c r="S584" s="16">
        <v>183023</v>
      </c>
      <c r="T584" s="16" t="s">
        <v>1560</v>
      </c>
      <c r="U584" s="17" t="s">
        <v>1561</v>
      </c>
      <c r="V584" t="s">
        <v>4034</v>
      </c>
      <c r="W584" s="16" t="s">
        <v>4035</v>
      </c>
      <c r="X584" s="18">
        <v>42156.677777777775</v>
      </c>
      <c r="Y584" s="16" t="s">
        <v>4036</v>
      </c>
      <c r="Z584" s="16">
        <v>4600004806</v>
      </c>
      <c r="AA584" s="19">
        <f t="shared" si="11"/>
        <v>1</v>
      </c>
      <c r="AB584" s="17" t="s">
        <v>4037</v>
      </c>
      <c r="AC584" s="17">
        <v>42349</v>
      </c>
      <c r="AD584" s="17" t="s">
        <v>361</v>
      </c>
      <c r="AE584" s="15" t="s">
        <v>1562</v>
      </c>
      <c r="AF584" s="16" t="s">
        <v>864</v>
      </c>
      <c r="AG584" s="15" t="s">
        <v>1504</v>
      </c>
      <c r="AH584"/>
      <c r="AI584"/>
      <c r="AJ584"/>
      <c r="AK584"/>
      <c r="AL584"/>
      <c r="AM584"/>
      <c r="AN584"/>
      <c r="AO584"/>
    </row>
    <row r="585" spans="1:41" s="33" customFormat="1" ht="63" hidden="1" customHeight="1" x14ac:dyDescent="0.25">
      <c r="A585" s="13" t="s">
        <v>1495</v>
      </c>
      <c r="B585" s="15" t="s">
        <v>1555</v>
      </c>
      <c r="C585" s="15" t="s">
        <v>1563</v>
      </c>
      <c r="D585" s="15" t="s">
        <v>3571</v>
      </c>
      <c r="E585" s="14" t="s">
        <v>3590</v>
      </c>
      <c r="F585" s="22" t="s">
        <v>3746</v>
      </c>
      <c r="G585" s="24" t="s">
        <v>3683</v>
      </c>
      <c r="H585" s="23">
        <v>22319442051</v>
      </c>
      <c r="I585" s="23">
        <v>22319442051</v>
      </c>
      <c r="J585" s="16" t="s">
        <v>3598</v>
      </c>
      <c r="K585" s="16" t="s">
        <v>48</v>
      </c>
      <c r="L585" s="15" t="s">
        <v>1497</v>
      </c>
      <c r="M585" s="15" t="s">
        <v>71</v>
      </c>
      <c r="N585" s="15" t="s">
        <v>1506</v>
      </c>
      <c r="O585" s="15" t="s">
        <v>1499</v>
      </c>
      <c r="P585" s="16" t="s">
        <v>1557</v>
      </c>
      <c r="Q585" s="16" t="s">
        <v>1558</v>
      </c>
      <c r="R585" s="16" t="s">
        <v>1559</v>
      </c>
      <c r="S585" s="16">
        <v>183023</v>
      </c>
      <c r="T585" s="16" t="s">
        <v>1560</v>
      </c>
      <c r="U585" s="17" t="s">
        <v>1561</v>
      </c>
      <c r="V585" t="s">
        <v>4034</v>
      </c>
      <c r="W585" s="16" t="s">
        <v>4035</v>
      </c>
      <c r="X585" s="18">
        <v>42156.677777777775</v>
      </c>
      <c r="Y585" s="16" t="s">
        <v>4036</v>
      </c>
      <c r="Z585" s="16">
        <v>4600004806</v>
      </c>
      <c r="AA585" s="19">
        <f t="shared" si="11"/>
        <v>1</v>
      </c>
      <c r="AB585" s="17" t="s">
        <v>4037</v>
      </c>
      <c r="AC585" s="17">
        <v>42349</v>
      </c>
      <c r="AD585" s="17" t="s">
        <v>361</v>
      </c>
      <c r="AE585" s="15" t="s">
        <v>1562</v>
      </c>
      <c r="AF585" s="16" t="s">
        <v>864</v>
      </c>
      <c r="AG585" s="15" t="s">
        <v>1504</v>
      </c>
      <c r="AH585"/>
      <c r="AI585"/>
      <c r="AJ585"/>
      <c r="AK585"/>
      <c r="AL585"/>
      <c r="AM585"/>
      <c r="AN585"/>
      <c r="AO585"/>
    </row>
    <row r="586" spans="1:41" s="33" customFormat="1" ht="63" hidden="1" customHeight="1" x14ac:dyDescent="0.25">
      <c r="A586" s="13" t="s">
        <v>1495</v>
      </c>
      <c r="B586" s="14">
        <v>72141103</v>
      </c>
      <c r="C586" s="15" t="s">
        <v>1564</v>
      </c>
      <c r="D586" s="15" t="s">
        <v>3571</v>
      </c>
      <c r="E586" s="14" t="s">
        <v>3587</v>
      </c>
      <c r="F586" s="22" t="s">
        <v>3746</v>
      </c>
      <c r="G586" s="24" t="s">
        <v>4033</v>
      </c>
      <c r="H586" s="23">
        <v>3000000000</v>
      </c>
      <c r="I586" s="23">
        <v>3000000000</v>
      </c>
      <c r="J586" s="16" t="s">
        <v>3598</v>
      </c>
      <c r="K586" s="16" t="s">
        <v>48</v>
      </c>
      <c r="L586" s="15" t="s">
        <v>1497</v>
      </c>
      <c r="M586" s="15" t="s">
        <v>71</v>
      </c>
      <c r="N586" s="15" t="s">
        <v>1506</v>
      </c>
      <c r="O586" s="15" t="s">
        <v>1499</v>
      </c>
      <c r="P586" s="16" t="s">
        <v>1565</v>
      </c>
      <c r="Q586" s="16" t="s">
        <v>1566</v>
      </c>
      <c r="R586" s="16" t="s">
        <v>1567</v>
      </c>
      <c r="S586" s="16" t="s">
        <v>4038</v>
      </c>
      <c r="T586" s="16" t="s">
        <v>4039</v>
      </c>
      <c r="U586" s="17" t="s">
        <v>1568</v>
      </c>
      <c r="V586" t="s">
        <v>4040</v>
      </c>
      <c r="W586" s="16" t="s">
        <v>4041</v>
      </c>
      <c r="X586" s="18">
        <v>43048.65902777778</v>
      </c>
      <c r="Y586" s="16" t="s">
        <v>4042</v>
      </c>
      <c r="Z586" s="16" t="s">
        <v>4043</v>
      </c>
      <c r="AA586" s="19">
        <f t="shared" si="11"/>
        <v>1</v>
      </c>
      <c r="AB586" s="17" t="s">
        <v>4044</v>
      </c>
      <c r="AC586" s="17">
        <v>43048</v>
      </c>
      <c r="AD586" s="17" t="s">
        <v>361</v>
      </c>
      <c r="AE586" s="15" t="s">
        <v>1569</v>
      </c>
      <c r="AF586" s="16" t="s">
        <v>53</v>
      </c>
      <c r="AG586" s="15" t="s">
        <v>1508</v>
      </c>
      <c r="AH586"/>
      <c r="AI586"/>
      <c r="AJ586"/>
      <c r="AK586"/>
      <c r="AL586"/>
      <c r="AM586"/>
      <c r="AN586"/>
      <c r="AO586"/>
    </row>
    <row r="587" spans="1:41" s="33" customFormat="1" ht="63" hidden="1" customHeight="1" x14ac:dyDescent="0.25">
      <c r="A587" s="13" t="s">
        <v>1495</v>
      </c>
      <c r="B587" s="14">
        <v>72141103</v>
      </c>
      <c r="C587" s="15" t="s">
        <v>1570</v>
      </c>
      <c r="D587" s="15" t="s">
        <v>3571</v>
      </c>
      <c r="E587" s="14" t="s">
        <v>3592</v>
      </c>
      <c r="F587" s="22" t="s">
        <v>3746</v>
      </c>
      <c r="G587" s="24" t="s">
        <v>4033</v>
      </c>
      <c r="H587" s="23">
        <v>2074971000</v>
      </c>
      <c r="I587" s="23">
        <v>2074971000</v>
      </c>
      <c r="J587" s="16" t="s">
        <v>3598</v>
      </c>
      <c r="K587" s="16" t="s">
        <v>48</v>
      </c>
      <c r="L587" s="15" t="s">
        <v>1497</v>
      </c>
      <c r="M587" s="15" t="s">
        <v>71</v>
      </c>
      <c r="N587" s="15" t="s">
        <v>1506</v>
      </c>
      <c r="O587" s="15" t="s">
        <v>1499</v>
      </c>
      <c r="P587" s="16" t="s">
        <v>1565</v>
      </c>
      <c r="Q587" s="16" t="s">
        <v>1566</v>
      </c>
      <c r="R587" s="16" t="s">
        <v>1567</v>
      </c>
      <c r="S587" s="16" t="s">
        <v>4038</v>
      </c>
      <c r="T587" s="16" t="s">
        <v>4039</v>
      </c>
      <c r="U587" s="17" t="s">
        <v>1568</v>
      </c>
      <c r="V587" t="s">
        <v>4045</v>
      </c>
      <c r="W587" s="16" t="s">
        <v>4046</v>
      </c>
      <c r="X587" s="18">
        <v>43048.716666666667</v>
      </c>
      <c r="Y587" s="16" t="s">
        <v>4047</v>
      </c>
      <c r="Z587" s="16" t="s">
        <v>4048</v>
      </c>
      <c r="AA587" s="19">
        <f t="shared" ref="AA587:AA650" si="12">+IF(AND(W587="",X587="",Y587="",Z587=""),"",IF(AND(W587&lt;&gt;"",X587="",Y587="",Z587=""),0%,IF(AND(W587&lt;&gt;"",X587&lt;&gt;"",Y587="",Z587=""),33%,IF(AND(W587&lt;&gt;"",X587&lt;&gt;"",Y587&lt;&gt;"",Z587=""),66%,IF(AND(W587&lt;&gt;"",X587&lt;&gt;"",Y587&lt;&gt;"",Z587&lt;&gt;""),100%,"Información incompleta")))))</f>
        <v>1</v>
      </c>
      <c r="AB587" s="17" t="s">
        <v>4049</v>
      </c>
      <c r="AC587" s="17">
        <v>43049</v>
      </c>
      <c r="AD587" s="17" t="s">
        <v>361</v>
      </c>
      <c r="AE587" s="15" t="s">
        <v>1571</v>
      </c>
      <c r="AF587" s="16" t="s">
        <v>53</v>
      </c>
      <c r="AG587" s="15" t="s">
        <v>1508</v>
      </c>
      <c r="AH587"/>
      <c r="AI587"/>
      <c r="AJ587"/>
      <c r="AK587"/>
      <c r="AL587"/>
      <c r="AM587"/>
      <c r="AN587"/>
      <c r="AO587"/>
    </row>
    <row r="588" spans="1:41" s="33" customFormat="1" ht="63" hidden="1" customHeight="1" x14ac:dyDescent="0.25">
      <c r="A588" s="13" t="s">
        <v>1495</v>
      </c>
      <c r="B588" s="14">
        <v>72141103</v>
      </c>
      <c r="C588" s="15" t="s">
        <v>1572</v>
      </c>
      <c r="D588" s="15" t="s">
        <v>3571</v>
      </c>
      <c r="E588" s="14" t="s">
        <v>3587</v>
      </c>
      <c r="F588" s="22" t="s">
        <v>3746</v>
      </c>
      <c r="G588" s="24" t="s">
        <v>4033</v>
      </c>
      <c r="H588" s="23">
        <v>1200000000</v>
      </c>
      <c r="I588" s="23">
        <v>1200000000</v>
      </c>
      <c r="J588" s="16" t="s">
        <v>3598</v>
      </c>
      <c r="K588" s="16" t="s">
        <v>48</v>
      </c>
      <c r="L588" s="15" t="s">
        <v>1497</v>
      </c>
      <c r="M588" s="15" t="s">
        <v>71</v>
      </c>
      <c r="N588" s="15" t="s">
        <v>1506</v>
      </c>
      <c r="O588" s="15" t="s">
        <v>1499</v>
      </c>
      <c r="P588" s="16" t="s">
        <v>1565</v>
      </c>
      <c r="Q588" s="16" t="s">
        <v>1566</v>
      </c>
      <c r="R588" s="16" t="s">
        <v>1567</v>
      </c>
      <c r="S588" s="16" t="s">
        <v>4038</v>
      </c>
      <c r="T588" s="16" t="s">
        <v>4039</v>
      </c>
      <c r="U588" s="17" t="s">
        <v>1568</v>
      </c>
      <c r="V588" t="s">
        <v>4050</v>
      </c>
      <c r="W588" s="16" t="s">
        <v>4051</v>
      </c>
      <c r="X588" s="18">
        <v>43048.606944444444</v>
      </c>
      <c r="Y588" s="16" t="s">
        <v>4052</v>
      </c>
      <c r="Z588" s="16" t="s">
        <v>4053</v>
      </c>
      <c r="AA588" s="19">
        <f t="shared" si="12"/>
        <v>1</v>
      </c>
      <c r="AB588" s="17" t="s">
        <v>4054</v>
      </c>
      <c r="AC588" s="17">
        <v>43048</v>
      </c>
      <c r="AD588" s="17" t="s">
        <v>361</v>
      </c>
      <c r="AE588" s="15" t="s">
        <v>1573</v>
      </c>
      <c r="AF588" s="16" t="s">
        <v>53</v>
      </c>
      <c r="AG588" s="15" t="s">
        <v>1508</v>
      </c>
      <c r="AH588"/>
      <c r="AI588"/>
      <c r="AJ588"/>
      <c r="AK588"/>
      <c r="AL588"/>
      <c r="AM588"/>
      <c r="AN588"/>
      <c r="AO588"/>
    </row>
    <row r="589" spans="1:41" s="33" customFormat="1" ht="63" hidden="1" customHeight="1" x14ac:dyDescent="0.25">
      <c r="A589" s="13" t="s">
        <v>1495</v>
      </c>
      <c r="B589" s="14">
        <v>72141103</v>
      </c>
      <c r="C589" s="15" t="s">
        <v>1574</v>
      </c>
      <c r="D589" s="15" t="s">
        <v>3571</v>
      </c>
      <c r="E589" s="14" t="s">
        <v>3590</v>
      </c>
      <c r="F589" s="22" t="s">
        <v>3746</v>
      </c>
      <c r="G589" s="24" t="s">
        <v>4033</v>
      </c>
      <c r="H589" s="23">
        <v>709947096</v>
      </c>
      <c r="I589" s="23">
        <v>709947096</v>
      </c>
      <c r="J589" s="16" t="s">
        <v>3598</v>
      </c>
      <c r="K589" s="16" t="s">
        <v>48</v>
      </c>
      <c r="L589" s="15" t="s">
        <v>1497</v>
      </c>
      <c r="M589" s="15" t="s">
        <v>71</v>
      </c>
      <c r="N589" s="15" t="s">
        <v>1506</v>
      </c>
      <c r="O589" s="15" t="s">
        <v>1499</v>
      </c>
      <c r="P589" s="16" t="s">
        <v>1565</v>
      </c>
      <c r="Q589" s="16" t="s">
        <v>1566</v>
      </c>
      <c r="R589" s="16" t="s">
        <v>1567</v>
      </c>
      <c r="S589" s="16" t="s">
        <v>4038</v>
      </c>
      <c r="T589" s="16" t="s">
        <v>4039</v>
      </c>
      <c r="U589" s="17" t="s">
        <v>1568</v>
      </c>
      <c r="V589" t="s">
        <v>4055</v>
      </c>
      <c r="W589" s="16" t="s">
        <v>4056</v>
      </c>
      <c r="X589" s="18">
        <v>43048.617361111108</v>
      </c>
      <c r="Y589" s="16" t="s">
        <v>4057</v>
      </c>
      <c r="Z589" s="16" t="s">
        <v>4058</v>
      </c>
      <c r="AA589" s="19">
        <f t="shared" si="12"/>
        <v>1</v>
      </c>
      <c r="AB589" s="17" t="s">
        <v>4059</v>
      </c>
      <c r="AC589" s="17">
        <v>43048</v>
      </c>
      <c r="AD589" s="17" t="s">
        <v>361</v>
      </c>
      <c r="AE589" s="15" t="s">
        <v>1573</v>
      </c>
      <c r="AF589" s="16" t="s">
        <v>53</v>
      </c>
      <c r="AG589" s="15" t="s">
        <v>1508</v>
      </c>
      <c r="AH589"/>
      <c r="AI589"/>
      <c r="AJ589"/>
      <c r="AK589"/>
      <c r="AL589"/>
      <c r="AM589"/>
      <c r="AN589"/>
      <c r="AO589"/>
    </row>
    <row r="590" spans="1:41" s="33" customFormat="1" ht="63" hidden="1" customHeight="1" x14ac:dyDescent="0.25">
      <c r="A590" s="13" t="s">
        <v>1495</v>
      </c>
      <c r="B590" s="14">
        <v>72141103</v>
      </c>
      <c r="C590" s="15" t="s">
        <v>1575</v>
      </c>
      <c r="D590" s="15" t="s">
        <v>3571</v>
      </c>
      <c r="E590" s="14" t="s">
        <v>3590</v>
      </c>
      <c r="F590" s="22" t="s">
        <v>3746</v>
      </c>
      <c r="G590" s="24" t="s">
        <v>4033</v>
      </c>
      <c r="H590" s="23">
        <v>3332190062</v>
      </c>
      <c r="I590" s="23">
        <v>3332190062</v>
      </c>
      <c r="J590" s="16" t="s">
        <v>3598</v>
      </c>
      <c r="K590" s="16" t="s">
        <v>48</v>
      </c>
      <c r="L590" s="15" t="s">
        <v>1497</v>
      </c>
      <c r="M590" s="15" t="s">
        <v>71</v>
      </c>
      <c r="N590" s="15" t="s">
        <v>1506</v>
      </c>
      <c r="O590" s="15" t="s">
        <v>1499</v>
      </c>
      <c r="P590" s="16" t="s">
        <v>1565</v>
      </c>
      <c r="Q590" s="16" t="s">
        <v>1566</v>
      </c>
      <c r="R590" s="16" t="s">
        <v>1567</v>
      </c>
      <c r="S590" s="16" t="s">
        <v>4038</v>
      </c>
      <c r="T590" s="16" t="s">
        <v>4039</v>
      </c>
      <c r="U590" s="17" t="s">
        <v>1568</v>
      </c>
      <c r="V590" t="s">
        <v>4060</v>
      </c>
      <c r="W590" s="16" t="s">
        <v>4061</v>
      </c>
      <c r="X590" s="18">
        <v>43048.620138888888</v>
      </c>
      <c r="Y590" s="16" t="s">
        <v>4062</v>
      </c>
      <c r="Z590" s="16" t="s">
        <v>4063</v>
      </c>
      <c r="AA590" s="19">
        <f t="shared" si="12"/>
        <v>1</v>
      </c>
      <c r="AB590" s="17" t="s">
        <v>4064</v>
      </c>
      <c r="AC590" s="17">
        <v>43048</v>
      </c>
      <c r="AD590" s="17" t="s">
        <v>361</v>
      </c>
      <c r="AE590" s="15" t="s">
        <v>1573</v>
      </c>
      <c r="AF590" s="16" t="s">
        <v>53</v>
      </c>
      <c r="AG590" s="15" t="s">
        <v>1508</v>
      </c>
      <c r="AH590"/>
      <c r="AI590"/>
      <c r="AJ590"/>
      <c r="AK590"/>
      <c r="AL590"/>
      <c r="AM590"/>
      <c r="AN590"/>
      <c r="AO590"/>
    </row>
    <row r="591" spans="1:41" s="33" customFormat="1" ht="63" hidden="1" customHeight="1" x14ac:dyDescent="0.25">
      <c r="A591" s="13" t="s">
        <v>1495</v>
      </c>
      <c r="B591" s="14">
        <v>72141103</v>
      </c>
      <c r="C591" s="15" t="s">
        <v>1576</v>
      </c>
      <c r="D591" s="15" t="s">
        <v>3571</v>
      </c>
      <c r="E591" s="14" t="s">
        <v>3590</v>
      </c>
      <c r="F591" s="22" t="s">
        <v>3746</v>
      </c>
      <c r="G591" s="24" t="s">
        <v>4033</v>
      </c>
      <c r="H591" s="23">
        <v>314460928</v>
      </c>
      <c r="I591" s="23">
        <v>314460928</v>
      </c>
      <c r="J591" s="16" t="s">
        <v>3598</v>
      </c>
      <c r="K591" s="16" t="s">
        <v>48</v>
      </c>
      <c r="L591" s="15" t="s">
        <v>1497</v>
      </c>
      <c r="M591" s="15" t="s">
        <v>71</v>
      </c>
      <c r="N591" s="15" t="s">
        <v>1506</v>
      </c>
      <c r="O591" s="15" t="s">
        <v>1499</v>
      </c>
      <c r="P591" s="16" t="s">
        <v>1565</v>
      </c>
      <c r="Q591" s="16" t="s">
        <v>1566</v>
      </c>
      <c r="R591" s="16" t="s">
        <v>1567</v>
      </c>
      <c r="S591" s="16" t="s">
        <v>4038</v>
      </c>
      <c r="T591" s="16" t="s">
        <v>4039</v>
      </c>
      <c r="U591" s="17" t="s">
        <v>1568</v>
      </c>
      <c r="V591" t="s">
        <v>4065</v>
      </c>
      <c r="W591" s="16" t="s">
        <v>4066</v>
      </c>
      <c r="X591" s="18">
        <v>43048.602777777778</v>
      </c>
      <c r="Y591" s="16" t="s">
        <v>4067</v>
      </c>
      <c r="Z591" s="16" t="s">
        <v>4068</v>
      </c>
      <c r="AA591" s="19">
        <f t="shared" si="12"/>
        <v>1</v>
      </c>
      <c r="AB591" s="17" t="s">
        <v>4069</v>
      </c>
      <c r="AC591" s="17">
        <v>43048</v>
      </c>
      <c r="AD591" s="17" t="s">
        <v>361</v>
      </c>
      <c r="AE591" s="15" t="s">
        <v>1569</v>
      </c>
      <c r="AF591" s="16" t="s">
        <v>53</v>
      </c>
      <c r="AG591" s="15" t="s">
        <v>1508</v>
      </c>
      <c r="AH591"/>
      <c r="AI591"/>
      <c r="AJ591"/>
      <c r="AK591"/>
      <c r="AL591"/>
      <c r="AM591"/>
      <c r="AN591"/>
      <c r="AO591"/>
    </row>
    <row r="592" spans="1:41" s="33" customFormat="1" ht="63" hidden="1" customHeight="1" x14ac:dyDescent="0.25">
      <c r="A592" s="13" t="s">
        <v>1495</v>
      </c>
      <c r="B592" s="14">
        <v>72141103</v>
      </c>
      <c r="C592" s="15" t="s">
        <v>1577</v>
      </c>
      <c r="D592" s="15" t="s">
        <v>3571</v>
      </c>
      <c r="E592" s="14" t="s">
        <v>3590</v>
      </c>
      <c r="F592" s="22" t="s">
        <v>3746</v>
      </c>
      <c r="G592" s="24" t="s">
        <v>4033</v>
      </c>
      <c r="H592" s="23">
        <v>1368430914</v>
      </c>
      <c r="I592" s="23">
        <v>1368430914</v>
      </c>
      <c r="J592" s="16" t="s">
        <v>3598</v>
      </c>
      <c r="K592" s="16" t="s">
        <v>48</v>
      </c>
      <c r="L592" s="15" t="s">
        <v>1497</v>
      </c>
      <c r="M592" s="15" t="s">
        <v>71</v>
      </c>
      <c r="N592" s="15" t="s">
        <v>1506</v>
      </c>
      <c r="O592" s="15" t="s">
        <v>1499</v>
      </c>
      <c r="P592" s="16" t="s">
        <v>1565</v>
      </c>
      <c r="Q592" s="16" t="s">
        <v>1566</v>
      </c>
      <c r="R592" s="16" t="s">
        <v>1567</v>
      </c>
      <c r="S592" s="16" t="s">
        <v>4038</v>
      </c>
      <c r="T592" s="16" t="s">
        <v>4039</v>
      </c>
      <c r="U592" s="17" t="s">
        <v>1568</v>
      </c>
      <c r="V592" t="s">
        <v>4070</v>
      </c>
      <c r="W592" s="16" t="s">
        <v>4071</v>
      </c>
      <c r="X592" s="18">
        <v>43048.613194444442</v>
      </c>
      <c r="Y592" s="16" t="s">
        <v>4072</v>
      </c>
      <c r="Z592" s="16" t="s">
        <v>4073</v>
      </c>
      <c r="AA592" s="19">
        <f t="shared" si="12"/>
        <v>1</v>
      </c>
      <c r="AB592" s="17" t="s">
        <v>4074</v>
      </c>
      <c r="AC592" s="17">
        <v>43048</v>
      </c>
      <c r="AD592" s="17" t="s">
        <v>361</v>
      </c>
      <c r="AE592" s="15" t="s">
        <v>1569</v>
      </c>
      <c r="AF592" s="16" t="s">
        <v>53</v>
      </c>
      <c r="AG592" s="15" t="s">
        <v>1508</v>
      </c>
      <c r="AH592"/>
      <c r="AI592"/>
      <c r="AJ592"/>
      <c r="AK592"/>
      <c r="AL592"/>
      <c r="AM592"/>
      <c r="AN592"/>
      <c r="AO592"/>
    </row>
    <row r="593" spans="1:41" s="33" customFormat="1" ht="63" hidden="1" customHeight="1" x14ac:dyDescent="0.25">
      <c r="A593" s="13" t="s">
        <v>1495</v>
      </c>
      <c r="B593" s="14">
        <v>72141103</v>
      </c>
      <c r="C593" s="15" t="s">
        <v>1578</v>
      </c>
      <c r="D593" s="15" t="s">
        <v>3571</v>
      </c>
      <c r="E593" s="14" t="s">
        <v>3587</v>
      </c>
      <c r="F593" s="22" t="s">
        <v>3746</v>
      </c>
      <c r="G593" s="24" t="s">
        <v>4033</v>
      </c>
      <c r="H593" s="23">
        <v>2000000000</v>
      </c>
      <c r="I593" s="23">
        <v>2000000000</v>
      </c>
      <c r="J593" s="16" t="s">
        <v>3598</v>
      </c>
      <c r="K593" s="16" t="s">
        <v>48</v>
      </c>
      <c r="L593" s="15" t="s">
        <v>1497</v>
      </c>
      <c r="M593" s="15" t="s">
        <v>71</v>
      </c>
      <c r="N593" s="15" t="s">
        <v>1506</v>
      </c>
      <c r="O593" s="15" t="s">
        <v>1499</v>
      </c>
      <c r="P593" s="16" t="s">
        <v>1565</v>
      </c>
      <c r="Q593" s="16" t="s">
        <v>1566</v>
      </c>
      <c r="R593" s="16" t="s">
        <v>1567</v>
      </c>
      <c r="S593" s="16" t="s">
        <v>4038</v>
      </c>
      <c r="T593" s="16" t="s">
        <v>4039</v>
      </c>
      <c r="U593" s="17" t="s">
        <v>1568</v>
      </c>
      <c r="V593" t="s">
        <v>4075</v>
      </c>
      <c r="W593" s="16" t="s">
        <v>4076</v>
      </c>
      <c r="X593" s="18">
        <v>43048.62222222222</v>
      </c>
      <c r="Y593" s="16" t="s">
        <v>4077</v>
      </c>
      <c r="Z593" s="16" t="s">
        <v>4078</v>
      </c>
      <c r="AA593" s="19">
        <f t="shared" si="12"/>
        <v>1</v>
      </c>
      <c r="AB593" s="17" t="s">
        <v>4079</v>
      </c>
      <c r="AC593" s="17">
        <v>43048</v>
      </c>
      <c r="AD593" s="17" t="s">
        <v>1359</v>
      </c>
      <c r="AE593" s="15" t="s">
        <v>1579</v>
      </c>
      <c r="AF593" s="16" t="s">
        <v>53</v>
      </c>
      <c r="AG593" s="15" t="s">
        <v>1508</v>
      </c>
      <c r="AH593"/>
      <c r="AI593"/>
      <c r="AJ593"/>
      <c r="AK593"/>
      <c r="AL593"/>
      <c r="AM593"/>
      <c r="AN593"/>
      <c r="AO593"/>
    </row>
    <row r="594" spans="1:41" s="33" customFormat="1" ht="63" hidden="1" customHeight="1" x14ac:dyDescent="0.25">
      <c r="A594" s="13" t="s">
        <v>1495</v>
      </c>
      <c r="B594" s="14">
        <v>72141103</v>
      </c>
      <c r="C594" s="15" t="s">
        <v>1580</v>
      </c>
      <c r="D594" s="15" t="s">
        <v>3571</v>
      </c>
      <c r="E594" s="14" t="s">
        <v>3587</v>
      </c>
      <c r="F594" s="22" t="s">
        <v>3746</v>
      </c>
      <c r="G594" s="24" t="s">
        <v>4033</v>
      </c>
      <c r="H594" s="23">
        <v>1190047485</v>
      </c>
      <c r="I594" s="23">
        <v>1190047485</v>
      </c>
      <c r="J594" s="16" t="s">
        <v>3598</v>
      </c>
      <c r="K594" s="16" t="s">
        <v>48</v>
      </c>
      <c r="L594" s="15" t="s">
        <v>1497</v>
      </c>
      <c r="M594" s="15" t="s">
        <v>71</v>
      </c>
      <c r="N594" s="15" t="s">
        <v>1506</v>
      </c>
      <c r="O594" s="15" t="s">
        <v>1499</v>
      </c>
      <c r="P594" s="16" t="s">
        <v>1565</v>
      </c>
      <c r="Q594" s="16" t="s">
        <v>1566</v>
      </c>
      <c r="R594" s="16" t="s">
        <v>1567</v>
      </c>
      <c r="S594" s="16" t="s">
        <v>4038</v>
      </c>
      <c r="T594" s="16" t="s">
        <v>4039</v>
      </c>
      <c r="U594" s="17" t="s">
        <v>1568</v>
      </c>
      <c r="V594" t="s">
        <v>4080</v>
      </c>
      <c r="W594" s="16" t="s">
        <v>4081</v>
      </c>
      <c r="X594" s="18">
        <v>43048.67291666667</v>
      </c>
      <c r="Y594" s="16" t="s">
        <v>4082</v>
      </c>
      <c r="Z594" s="16" t="s">
        <v>4083</v>
      </c>
      <c r="AA594" s="19">
        <f t="shared" si="12"/>
        <v>1</v>
      </c>
      <c r="AB594" s="17" t="s">
        <v>4084</v>
      </c>
      <c r="AC594" s="17">
        <v>43048</v>
      </c>
      <c r="AD594" s="17" t="s">
        <v>361</v>
      </c>
      <c r="AE594" s="15" t="s">
        <v>1569</v>
      </c>
      <c r="AF594" s="16" t="s">
        <v>53</v>
      </c>
      <c r="AG594" s="15" t="s">
        <v>1508</v>
      </c>
      <c r="AH594"/>
      <c r="AI594"/>
      <c r="AJ594"/>
      <c r="AK594"/>
      <c r="AL594"/>
      <c r="AM594"/>
      <c r="AN594"/>
      <c r="AO594"/>
    </row>
    <row r="595" spans="1:41" s="33" customFormat="1" ht="63" hidden="1" customHeight="1" x14ac:dyDescent="0.25">
      <c r="A595" s="13" t="s">
        <v>1495</v>
      </c>
      <c r="B595" s="14">
        <v>72141103</v>
      </c>
      <c r="C595" s="15" t="s">
        <v>1581</v>
      </c>
      <c r="D595" s="15" t="s">
        <v>3571</v>
      </c>
      <c r="E595" s="14" t="s">
        <v>3590</v>
      </c>
      <c r="F595" s="22" t="s">
        <v>3746</v>
      </c>
      <c r="G595" s="24" t="s">
        <v>4033</v>
      </c>
      <c r="H595" s="23">
        <v>3000000000</v>
      </c>
      <c r="I595" s="23">
        <v>3000000000</v>
      </c>
      <c r="J595" s="16" t="s">
        <v>3598</v>
      </c>
      <c r="K595" s="16" t="s">
        <v>48</v>
      </c>
      <c r="L595" s="15" t="s">
        <v>1497</v>
      </c>
      <c r="M595" s="15" t="s">
        <v>71</v>
      </c>
      <c r="N595" s="15" t="s">
        <v>1506</v>
      </c>
      <c r="O595" s="15" t="s">
        <v>1499</v>
      </c>
      <c r="P595" s="16" t="s">
        <v>1565</v>
      </c>
      <c r="Q595" s="16" t="s">
        <v>1566</v>
      </c>
      <c r="R595" s="16" t="s">
        <v>1567</v>
      </c>
      <c r="S595" s="16" t="s">
        <v>4038</v>
      </c>
      <c r="T595" s="16" t="s">
        <v>4039</v>
      </c>
      <c r="U595" s="17" t="s">
        <v>1568</v>
      </c>
      <c r="V595" t="s">
        <v>4085</v>
      </c>
      <c r="W595" s="16" t="s">
        <v>4086</v>
      </c>
      <c r="X595" s="18">
        <v>43048.643750000003</v>
      </c>
      <c r="Y595" s="16" t="s">
        <v>4087</v>
      </c>
      <c r="Z595" s="16" t="s">
        <v>4088</v>
      </c>
      <c r="AA595" s="19">
        <f t="shared" si="12"/>
        <v>1</v>
      </c>
      <c r="AB595" s="17" t="s">
        <v>4089</v>
      </c>
      <c r="AC595" s="17">
        <v>43048</v>
      </c>
      <c r="AD595" s="17" t="s">
        <v>361</v>
      </c>
      <c r="AE595" s="15" t="s">
        <v>1582</v>
      </c>
      <c r="AF595" s="16" t="s">
        <v>53</v>
      </c>
      <c r="AG595" s="15" t="s">
        <v>1508</v>
      </c>
      <c r="AH595"/>
      <c r="AI595"/>
      <c r="AJ595"/>
      <c r="AK595"/>
      <c r="AL595"/>
      <c r="AM595"/>
      <c r="AN595"/>
      <c r="AO595"/>
    </row>
    <row r="596" spans="1:41" s="33" customFormat="1" ht="63" hidden="1" customHeight="1" x14ac:dyDescent="0.25">
      <c r="A596" s="13" t="s">
        <v>1495</v>
      </c>
      <c r="B596" s="14">
        <v>72141103</v>
      </c>
      <c r="C596" s="15" t="s">
        <v>1583</v>
      </c>
      <c r="D596" s="15" t="s">
        <v>3571</v>
      </c>
      <c r="E596" s="14" t="s">
        <v>3579</v>
      </c>
      <c r="F596" s="22" t="s">
        <v>3746</v>
      </c>
      <c r="G596" s="24" t="s">
        <v>4033</v>
      </c>
      <c r="H596" s="23">
        <v>571904350.79999995</v>
      </c>
      <c r="I596" s="23">
        <v>571904350.79999995</v>
      </c>
      <c r="J596" s="16" t="s">
        <v>3598</v>
      </c>
      <c r="K596" s="16" t="s">
        <v>48</v>
      </c>
      <c r="L596" s="15" t="s">
        <v>1497</v>
      </c>
      <c r="M596" s="15" t="s">
        <v>71</v>
      </c>
      <c r="N596" s="15" t="s">
        <v>1506</v>
      </c>
      <c r="O596" s="15" t="s">
        <v>1499</v>
      </c>
      <c r="P596" s="16" t="s">
        <v>1565</v>
      </c>
      <c r="Q596" s="16" t="s">
        <v>1566</v>
      </c>
      <c r="R596" s="16" t="s">
        <v>1567</v>
      </c>
      <c r="S596" s="16" t="s">
        <v>4038</v>
      </c>
      <c r="T596" s="16" t="s">
        <v>4039</v>
      </c>
      <c r="U596" s="17" t="s">
        <v>1568</v>
      </c>
      <c r="V596" t="s">
        <v>4090</v>
      </c>
      <c r="W596" s="16" t="s">
        <v>4091</v>
      </c>
      <c r="X596" s="18">
        <v>43048.633333333331</v>
      </c>
      <c r="Y596" s="16" t="s">
        <v>4092</v>
      </c>
      <c r="Z596" s="16" t="s">
        <v>4093</v>
      </c>
      <c r="AA596" s="19">
        <f t="shared" si="12"/>
        <v>1</v>
      </c>
      <c r="AB596" s="17" t="s">
        <v>4094</v>
      </c>
      <c r="AC596" s="17">
        <v>43048</v>
      </c>
      <c r="AD596" s="17" t="s">
        <v>361</v>
      </c>
      <c r="AE596" s="15" t="s">
        <v>1573</v>
      </c>
      <c r="AF596" s="16" t="s">
        <v>53</v>
      </c>
      <c r="AG596" s="15" t="s">
        <v>1508</v>
      </c>
      <c r="AH596"/>
      <c r="AI596"/>
      <c r="AJ596"/>
      <c r="AK596"/>
      <c r="AL596"/>
      <c r="AM596"/>
      <c r="AN596"/>
      <c r="AO596"/>
    </row>
    <row r="597" spans="1:41" s="33" customFormat="1" ht="63" hidden="1" customHeight="1" x14ac:dyDescent="0.25">
      <c r="A597" s="13" t="s">
        <v>1495</v>
      </c>
      <c r="B597" s="14">
        <v>72141103</v>
      </c>
      <c r="C597" s="15" t="s">
        <v>1584</v>
      </c>
      <c r="D597" s="15" t="s">
        <v>3571</v>
      </c>
      <c r="E597" s="14" t="s">
        <v>3590</v>
      </c>
      <c r="F597" s="22" t="s">
        <v>3746</v>
      </c>
      <c r="G597" s="24" t="s">
        <v>4033</v>
      </c>
      <c r="H597" s="23">
        <v>1000000000</v>
      </c>
      <c r="I597" s="23">
        <v>1000000000</v>
      </c>
      <c r="J597" s="16" t="s">
        <v>3598</v>
      </c>
      <c r="K597" s="16" t="s">
        <v>48</v>
      </c>
      <c r="L597" s="15" t="s">
        <v>1497</v>
      </c>
      <c r="M597" s="15" t="s">
        <v>71</v>
      </c>
      <c r="N597" s="15" t="s">
        <v>1506</v>
      </c>
      <c r="O597" s="15" t="s">
        <v>1499</v>
      </c>
      <c r="P597" s="16" t="s">
        <v>1565</v>
      </c>
      <c r="Q597" s="16" t="s">
        <v>1566</v>
      </c>
      <c r="R597" s="16" t="s">
        <v>1567</v>
      </c>
      <c r="S597" s="16" t="s">
        <v>4038</v>
      </c>
      <c r="T597" s="16" t="s">
        <v>4039</v>
      </c>
      <c r="U597" s="17" t="s">
        <v>1568</v>
      </c>
      <c r="V597" t="s">
        <v>4095</v>
      </c>
      <c r="W597" s="16" t="s">
        <v>4096</v>
      </c>
      <c r="X597" s="18">
        <v>43049.336805555555</v>
      </c>
      <c r="Y597" s="16" t="s">
        <v>4097</v>
      </c>
      <c r="Z597" s="16" t="s">
        <v>4098</v>
      </c>
      <c r="AA597" s="19">
        <f t="shared" si="12"/>
        <v>1</v>
      </c>
      <c r="AB597" s="17" t="s">
        <v>4099</v>
      </c>
      <c r="AC597" s="17">
        <v>43049</v>
      </c>
      <c r="AD597" s="17" t="s">
        <v>1359</v>
      </c>
      <c r="AE597" s="15" t="s">
        <v>1571</v>
      </c>
      <c r="AF597" s="16" t="s">
        <v>53</v>
      </c>
      <c r="AG597" s="15" t="s">
        <v>1508</v>
      </c>
      <c r="AH597"/>
      <c r="AI597"/>
      <c r="AJ597"/>
      <c r="AK597"/>
      <c r="AL597"/>
      <c r="AM597"/>
      <c r="AN597"/>
      <c r="AO597"/>
    </row>
    <row r="598" spans="1:41" s="33" customFormat="1" ht="63" hidden="1" customHeight="1" x14ac:dyDescent="0.25">
      <c r="A598" s="13" t="s">
        <v>1495</v>
      </c>
      <c r="B598" s="14">
        <v>72141103</v>
      </c>
      <c r="C598" s="15" t="s">
        <v>1585</v>
      </c>
      <c r="D598" s="15" t="s">
        <v>3571</v>
      </c>
      <c r="E598" s="14" t="s">
        <v>3578</v>
      </c>
      <c r="F598" s="22" t="s">
        <v>3746</v>
      </c>
      <c r="G598" s="24" t="s">
        <v>4033</v>
      </c>
      <c r="H598" s="23">
        <v>404500000</v>
      </c>
      <c r="I598" s="23">
        <v>404500000</v>
      </c>
      <c r="J598" s="16" t="s">
        <v>3598</v>
      </c>
      <c r="K598" s="16" t="s">
        <v>48</v>
      </c>
      <c r="L598" s="15" t="s">
        <v>1497</v>
      </c>
      <c r="M598" s="15" t="s">
        <v>71</v>
      </c>
      <c r="N598" s="15" t="s">
        <v>1506</v>
      </c>
      <c r="O598" s="15" t="s">
        <v>1499</v>
      </c>
      <c r="P598" s="16" t="s">
        <v>1565</v>
      </c>
      <c r="Q598" s="16" t="s">
        <v>1566</v>
      </c>
      <c r="R598" s="16" t="s">
        <v>1567</v>
      </c>
      <c r="S598" s="16" t="s">
        <v>4038</v>
      </c>
      <c r="T598" s="16" t="s">
        <v>4039</v>
      </c>
      <c r="U598" s="17" t="s">
        <v>1568</v>
      </c>
      <c r="V598" t="s">
        <v>4100</v>
      </c>
      <c r="W598" s="16" t="s">
        <v>4101</v>
      </c>
      <c r="X598" s="18">
        <v>43049.404861111114</v>
      </c>
      <c r="Y598" s="16" t="s">
        <v>4102</v>
      </c>
      <c r="Z598" s="16" t="s">
        <v>4103</v>
      </c>
      <c r="AA598" s="19">
        <f t="shared" si="12"/>
        <v>1</v>
      </c>
      <c r="AB598" s="17" t="s">
        <v>4104</v>
      </c>
      <c r="AC598" s="17">
        <v>43049</v>
      </c>
      <c r="AD598" s="17" t="s">
        <v>361</v>
      </c>
      <c r="AE598" s="15" t="s">
        <v>1571</v>
      </c>
      <c r="AF598" s="16" t="s">
        <v>53</v>
      </c>
      <c r="AG598" s="15" t="s">
        <v>1508</v>
      </c>
      <c r="AH598"/>
      <c r="AI598"/>
      <c r="AJ598"/>
      <c r="AK598"/>
      <c r="AL598"/>
      <c r="AM598"/>
      <c r="AN598"/>
      <c r="AO598"/>
    </row>
    <row r="599" spans="1:41" s="33" customFormat="1" ht="63" hidden="1" customHeight="1" x14ac:dyDescent="0.25">
      <c r="A599" s="13" t="s">
        <v>1495</v>
      </c>
      <c r="B599" s="14" t="s">
        <v>4105</v>
      </c>
      <c r="C599" s="15" t="s">
        <v>1586</v>
      </c>
      <c r="D599" s="15" t="s">
        <v>3571</v>
      </c>
      <c r="E599" s="14" t="s">
        <v>3588</v>
      </c>
      <c r="F599" s="22" t="s">
        <v>3746</v>
      </c>
      <c r="G599" s="24" t="s">
        <v>4033</v>
      </c>
      <c r="H599" s="23">
        <f>12000000000+15000000000-20166451836</f>
        <v>6833548164</v>
      </c>
      <c r="I599" s="23">
        <f>12000000000+15000000000-20166451836</f>
        <v>6833548164</v>
      </c>
      <c r="J599" s="16" t="s">
        <v>3598</v>
      </c>
      <c r="K599" s="16" t="s">
        <v>48</v>
      </c>
      <c r="L599" s="15" t="s">
        <v>1497</v>
      </c>
      <c r="M599" s="15" t="s">
        <v>71</v>
      </c>
      <c r="N599" s="15" t="s">
        <v>1506</v>
      </c>
      <c r="O599" s="15" t="s">
        <v>1499</v>
      </c>
      <c r="P599" s="16" t="s">
        <v>1587</v>
      </c>
      <c r="Q599" s="16" t="s">
        <v>1588</v>
      </c>
      <c r="R599" s="16" t="s">
        <v>1589</v>
      </c>
      <c r="S599" s="16" t="s">
        <v>1590</v>
      </c>
      <c r="T599" s="16" t="s">
        <v>4039</v>
      </c>
      <c r="U599" s="17" t="s">
        <v>1591</v>
      </c>
      <c r="V599" s="17"/>
      <c r="W599" s="16"/>
      <c r="X599" s="18"/>
      <c r="Y599" s="16"/>
      <c r="Z599" s="16"/>
      <c r="AA599" s="19" t="str">
        <f t="shared" si="12"/>
        <v/>
      </c>
      <c r="AB599" s="17"/>
      <c r="AC599" s="17"/>
      <c r="AD599" s="17"/>
      <c r="AE599" s="15" t="s">
        <v>1592</v>
      </c>
      <c r="AF599" s="16" t="s">
        <v>53</v>
      </c>
      <c r="AG599" s="15" t="s">
        <v>1508</v>
      </c>
      <c r="AH599"/>
      <c r="AI599"/>
      <c r="AJ599"/>
      <c r="AK599"/>
      <c r="AL599"/>
      <c r="AM599"/>
      <c r="AN599"/>
      <c r="AO599"/>
    </row>
    <row r="600" spans="1:41" s="33" customFormat="1" ht="63" hidden="1" customHeight="1" x14ac:dyDescent="0.25">
      <c r="A600" s="13" t="s">
        <v>1495</v>
      </c>
      <c r="B600" s="14">
        <v>84111507</v>
      </c>
      <c r="C600" s="15" t="s">
        <v>1593</v>
      </c>
      <c r="D600" s="15" t="s">
        <v>3572</v>
      </c>
      <c r="E600" s="14" t="s">
        <v>3583</v>
      </c>
      <c r="F600" s="22" t="s">
        <v>3746</v>
      </c>
      <c r="G600" s="24" t="s">
        <v>3683</v>
      </c>
      <c r="H600" s="23">
        <v>1097566000</v>
      </c>
      <c r="I600" s="23">
        <v>1097566000</v>
      </c>
      <c r="J600" s="16" t="s">
        <v>3598</v>
      </c>
      <c r="K600" s="16" t="s">
        <v>48</v>
      </c>
      <c r="L600" s="15" t="s">
        <v>1497</v>
      </c>
      <c r="M600" s="15" t="s">
        <v>71</v>
      </c>
      <c r="N600" s="15" t="s">
        <v>1506</v>
      </c>
      <c r="O600" s="15" t="s">
        <v>1499</v>
      </c>
      <c r="P600" s="16" t="s">
        <v>1541</v>
      </c>
      <c r="Q600" s="16" t="s">
        <v>1594</v>
      </c>
      <c r="R600" s="16" t="s">
        <v>1595</v>
      </c>
      <c r="S600" s="16">
        <v>180072001</v>
      </c>
      <c r="T600" s="16" t="s">
        <v>1596</v>
      </c>
      <c r="U600" s="17" t="s">
        <v>1597</v>
      </c>
      <c r="V600" s="17"/>
      <c r="W600" s="16"/>
      <c r="X600" s="18"/>
      <c r="Y600" s="16"/>
      <c r="Z600" s="16"/>
      <c r="AA600" s="19" t="str">
        <f t="shared" si="12"/>
        <v/>
      </c>
      <c r="AB600" s="17"/>
      <c r="AC600" s="17"/>
      <c r="AD600" s="17"/>
      <c r="AE600" s="15" t="s">
        <v>1598</v>
      </c>
      <c r="AF600" s="16" t="s">
        <v>53</v>
      </c>
      <c r="AG600" s="15" t="s">
        <v>1508</v>
      </c>
      <c r="AH600"/>
      <c r="AI600"/>
      <c r="AJ600"/>
      <c r="AK600"/>
      <c r="AL600"/>
      <c r="AM600"/>
      <c r="AN600"/>
      <c r="AO600"/>
    </row>
    <row r="601" spans="1:41" s="33" customFormat="1" ht="63" hidden="1" customHeight="1" x14ac:dyDescent="0.25">
      <c r="A601" s="13" t="s">
        <v>1495</v>
      </c>
      <c r="B601" s="14">
        <v>81101510</v>
      </c>
      <c r="C601" s="15" t="s">
        <v>1599</v>
      </c>
      <c r="D601" s="15" t="s">
        <v>3572</v>
      </c>
      <c r="E601" s="14" t="s">
        <v>3583</v>
      </c>
      <c r="F601" s="14" t="s">
        <v>3681</v>
      </c>
      <c r="G601" s="24" t="s">
        <v>3683</v>
      </c>
      <c r="H601" s="23">
        <v>800000000</v>
      </c>
      <c r="I601" s="23">
        <v>800000000</v>
      </c>
      <c r="J601" s="16" t="s">
        <v>3598</v>
      </c>
      <c r="K601" s="16" t="s">
        <v>48</v>
      </c>
      <c r="L601" s="15" t="s">
        <v>1497</v>
      </c>
      <c r="M601" s="15" t="s">
        <v>71</v>
      </c>
      <c r="N601" s="15" t="s">
        <v>1506</v>
      </c>
      <c r="O601" s="15" t="s">
        <v>1499</v>
      </c>
      <c r="P601" s="16" t="s">
        <v>1541</v>
      </c>
      <c r="Q601" s="16" t="s">
        <v>1600</v>
      </c>
      <c r="R601" s="16" t="s">
        <v>1543</v>
      </c>
      <c r="S601" s="16">
        <v>180038001</v>
      </c>
      <c r="T601" s="16" t="s">
        <v>1544</v>
      </c>
      <c r="U601" s="17" t="s">
        <v>1545</v>
      </c>
      <c r="V601" s="17"/>
      <c r="W601" s="16"/>
      <c r="X601" s="18"/>
      <c r="Y601" s="16"/>
      <c r="Z601" s="16"/>
      <c r="AA601" s="19" t="str">
        <f t="shared" si="12"/>
        <v/>
      </c>
      <c r="AB601" s="17"/>
      <c r="AC601" s="17"/>
      <c r="AD601" s="17"/>
      <c r="AE601" s="15" t="s">
        <v>1601</v>
      </c>
      <c r="AF601" s="16" t="s">
        <v>53</v>
      </c>
      <c r="AG601" s="15" t="s">
        <v>1508</v>
      </c>
      <c r="AH601"/>
      <c r="AI601"/>
      <c r="AJ601"/>
      <c r="AK601"/>
      <c r="AL601"/>
      <c r="AM601"/>
      <c r="AN601"/>
      <c r="AO601"/>
    </row>
    <row r="602" spans="1:41" s="33" customFormat="1" ht="63" hidden="1" customHeight="1" x14ac:dyDescent="0.25">
      <c r="A602" s="13" t="s">
        <v>1495</v>
      </c>
      <c r="B602" s="14">
        <v>77100000</v>
      </c>
      <c r="C602" s="15" t="s">
        <v>1602</v>
      </c>
      <c r="D602" s="15" t="s">
        <v>3572</v>
      </c>
      <c r="E602" s="14" t="s">
        <v>3583</v>
      </c>
      <c r="F602" s="14" t="s">
        <v>3681</v>
      </c>
      <c r="G602" s="24" t="s">
        <v>3683</v>
      </c>
      <c r="H602" s="23">
        <v>400000000</v>
      </c>
      <c r="I602" s="23">
        <v>400000000</v>
      </c>
      <c r="J602" s="16" t="s">
        <v>3598</v>
      </c>
      <c r="K602" s="16" t="s">
        <v>48</v>
      </c>
      <c r="L602" s="15" t="s">
        <v>1497</v>
      </c>
      <c r="M602" s="15" t="s">
        <v>71</v>
      </c>
      <c r="N602" s="15" t="s">
        <v>1506</v>
      </c>
      <c r="O602" s="15" t="s">
        <v>1499</v>
      </c>
      <c r="P602" s="16" t="s">
        <v>1541</v>
      </c>
      <c r="Q602" s="16" t="s">
        <v>1600</v>
      </c>
      <c r="R602" s="16" t="s">
        <v>1543</v>
      </c>
      <c r="S602" s="16">
        <v>180038001</v>
      </c>
      <c r="T602" s="16" t="s">
        <v>1544</v>
      </c>
      <c r="U602" s="17" t="s">
        <v>1545</v>
      </c>
      <c r="V602" s="17"/>
      <c r="W602" s="16"/>
      <c r="X602" s="18"/>
      <c r="Y602" s="16"/>
      <c r="Z602" s="16"/>
      <c r="AA602" s="19" t="str">
        <f t="shared" si="12"/>
        <v/>
      </c>
      <c r="AB602" s="17"/>
      <c r="AC602" s="17"/>
      <c r="AD602" s="17"/>
      <c r="AE602" s="15" t="s">
        <v>1601</v>
      </c>
      <c r="AF602" s="16" t="s">
        <v>53</v>
      </c>
      <c r="AG602" s="15" t="s">
        <v>1508</v>
      </c>
      <c r="AH602"/>
      <c r="AI602"/>
      <c r="AJ602"/>
      <c r="AK602"/>
      <c r="AL602"/>
      <c r="AM602"/>
      <c r="AN602"/>
      <c r="AO602"/>
    </row>
    <row r="603" spans="1:41" s="33" customFormat="1" ht="63" hidden="1" customHeight="1" x14ac:dyDescent="0.25">
      <c r="A603" s="13" t="s">
        <v>1495</v>
      </c>
      <c r="B603" s="14">
        <v>81101510</v>
      </c>
      <c r="C603" s="15" t="s">
        <v>1603</v>
      </c>
      <c r="D603" s="15" t="s">
        <v>3572</v>
      </c>
      <c r="E603" s="14" t="s">
        <v>3585</v>
      </c>
      <c r="F603" s="14" t="s">
        <v>3681</v>
      </c>
      <c r="G603" s="24" t="s">
        <v>3683</v>
      </c>
      <c r="H603" s="23">
        <v>800000000</v>
      </c>
      <c r="I603" s="23">
        <v>800000000</v>
      </c>
      <c r="J603" s="16" t="s">
        <v>3598</v>
      </c>
      <c r="K603" s="16" t="s">
        <v>48</v>
      </c>
      <c r="L603" s="15" t="s">
        <v>1497</v>
      </c>
      <c r="M603" s="15" t="s">
        <v>71</v>
      </c>
      <c r="N603" s="15" t="s">
        <v>1506</v>
      </c>
      <c r="O603" s="15" t="s">
        <v>1499</v>
      </c>
      <c r="P603" s="16" t="s">
        <v>1541</v>
      </c>
      <c r="Q603" s="16" t="s">
        <v>1600</v>
      </c>
      <c r="R603" s="16" t="s">
        <v>1543</v>
      </c>
      <c r="S603" s="16">
        <v>180038001</v>
      </c>
      <c r="T603" s="16" t="s">
        <v>1544</v>
      </c>
      <c r="U603" s="17" t="s">
        <v>1545</v>
      </c>
      <c r="V603" s="17"/>
      <c r="W603" s="16"/>
      <c r="X603" s="18"/>
      <c r="Y603" s="16"/>
      <c r="Z603" s="16"/>
      <c r="AA603" s="19" t="str">
        <f t="shared" si="12"/>
        <v/>
      </c>
      <c r="AB603" s="17"/>
      <c r="AC603" s="17"/>
      <c r="AD603" s="17"/>
      <c r="AE603" s="15" t="s">
        <v>1601</v>
      </c>
      <c r="AF603" s="16" t="s">
        <v>53</v>
      </c>
      <c r="AG603" s="15" t="s">
        <v>1508</v>
      </c>
      <c r="AH603"/>
      <c r="AI603"/>
      <c r="AJ603"/>
      <c r="AK603"/>
      <c r="AL603"/>
      <c r="AM603"/>
      <c r="AN603"/>
      <c r="AO603"/>
    </row>
    <row r="604" spans="1:41" s="33" customFormat="1" ht="63" hidden="1" customHeight="1" x14ac:dyDescent="0.25">
      <c r="A604" s="13" t="s">
        <v>1495</v>
      </c>
      <c r="B604" s="14">
        <v>22101600</v>
      </c>
      <c r="C604" s="15" t="s">
        <v>1604</v>
      </c>
      <c r="D604" s="15" t="s">
        <v>3571</v>
      </c>
      <c r="E604" s="14" t="s">
        <v>3581</v>
      </c>
      <c r="F604" s="22" t="s">
        <v>3680</v>
      </c>
      <c r="G604" s="24" t="s">
        <v>3683</v>
      </c>
      <c r="H604" s="23">
        <v>2174556500</v>
      </c>
      <c r="I604" s="23">
        <v>2174556500</v>
      </c>
      <c r="J604" s="16" t="s">
        <v>3598</v>
      </c>
      <c r="K604" s="16" t="s">
        <v>48</v>
      </c>
      <c r="L604" s="15" t="s">
        <v>1497</v>
      </c>
      <c r="M604" s="15" t="s">
        <v>71</v>
      </c>
      <c r="N604" s="15" t="s">
        <v>1506</v>
      </c>
      <c r="O604" s="15" t="s">
        <v>1499</v>
      </c>
      <c r="P604" s="16" t="s">
        <v>1510</v>
      </c>
      <c r="Q604" s="16" t="s">
        <v>1550</v>
      </c>
      <c r="R604" s="16" t="s">
        <v>1551</v>
      </c>
      <c r="S604" s="16">
        <v>180030001</v>
      </c>
      <c r="T604" s="16" t="s">
        <v>1552</v>
      </c>
      <c r="U604" s="17" t="s">
        <v>1553</v>
      </c>
      <c r="V604" t="s">
        <v>4028</v>
      </c>
      <c r="W604" s="16" t="s">
        <v>1605</v>
      </c>
      <c r="X604" s="18">
        <v>43046.727083333331</v>
      </c>
      <c r="Y604" s="16" t="s">
        <v>4030</v>
      </c>
      <c r="Z604" s="16" t="s">
        <v>4031</v>
      </c>
      <c r="AA604" s="19">
        <f t="shared" si="12"/>
        <v>1</v>
      </c>
      <c r="AB604" s="17" t="s">
        <v>4032</v>
      </c>
      <c r="AC604" s="17">
        <v>43049</v>
      </c>
      <c r="AD604" s="17" t="s">
        <v>361</v>
      </c>
      <c r="AE604" s="15" t="s">
        <v>1554</v>
      </c>
      <c r="AF604" s="16" t="s">
        <v>53</v>
      </c>
      <c r="AG604" s="15" t="s">
        <v>1508</v>
      </c>
      <c r="AH604"/>
      <c r="AI604"/>
      <c r="AJ604"/>
      <c r="AK604"/>
      <c r="AL604"/>
      <c r="AM604"/>
      <c r="AN604"/>
      <c r="AO604"/>
    </row>
    <row r="605" spans="1:41" s="33" customFormat="1" ht="63" hidden="1" customHeight="1" x14ac:dyDescent="0.25">
      <c r="A605" s="13" t="s">
        <v>1495</v>
      </c>
      <c r="B605" s="14">
        <v>81101510</v>
      </c>
      <c r="C605" s="15" t="s">
        <v>1606</v>
      </c>
      <c r="D605" s="15" t="s">
        <v>3571</v>
      </c>
      <c r="E605" s="14" t="s">
        <v>3583</v>
      </c>
      <c r="F605" s="16" t="s">
        <v>3667</v>
      </c>
      <c r="G605" s="24" t="s">
        <v>3683</v>
      </c>
      <c r="H605" s="23">
        <v>18000000000</v>
      </c>
      <c r="I605" s="23">
        <v>18000000000</v>
      </c>
      <c r="J605" s="15" t="s">
        <v>3599</v>
      </c>
      <c r="K605" s="15" t="s">
        <v>4106</v>
      </c>
      <c r="L605" s="15" t="s">
        <v>1497</v>
      </c>
      <c r="M605" s="15" t="s">
        <v>71</v>
      </c>
      <c r="N605" s="15" t="s">
        <v>1506</v>
      </c>
      <c r="O605" s="15" t="s">
        <v>1499</v>
      </c>
      <c r="P605" s="16" t="s">
        <v>1541</v>
      </c>
      <c r="Q605" s="16" t="s">
        <v>1600</v>
      </c>
      <c r="R605" s="16" t="s">
        <v>1543</v>
      </c>
      <c r="S605" s="16">
        <v>180038001</v>
      </c>
      <c r="T605" s="16" t="s">
        <v>1544</v>
      </c>
      <c r="U605" s="17" t="s">
        <v>1545</v>
      </c>
      <c r="V605" s="17"/>
      <c r="W605" s="16"/>
      <c r="X605" s="18"/>
      <c r="Y605" s="16"/>
      <c r="Z605" s="16"/>
      <c r="AA605" s="19" t="str">
        <f t="shared" si="12"/>
        <v/>
      </c>
      <c r="AB605" s="17"/>
      <c r="AC605" s="17"/>
      <c r="AD605" s="17"/>
      <c r="AE605" s="15" t="s">
        <v>1607</v>
      </c>
      <c r="AF605" s="16" t="s">
        <v>864</v>
      </c>
      <c r="AG605" s="15" t="s">
        <v>1504</v>
      </c>
      <c r="AH605"/>
      <c r="AI605"/>
      <c r="AJ605"/>
      <c r="AK605"/>
      <c r="AL605"/>
      <c r="AM605"/>
      <c r="AN605"/>
      <c r="AO605"/>
    </row>
    <row r="606" spans="1:41" s="33" customFormat="1" ht="63" hidden="1" customHeight="1" x14ac:dyDescent="0.25">
      <c r="A606" s="13" t="s">
        <v>1495</v>
      </c>
      <c r="B606" s="14">
        <v>81101510</v>
      </c>
      <c r="C606" s="15" t="s">
        <v>1608</v>
      </c>
      <c r="D606" s="15" t="s">
        <v>3571</v>
      </c>
      <c r="E606" s="14" t="s">
        <v>3579</v>
      </c>
      <c r="F606" s="14" t="s">
        <v>3681</v>
      </c>
      <c r="G606" s="24" t="s">
        <v>3683</v>
      </c>
      <c r="H606" s="23">
        <v>2000000000</v>
      </c>
      <c r="I606" s="23">
        <v>2000000000</v>
      </c>
      <c r="J606" s="15" t="s">
        <v>3599</v>
      </c>
      <c r="K606" s="15" t="s">
        <v>4106</v>
      </c>
      <c r="L606" s="15" t="s">
        <v>1497</v>
      </c>
      <c r="M606" s="15" t="s">
        <v>71</v>
      </c>
      <c r="N606" s="15" t="s">
        <v>1506</v>
      </c>
      <c r="O606" s="15" t="s">
        <v>1499</v>
      </c>
      <c r="P606" s="16" t="s">
        <v>1541</v>
      </c>
      <c r="Q606" s="16" t="s">
        <v>1600</v>
      </c>
      <c r="R606" s="16" t="s">
        <v>1543</v>
      </c>
      <c r="S606" s="16">
        <v>180038001</v>
      </c>
      <c r="T606" s="16" t="s">
        <v>1544</v>
      </c>
      <c r="U606" s="17" t="s">
        <v>1545</v>
      </c>
      <c r="V606" s="17"/>
      <c r="W606" s="16"/>
      <c r="X606" s="18"/>
      <c r="Y606" s="16"/>
      <c r="Z606" s="16"/>
      <c r="AA606" s="19" t="str">
        <f t="shared" si="12"/>
        <v/>
      </c>
      <c r="AB606" s="17"/>
      <c r="AC606" s="17"/>
      <c r="AD606" s="17"/>
      <c r="AE606" s="15" t="s">
        <v>1607</v>
      </c>
      <c r="AF606" s="16" t="s">
        <v>53</v>
      </c>
      <c r="AG606" s="15" t="s">
        <v>1508</v>
      </c>
      <c r="AH606"/>
      <c r="AI606"/>
      <c r="AJ606"/>
      <c r="AK606"/>
      <c r="AL606"/>
      <c r="AM606"/>
      <c r="AN606"/>
      <c r="AO606"/>
    </row>
    <row r="607" spans="1:41" s="33" customFormat="1" ht="63" hidden="1" customHeight="1" x14ac:dyDescent="0.25">
      <c r="A607" s="13" t="s">
        <v>1495</v>
      </c>
      <c r="B607" s="14" t="s">
        <v>4107</v>
      </c>
      <c r="C607" s="15" t="s">
        <v>1609</v>
      </c>
      <c r="D607" s="15" t="s">
        <v>3571</v>
      </c>
      <c r="E607" s="14" t="s">
        <v>3585</v>
      </c>
      <c r="F607" s="22" t="s">
        <v>3746</v>
      </c>
      <c r="G607" s="24" t="s">
        <v>3683</v>
      </c>
      <c r="H607" s="23">
        <v>4189222000</v>
      </c>
      <c r="I607" s="23">
        <v>4189222000</v>
      </c>
      <c r="J607" s="16" t="s">
        <v>3598</v>
      </c>
      <c r="K607" s="16" t="s">
        <v>48</v>
      </c>
      <c r="L607" s="15" t="s">
        <v>1497</v>
      </c>
      <c r="M607" s="15" t="s">
        <v>71</v>
      </c>
      <c r="N607" s="15" t="s">
        <v>1506</v>
      </c>
      <c r="O607" s="15" t="s">
        <v>1499</v>
      </c>
      <c r="P607" s="16" t="s">
        <v>1557</v>
      </c>
      <c r="Q607" s="16" t="s">
        <v>1610</v>
      </c>
      <c r="R607" s="16" t="s">
        <v>1611</v>
      </c>
      <c r="S607" s="16">
        <v>180034001</v>
      </c>
      <c r="T607" s="16" t="s">
        <v>1612</v>
      </c>
      <c r="U607" s="17" t="s">
        <v>1613</v>
      </c>
      <c r="V607" s="17"/>
      <c r="W607" s="16"/>
      <c r="X607" s="18"/>
      <c r="Y607" s="16"/>
      <c r="Z607" s="16"/>
      <c r="AA607" s="19" t="str">
        <f t="shared" si="12"/>
        <v/>
      </c>
      <c r="AB607" s="17"/>
      <c r="AC607" s="17"/>
      <c r="AD607" s="17"/>
      <c r="AE607" s="15" t="s">
        <v>1614</v>
      </c>
      <c r="AF607" s="16" t="s">
        <v>864</v>
      </c>
      <c r="AG607" s="15" t="s">
        <v>1504</v>
      </c>
      <c r="AH607"/>
      <c r="AI607"/>
      <c r="AJ607"/>
      <c r="AK607"/>
      <c r="AL607"/>
      <c r="AM607"/>
      <c r="AN607"/>
      <c r="AO607"/>
    </row>
    <row r="608" spans="1:41" s="33" customFormat="1" ht="63" hidden="1" customHeight="1" x14ac:dyDescent="0.25">
      <c r="A608" s="13" t="s">
        <v>1495</v>
      </c>
      <c r="B608" s="14" t="s">
        <v>3961</v>
      </c>
      <c r="C608" s="15" t="s">
        <v>1615</v>
      </c>
      <c r="D608" s="15" t="s">
        <v>3571</v>
      </c>
      <c r="E608" s="14" t="s">
        <v>3582</v>
      </c>
      <c r="F608" s="22" t="s">
        <v>3746</v>
      </c>
      <c r="G608" s="24" t="s">
        <v>3683</v>
      </c>
      <c r="H608" s="23">
        <v>126567985</v>
      </c>
      <c r="I608" s="23">
        <v>126567985</v>
      </c>
      <c r="J608" s="16" t="s">
        <v>3598</v>
      </c>
      <c r="K608" s="16" t="s">
        <v>48</v>
      </c>
      <c r="L608" s="15" t="s">
        <v>1497</v>
      </c>
      <c r="M608" s="15" t="s">
        <v>71</v>
      </c>
      <c r="N608" s="15" t="s">
        <v>1506</v>
      </c>
      <c r="O608" s="15" t="s">
        <v>1499</v>
      </c>
      <c r="P608" s="16" t="s">
        <v>1510</v>
      </c>
      <c r="Q608" s="16" t="s">
        <v>1511</v>
      </c>
      <c r="R608" s="16" t="s">
        <v>1512</v>
      </c>
      <c r="S608" s="16">
        <v>180035001</v>
      </c>
      <c r="T608" s="16" t="s">
        <v>1513</v>
      </c>
      <c r="U608" s="17" t="s">
        <v>1514</v>
      </c>
      <c r="V608" s="17"/>
      <c r="W608" s="16"/>
      <c r="X608" s="18"/>
      <c r="Y608" s="16"/>
      <c r="Z608" s="16"/>
      <c r="AA608" s="19" t="str">
        <f t="shared" si="12"/>
        <v/>
      </c>
      <c r="AB608" s="17"/>
      <c r="AC608" s="17"/>
      <c r="AD608" s="17"/>
      <c r="AE608" s="15" t="s">
        <v>1537</v>
      </c>
      <c r="AF608" s="16" t="s">
        <v>864</v>
      </c>
      <c r="AG608" s="15" t="s">
        <v>1504</v>
      </c>
      <c r="AH608"/>
      <c r="AI608"/>
      <c r="AJ608"/>
      <c r="AK608"/>
      <c r="AL608"/>
      <c r="AM608"/>
      <c r="AN608"/>
      <c r="AO608"/>
    </row>
    <row r="609" spans="1:41" s="33" customFormat="1" ht="63" hidden="1" customHeight="1" x14ac:dyDescent="0.25">
      <c r="A609" s="13" t="s">
        <v>1495</v>
      </c>
      <c r="B609" s="14" t="s">
        <v>4108</v>
      </c>
      <c r="C609" s="15" t="s">
        <v>1616</v>
      </c>
      <c r="D609" s="15" t="s">
        <v>3573</v>
      </c>
      <c r="E609" s="14" t="s">
        <v>3582</v>
      </c>
      <c r="F609" s="22" t="s">
        <v>3746</v>
      </c>
      <c r="G609" s="24" t="s">
        <v>3683</v>
      </c>
      <c r="H609" s="23">
        <v>500000000</v>
      </c>
      <c r="I609" s="23">
        <v>500000000</v>
      </c>
      <c r="J609" s="16" t="s">
        <v>3598</v>
      </c>
      <c r="K609" s="16" t="s">
        <v>48</v>
      </c>
      <c r="L609" s="15" t="s">
        <v>1497</v>
      </c>
      <c r="M609" s="15" t="s">
        <v>71</v>
      </c>
      <c r="N609" s="15" t="s">
        <v>1506</v>
      </c>
      <c r="O609" s="15" t="s">
        <v>1499</v>
      </c>
      <c r="P609" s="16" t="s">
        <v>1510</v>
      </c>
      <c r="Q609" s="16" t="s">
        <v>1617</v>
      </c>
      <c r="R609" s="16" t="s">
        <v>1618</v>
      </c>
      <c r="S609" s="16" t="s">
        <v>1619</v>
      </c>
      <c r="T609" s="16" t="s">
        <v>1620</v>
      </c>
      <c r="U609" s="17" t="s">
        <v>1621</v>
      </c>
      <c r="V609" s="17"/>
      <c r="W609" s="16"/>
      <c r="X609" s="18"/>
      <c r="Y609" s="16"/>
      <c r="Z609" s="16"/>
      <c r="AA609" s="19" t="str">
        <f t="shared" si="12"/>
        <v/>
      </c>
      <c r="AB609" s="17"/>
      <c r="AC609" s="17"/>
      <c r="AD609" s="17"/>
      <c r="AE609" s="15" t="s">
        <v>1622</v>
      </c>
      <c r="AF609" s="16" t="s">
        <v>864</v>
      </c>
      <c r="AG609" s="15" t="s">
        <v>1504</v>
      </c>
      <c r="AH609"/>
      <c r="AI609"/>
      <c r="AJ609"/>
      <c r="AK609"/>
      <c r="AL609"/>
      <c r="AM609"/>
      <c r="AN609"/>
      <c r="AO609"/>
    </row>
    <row r="610" spans="1:41" s="33" customFormat="1" ht="63" hidden="1" customHeight="1" x14ac:dyDescent="0.25">
      <c r="A610" s="13" t="s">
        <v>1495</v>
      </c>
      <c r="B610" s="14">
        <v>81101510</v>
      </c>
      <c r="C610" s="15" t="s">
        <v>1623</v>
      </c>
      <c r="D610" s="15" t="s">
        <v>3572</v>
      </c>
      <c r="E610" s="14" t="s">
        <v>3582</v>
      </c>
      <c r="F610" s="16" t="s">
        <v>3667</v>
      </c>
      <c r="G610" s="24" t="s">
        <v>3683</v>
      </c>
      <c r="H610" s="23">
        <v>1140000000</v>
      </c>
      <c r="I610" s="23">
        <v>1140000000</v>
      </c>
      <c r="J610" s="16" t="s">
        <v>3598</v>
      </c>
      <c r="K610" s="16" t="s">
        <v>48</v>
      </c>
      <c r="L610" s="15" t="s">
        <v>1497</v>
      </c>
      <c r="M610" s="15" t="s">
        <v>71</v>
      </c>
      <c r="N610" s="15" t="s">
        <v>1506</v>
      </c>
      <c r="O610" s="15" t="s">
        <v>1499</v>
      </c>
      <c r="P610" s="16" t="s">
        <v>1510</v>
      </c>
      <c r="Q610" s="16" t="s">
        <v>1624</v>
      </c>
      <c r="R610" s="16" t="s">
        <v>1625</v>
      </c>
      <c r="S610" s="16">
        <v>180115001</v>
      </c>
      <c r="T610" s="16" t="s">
        <v>1626</v>
      </c>
      <c r="U610" s="17" t="s">
        <v>1627</v>
      </c>
      <c r="V610" s="17"/>
      <c r="W610" s="16"/>
      <c r="X610" s="18"/>
      <c r="Y610" s="16"/>
      <c r="Z610" s="16"/>
      <c r="AA610" s="19" t="str">
        <f t="shared" si="12"/>
        <v/>
      </c>
      <c r="AB610" s="17"/>
      <c r="AC610" s="17"/>
      <c r="AD610" s="17"/>
      <c r="AE610" s="15" t="s">
        <v>1607</v>
      </c>
      <c r="AF610" s="16" t="s">
        <v>864</v>
      </c>
      <c r="AG610" s="15" t="s">
        <v>1504</v>
      </c>
      <c r="AH610"/>
      <c r="AI610"/>
      <c r="AJ610"/>
      <c r="AK610"/>
      <c r="AL610"/>
      <c r="AM610"/>
      <c r="AN610"/>
      <c r="AO610"/>
    </row>
    <row r="611" spans="1:41" s="33" customFormat="1" ht="63" hidden="1" customHeight="1" x14ac:dyDescent="0.25">
      <c r="A611" s="13" t="s">
        <v>1495</v>
      </c>
      <c r="B611" s="14">
        <v>81101510</v>
      </c>
      <c r="C611" s="15" t="s">
        <v>1628</v>
      </c>
      <c r="D611" s="15" t="s">
        <v>3572</v>
      </c>
      <c r="E611" s="14" t="s">
        <v>3578</v>
      </c>
      <c r="F611" s="14" t="s">
        <v>3681</v>
      </c>
      <c r="G611" s="24" t="s">
        <v>3683</v>
      </c>
      <c r="H611" s="23">
        <v>127000000</v>
      </c>
      <c r="I611" s="23">
        <v>127000000</v>
      </c>
      <c r="J611" s="16" t="s">
        <v>3598</v>
      </c>
      <c r="K611" s="16" t="s">
        <v>48</v>
      </c>
      <c r="L611" s="15" t="s">
        <v>1497</v>
      </c>
      <c r="M611" s="15" t="s">
        <v>71</v>
      </c>
      <c r="N611" s="15" t="s">
        <v>1506</v>
      </c>
      <c r="O611" s="15" t="s">
        <v>1499</v>
      </c>
      <c r="P611" s="16" t="s">
        <v>1510</v>
      </c>
      <c r="Q611" s="16" t="s">
        <v>1624</v>
      </c>
      <c r="R611" s="16" t="s">
        <v>1625</v>
      </c>
      <c r="S611" s="16">
        <v>180115001</v>
      </c>
      <c r="T611" s="16" t="s">
        <v>1626</v>
      </c>
      <c r="U611" s="17" t="s">
        <v>1627</v>
      </c>
      <c r="V611" s="17"/>
      <c r="W611" s="16"/>
      <c r="X611" s="18"/>
      <c r="Y611" s="16"/>
      <c r="Z611" s="16"/>
      <c r="AA611" s="19" t="str">
        <f t="shared" si="12"/>
        <v/>
      </c>
      <c r="AB611" s="17"/>
      <c r="AC611" s="17"/>
      <c r="AD611" s="17"/>
      <c r="AE611" s="15" t="s">
        <v>1607</v>
      </c>
      <c r="AF611" s="16" t="s">
        <v>53</v>
      </c>
      <c r="AG611" s="15" t="s">
        <v>1508</v>
      </c>
      <c r="AH611"/>
      <c r="AI611"/>
      <c r="AJ611"/>
      <c r="AK611"/>
      <c r="AL611"/>
      <c r="AM611"/>
      <c r="AN611"/>
      <c r="AO611"/>
    </row>
    <row r="612" spans="1:41" s="33" customFormat="1" ht="63" hidden="1" customHeight="1" x14ac:dyDescent="0.25">
      <c r="A612" s="13" t="s">
        <v>1495</v>
      </c>
      <c r="B612" s="14">
        <v>81101505</v>
      </c>
      <c r="C612" s="15" t="s">
        <v>1629</v>
      </c>
      <c r="D612" s="15" t="s">
        <v>3572</v>
      </c>
      <c r="E612" s="14" t="s">
        <v>3578</v>
      </c>
      <c r="F612" s="16" t="s">
        <v>3667</v>
      </c>
      <c r="G612" s="24" t="s">
        <v>3683</v>
      </c>
      <c r="H612" s="23">
        <v>1140000000</v>
      </c>
      <c r="I612" s="23">
        <v>1140000000</v>
      </c>
      <c r="J612" s="16" t="s">
        <v>3598</v>
      </c>
      <c r="K612" s="16" t="s">
        <v>48</v>
      </c>
      <c r="L612" s="15" t="s">
        <v>1497</v>
      </c>
      <c r="M612" s="15" t="s">
        <v>71</v>
      </c>
      <c r="N612" s="15" t="s">
        <v>1506</v>
      </c>
      <c r="O612" s="15" t="s">
        <v>1499</v>
      </c>
      <c r="P612" s="16" t="s">
        <v>1510</v>
      </c>
      <c r="Q612" s="16" t="s">
        <v>1624</v>
      </c>
      <c r="R612" s="16" t="s">
        <v>1625</v>
      </c>
      <c r="S612" s="16">
        <v>180115001</v>
      </c>
      <c r="T612" s="16" t="s">
        <v>1626</v>
      </c>
      <c r="U612" s="17" t="s">
        <v>1627</v>
      </c>
      <c r="V612" s="17"/>
      <c r="W612" s="16"/>
      <c r="X612" s="18"/>
      <c r="Y612" s="16"/>
      <c r="Z612" s="16"/>
      <c r="AA612" s="19" t="str">
        <f t="shared" si="12"/>
        <v/>
      </c>
      <c r="AB612" s="17"/>
      <c r="AC612" s="17"/>
      <c r="AD612" s="17"/>
      <c r="AE612" s="15" t="s">
        <v>1607</v>
      </c>
      <c r="AF612" s="16" t="s">
        <v>864</v>
      </c>
      <c r="AG612" s="15" t="s">
        <v>1504</v>
      </c>
      <c r="AH612"/>
      <c r="AI612"/>
      <c r="AJ612"/>
      <c r="AK612"/>
      <c r="AL612"/>
      <c r="AM612"/>
      <c r="AN612"/>
      <c r="AO612"/>
    </row>
    <row r="613" spans="1:41" s="33" customFormat="1" ht="63" hidden="1" customHeight="1" x14ac:dyDescent="0.25">
      <c r="A613" s="13" t="s">
        <v>1495</v>
      </c>
      <c r="B613" s="14">
        <v>81101505</v>
      </c>
      <c r="C613" s="15" t="s">
        <v>1630</v>
      </c>
      <c r="D613" s="15" t="s">
        <v>3572</v>
      </c>
      <c r="E613" s="14" t="s">
        <v>3578</v>
      </c>
      <c r="F613" s="14" t="s">
        <v>3681</v>
      </c>
      <c r="G613" s="24" t="s">
        <v>3683</v>
      </c>
      <c r="H613" s="23">
        <v>127000000</v>
      </c>
      <c r="I613" s="23">
        <v>127000000</v>
      </c>
      <c r="J613" s="16" t="s">
        <v>3598</v>
      </c>
      <c r="K613" s="16" t="s">
        <v>48</v>
      </c>
      <c r="L613" s="15" t="s">
        <v>1497</v>
      </c>
      <c r="M613" s="15" t="s">
        <v>71</v>
      </c>
      <c r="N613" s="15" t="s">
        <v>1506</v>
      </c>
      <c r="O613" s="15" t="s">
        <v>1499</v>
      </c>
      <c r="P613" s="16" t="s">
        <v>1510</v>
      </c>
      <c r="Q613" s="16" t="s">
        <v>1624</v>
      </c>
      <c r="R613" s="16" t="s">
        <v>1625</v>
      </c>
      <c r="S613" s="16">
        <v>180115001</v>
      </c>
      <c r="T613" s="16" t="s">
        <v>1626</v>
      </c>
      <c r="U613" s="17" t="s">
        <v>1627</v>
      </c>
      <c r="V613" s="17"/>
      <c r="W613" s="16"/>
      <c r="X613" s="18"/>
      <c r="Y613" s="16"/>
      <c r="Z613" s="16"/>
      <c r="AA613" s="19" t="str">
        <f t="shared" si="12"/>
        <v/>
      </c>
      <c r="AB613" s="17"/>
      <c r="AC613" s="17"/>
      <c r="AD613" s="17"/>
      <c r="AE613" s="15" t="s">
        <v>1607</v>
      </c>
      <c r="AF613" s="16" t="s">
        <v>53</v>
      </c>
      <c r="AG613" s="15" t="s">
        <v>1508</v>
      </c>
      <c r="AH613"/>
      <c r="AI613"/>
      <c r="AJ613"/>
      <c r="AK613"/>
      <c r="AL613"/>
      <c r="AM613"/>
      <c r="AN613"/>
      <c r="AO613"/>
    </row>
    <row r="614" spans="1:41" s="33" customFormat="1" ht="63" hidden="1" customHeight="1" x14ac:dyDescent="0.25">
      <c r="A614" s="13" t="s">
        <v>1495</v>
      </c>
      <c r="B614" s="14">
        <v>81101505</v>
      </c>
      <c r="C614" s="15" t="s">
        <v>1631</v>
      </c>
      <c r="D614" s="15" t="s">
        <v>3572</v>
      </c>
      <c r="E614" s="14" t="s">
        <v>3578</v>
      </c>
      <c r="F614" s="16" t="s">
        <v>3667</v>
      </c>
      <c r="G614" s="24" t="s">
        <v>3683</v>
      </c>
      <c r="H614" s="23">
        <v>1140000000</v>
      </c>
      <c r="I614" s="23">
        <v>1140000000</v>
      </c>
      <c r="J614" s="16" t="s">
        <v>3598</v>
      </c>
      <c r="K614" s="16" t="s">
        <v>48</v>
      </c>
      <c r="L614" s="15" t="s">
        <v>1497</v>
      </c>
      <c r="M614" s="15" t="s">
        <v>71</v>
      </c>
      <c r="N614" s="15" t="s">
        <v>1506</v>
      </c>
      <c r="O614" s="15" t="s">
        <v>1499</v>
      </c>
      <c r="P614" s="16" t="s">
        <v>1510</v>
      </c>
      <c r="Q614" s="16" t="s">
        <v>1624</v>
      </c>
      <c r="R614" s="16" t="s">
        <v>1625</v>
      </c>
      <c r="S614" s="16">
        <v>180115001</v>
      </c>
      <c r="T614" s="16" t="s">
        <v>1626</v>
      </c>
      <c r="U614" s="17" t="s">
        <v>1627</v>
      </c>
      <c r="V614" s="17"/>
      <c r="W614" s="16"/>
      <c r="X614" s="18"/>
      <c r="Y614" s="16"/>
      <c r="Z614" s="16"/>
      <c r="AA614" s="19" t="str">
        <f t="shared" si="12"/>
        <v/>
      </c>
      <c r="AB614" s="17"/>
      <c r="AC614" s="17"/>
      <c r="AD614" s="17"/>
      <c r="AE614" s="15" t="s">
        <v>1607</v>
      </c>
      <c r="AF614" s="16" t="s">
        <v>864</v>
      </c>
      <c r="AG614" s="15" t="s">
        <v>1504</v>
      </c>
      <c r="AH614"/>
      <c r="AI614"/>
      <c r="AJ614"/>
      <c r="AK614"/>
      <c r="AL614"/>
      <c r="AM614"/>
      <c r="AN614"/>
      <c r="AO614"/>
    </row>
    <row r="615" spans="1:41" s="33" customFormat="1" ht="63" hidden="1" customHeight="1" x14ac:dyDescent="0.25">
      <c r="A615" s="13" t="s">
        <v>1495</v>
      </c>
      <c r="B615" s="14">
        <v>81101505</v>
      </c>
      <c r="C615" s="15" t="s">
        <v>1632</v>
      </c>
      <c r="D615" s="15" t="s">
        <v>3572</v>
      </c>
      <c r="E615" s="14" t="s">
        <v>3577</v>
      </c>
      <c r="F615" s="14" t="s">
        <v>3681</v>
      </c>
      <c r="G615" s="24" t="s">
        <v>3683</v>
      </c>
      <c r="H615" s="23">
        <v>127000000</v>
      </c>
      <c r="I615" s="23">
        <v>127000000</v>
      </c>
      <c r="J615" s="16" t="s">
        <v>3598</v>
      </c>
      <c r="K615" s="16" t="s">
        <v>48</v>
      </c>
      <c r="L615" s="15" t="s">
        <v>1497</v>
      </c>
      <c r="M615" s="15" t="s">
        <v>71</v>
      </c>
      <c r="N615" s="15" t="s">
        <v>1506</v>
      </c>
      <c r="O615" s="15" t="s">
        <v>1499</v>
      </c>
      <c r="P615" s="16" t="s">
        <v>1510</v>
      </c>
      <c r="Q615" s="16" t="s">
        <v>1624</v>
      </c>
      <c r="R615" s="16" t="s">
        <v>1625</v>
      </c>
      <c r="S615" s="16">
        <v>180115001</v>
      </c>
      <c r="T615" s="16" t="s">
        <v>1626</v>
      </c>
      <c r="U615" s="17" t="s">
        <v>1627</v>
      </c>
      <c r="V615" s="17"/>
      <c r="W615" s="16"/>
      <c r="X615" s="18"/>
      <c r="Y615" s="16"/>
      <c r="Z615" s="16"/>
      <c r="AA615" s="19" t="str">
        <f t="shared" si="12"/>
        <v/>
      </c>
      <c r="AB615" s="17"/>
      <c r="AC615" s="17"/>
      <c r="AD615" s="17"/>
      <c r="AE615" s="15" t="s">
        <v>1607</v>
      </c>
      <c r="AF615" s="16" t="s">
        <v>53</v>
      </c>
      <c r="AG615" s="15" t="s">
        <v>1508</v>
      </c>
      <c r="AH615"/>
      <c r="AI615"/>
      <c r="AJ615"/>
      <c r="AK615"/>
      <c r="AL615"/>
      <c r="AM615"/>
      <c r="AN615"/>
      <c r="AO615"/>
    </row>
    <row r="616" spans="1:41" s="33" customFormat="1" ht="63" hidden="1" customHeight="1" x14ac:dyDescent="0.25">
      <c r="A616" s="13" t="s">
        <v>1495</v>
      </c>
      <c r="B616" s="14">
        <v>81101505</v>
      </c>
      <c r="C616" s="15" t="s">
        <v>1633</v>
      </c>
      <c r="D616" s="15" t="s">
        <v>3573</v>
      </c>
      <c r="E616" s="14" t="s">
        <v>3577</v>
      </c>
      <c r="F616" s="16" t="s">
        <v>3667</v>
      </c>
      <c r="G616" s="24" t="s">
        <v>3683</v>
      </c>
      <c r="H616" s="23">
        <v>1140000000</v>
      </c>
      <c r="I616" s="23">
        <v>1140000000</v>
      </c>
      <c r="J616" s="16" t="s">
        <v>3598</v>
      </c>
      <c r="K616" s="16" t="s">
        <v>48</v>
      </c>
      <c r="L616" s="15" t="s">
        <v>1497</v>
      </c>
      <c r="M616" s="15" t="s">
        <v>71</v>
      </c>
      <c r="N616" s="15" t="s">
        <v>1506</v>
      </c>
      <c r="O616" s="15" t="s">
        <v>1499</v>
      </c>
      <c r="P616" s="16" t="s">
        <v>1510</v>
      </c>
      <c r="Q616" s="16" t="s">
        <v>1624</v>
      </c>
      <c r="R616" s="16" t="s">
        <v>1625</v>
      </c>
      <c r="S616" s="16">
        <v>180115001</v>
      </c>
      <c r="T616" s="16" t="s">
        <v>1626</v>
      </c>
      <c r="U616" s="17" t="s">
        <v>1627</v>
      </c>
      <c r="V616" s="17"/>
      <c r="W616" s="16"/>
      <c r="X616" s="18"/>
      <c r="Y616" s="16" t="s">
        <v>906</v>
      </c>
      <c r="Z616" s="16"/>
      <c r="AA616" s="19" t="str">
        <f t="shared" si="12"/>
        <v/>
      </c>
      <c r="AB616" s="17"/>
      <c r="AC616" s="17"/>
      <c r="AD616" s="17"/>
      <c r="AE616" s="15" t="s">
        <v>1607</v>
      </c>
      <c r="AF616" s="16" t="s">
        <v>864</v>
      </c>
      <c r="AG616" s="15" t="s">
        <v>1504</v>
      </c>
      <c r="AH616"/>
      <c r="AI616"/>
      <c r="AJ616"/>
      <c r="AK616"/>
      <c r="AL616"/>
      <c r="AM616"/>
      <c r="AN616"/>
      <c r="AO616"/>
    </row>
    <row r="617" spans="1:41" s="33" customFormat="1" ht="63" hidden="1" customHeight="1" x14ac:dyDescent="0.25">
      <c r="A617" s="13" t="s">
        <v>1495</v>
      </c>
      <c r="B617" s="14">
        <v>81101505</v>
      </c>
      <c r="C617" s="15" t="s">
        <v>1634</v>
      </c>
      <c r="D617" s="15" t="s">
        <v>3573</v>
      </c>
      <c r="E617" s="14" t="s">
        <v>3583</v>
      </c>
      <c r="F617" s="14" t="s">
        <v>3681</v>
      </c>
      <c r="G617" s="24" t="s">
        <v>3683</v>
      </c>
      <c r="H617" s="23">
        <f>127000000+1376161</f>
        <v>128376161</v>
      </c>
      <c r="I617" s="23">
        <f>127000000+1376161</f>
        <v>128376161</v>
      </c>
      <c r="J617" s="16" t="s">
        <v>3598</v>
      </c>
      <c r="K617" s="16" t="s">
        <v>48</v>
      </c>
      <c r="L617" s="15" t="s">
        <v>1497</v>
      </c>
      <c r="M617" s="15" t="s">
        <v>71</v>
      </c>
      <c r="N617" s="15" t="s">
        <v>1506</v>
      </c>
      <c r="O617" s="15" t="s">
        <v>1499</v>
      </c>
      <c r="P617" s="16" t="s">
        <v>1510</v>
      </c>
      <c r="Q617" s="16" t="s">
        <v>1624</v>
      </c>
      <c r="R617" s="16" t="s">
        <v>1625</v>
      </c>
      <c r="S617" s="16">
        <v>180115001</v>
      </c>
      <c r="T617" s="16" t="s">
        <v>1626</v>
      </c>
      <c r="U617" s="17" t="s">
        <v>1627</v>
      </c>
      <c r="V617" s="17"/>
      <c r="W617" s="16"/>
      <c r="X617" s="18"/>
      <c r="Y617" s="16" t="s">
        <v>906</v>
      </c>
      <c r="Z617" s="16"/>
      <c r="AA617" s="19" t="str">
        <f t="shared" si="12"/>
        <v/>
      </c>
      <c r="AB617" s="17"/>
      <c r="AC617" s="17"/>
      <c r="AD617" s="17"/>
      <c r="AE617" s="15" t="s">
        <v>1607</v>
      </c>
      <c r="AF617" s="16" t="s">
        <v>53</v>
      </c>
      <c r="AG617" s="15" t="s">
        <v>1508</v>
      </c>
      <c r="AH617"/>
      <c r="AI617"/>
      <c r="AJ617"/>
      <c r="AK617"/>
      <c r="AL617"/>
      <c r="AM617"/>
      <c r="AN617"/>
      <c r="AO617"/>
    </row>
    <row r="618" spans="1:41" s="33" customFormat="1" ht="63" hidden="1" customHeight="1" x14ac:dyDescent="0.25">
      <c r="A618" s="13" t="s">
        <v>1495</v>
      </c>
      <c r="B618" s="14">
        <v>95121511</v>
      </c>
      <c r="C618" s="15" t="s">
        <v>1635</v>
      </c>
      <c r="D618" s="15" t="s">
        <v>3571</v>
      </c>
      <c r="E618" s="14" t="s">
        <v>3580</v>
      </c>
      <c r="F618" s="22" t="s">
        <v>3746</v>
      </c>
      <c r="G618" s="24" t="s">
        <v>3683</v>
      </c>
      <c r="H618" s="23">
        <f>900000000+1977880263</f>
        <v>2877880263</v>
      </c>
      <c r="I618" s="23">
        <f>900000000+1977880263</f>
        <v>2877880263</v>
      </c>
      <c r="J618" s="16" t="s">
        <v>3598</v>
      </c>
      <c r="K618" s="16" t="s">
        <v>48</v>
      </c>
      <c r="L618" s="15" t="s">
        <v>1497</v>
      </c>
      <c r="M618" s="15" t="s">
        <v>71</v>
      </c>
      <c r="N618" s="15" t="s">
        <v>1506</v>
      </c>
      <c r="O618" s="15" t="s">
        <v>1499</v>
      </c>
      <c r="P618" s="16" t="s">
        <v>1587</v>
      </c>
      <c r="Q618" s="16" t="s">
        <v>1636</v>
      </c>
      <c r="R618" s="16" t="s">
        <v>1637</v>
      </c>
      <c r="S618" s="16">
        <v>180043001</v>
      </c>
      <c r="T618" s="16" t="s">
        <v>1638</v>
      </c>
      <c r="U618" s="17" t="s">
        <v>1639</v>
      </c>
      <c r="V618" s="17"/>
      <c r="W618" s="16"/>
      <c r="X618" s="18"/>
      <c r="Y618" s="16"/>
      <c r="Z618" s="16"/>
      <c r="AA618" s="19" t="str">
        <f t="shared" si="12"/>
        <v/>
      </c>
      <c r="AB618" s="17"/>
      <c r="AC618" s="17"/>
      <c r="AD618" s="17"/>
      <c r="AE618" s="15" t="s">
        <v>1592</v>
      </c>
      <c r="AF618" s="16" t="s">
        <v>53</v>
      </c>
      <c r="AG618" s="15" t="s">
        <v>1508</v>
      </c>
      <c r="AH618"/>
      <c r="AI618"/>
      <c r="AJ618"/>
      <c r="AK618"/>
      <c r="AL618"/>
      <c r="AM618"/>
      <c r="AN618"/>
      <c r="AO618"/>
    </row>
    <row r="619" spans="1:41" s="33" customFormat="1" ht="63" hidden="1" customHeight="1" x14ac:dyDescent="0.25">
      <c r="A619" s="13" t="s">
        <v>1495</v>
      </c>
      <c r="B619" s="14">
        <v>95121511</v>
      </c>
      <c r="C619" s="15" t="s">
        <v>1640</v>
      </c>
      <c r="D619" s="15" t="s">
        <v>3571</v>
      </c>
      <c r="E619" s="14" t="s">
        <v>3586</v>
      </c>
      <c r="F619" s="22" t="s">
        <v>3746</v>
      </c>
      <c r="G619" s="24" t="s">
        <v>3683</v>
      </c>
      <c r="H619" s="23">
        <f>2600000000-350000000</f>
        <v>2250000000</v>
      </c>
      <c r="I619" s="23">
        <f>2600000000-350000000</f>
        <v>2250000000</v>
      </c>
      <c r="J619" s="16" t="s">
        <v>3598</v>
      </c>
      <c r="K619" s="16" t="s">
        <v>48</v>
      </c>
      <c r="L619" s="15" t="s">
        <v>1497</v>
      </c>
      <c r="M619" s="15" t="s">
        <v>71</v>
      </c>
      <c r="N619" s="15" t="s">
        <v>1506</v>
      </c>
      <c r="O619" s="15" t="s">
        <v>1499</v>
      </c>
      <c r="P619" s="16" t="s">
        <v>1587</v>
      </c>
      <c r="Q619" s="16" t="s">
        <v>1641</v>
      </c>
      <c r="R619" s="16" t="s">
        <v>1642</v>
      </c>
      <c r="S619" s="16">
        <v>180114001</v>
      </c>
      <c r="T619" s="16" t="s">
        <v>1638</v>
      </c>
      <c r="U619" s="17" t="s">
        <v>1643</v>
      </c>
      <c r="V619" s="17"/>
      <c r="W619" s="16"/>
      <c r="X619" s="18"/>
      <c r="Y619" s="16"/>
      <c r="Z619" s="16"/>
      <c r="AA619" s="19" t="str">
        <f t="shared" si="12"/>
        <v/>
      </c>
      <c r="AB619" s="17"/>
      <c r="AC619" s="17"/>
      <c r="AD619" s="17"/>
      <c r="AE619" s="15" t="s">
        <v>1592</v>
      </c>
      <c r="AF619" s="16" t="s">
        <v>53</v>
      </c>
      <c r="AG619" s="15" t="s">
        <v>1508</v>
      </c>
      <c r="AH619"/>
      <c r="AI619"/>
      <c r="AJ619"/>
      <c r="AK619"/>
      <c r="AL619"/>
      <c r="AM619"/>
      <c r="AN619"/>
      <c r="AO619"/>
    </row>
    <row r="620" spans="1:41" s="33" customFormat="1" ht="63" hidden="1" customHeight="1" x14ac:dyDescent="0.25">
      <c r="A620" s="13" t="s">
        <v>1495</v>
      </c>
      <c r="B620" s="14" t="s">
        <v>1644</v>
      </c>
      <c r="C620" s="15" t="s">
        <v>1645</v>
      </c>
      <c r="D620" s="15" t="s">
        <v>3571</v>
      </c>
      <c r="E620" s="14" t="s">
        <v>3589</v>
      </c>
      <c r="F620" s="22" t="s">
        <v>3746</v>
      </c>
      <c r="G620" s="24" t="s">
        <v>3683</v>
      </c>
      <c r="H620" s="23">
        <v>6280557949</v>
      </c>
      <c r="I620" s="23">
        <v>6280557949</v>
      </c>
      <c r="J620" s="16" t="s">
        <v>3598</v>
      </c>
      <c r="K620" s="16" t="s">
        <v>48</v>
      </c>
      <c r="L620" s="15" t="s">
        <v>1497</v>
      </c>
      <c r="M620" s="15" t="s">
        <v>71</v>
      </c>
      <c r="N620" s="15" t="s">
        <v>1506</v>
      </c>
      <c r="O620" s="15" t="s">
        <v>1499</v>
      </c>
      <c r="P620" s="16" t="s">
        <v>1565</v>
      </c>
      <c r="Q620" s="16" t="s">
        <v>1646</v>
      </c>
      <c r="R620" s="16" t="s">
        <v>1567</v>
      </c>
      <c r="S620" s="16">
        <v>180032001</v>
      </c>
      <c r="T620" s="16" t="s">
        <v>1647</v>
      </c>
      <c r="U620" s="17" t="s">
        <v>1648</v>
      </c>
      <c r="V620" s="17"/>
      <c r="W620" s="16"/>
      <c r="X620" s="18"/>
      <c r="Y620" s="16"/>
      <c r="Z620" s="16"/>
      <c r="AA620" s="19" t="str">
        <f t="shared" si="12"/>
        <v/>
      </c>
      <c r="AB620" s="17"/>
      <c r="AC620" s="17"/>
      <c r="AD620" s="17"/>
      <c r="AE620" s="15" t="s">
        <v>1592</v>
      </c>
      <c r="AF620" s="16" t="s">
        <v>53</v>
      </c>
      <c r="AG620" s="15" t="s">
        <v>1508</v>
      </c>
      <c r="AH620"/>
      <c r="AI620"/>
      <c r="AJ620"/>
      <c r="AK620"/>
      <c r="AL620"/>
      <c r="AM620"/>
      <c r="AN620"/>
      <c r="AO620"/>
    </row>
    <row r="621" spans="1:41" s="33" customFormat="1" ht="63" hidden="1" customHeight="1" x14ac:dyDescent="0.25">
      <c r="A621" s="13" t="s">
        <v>1495</v>
      </c>
      <c r="B621" s="14" t="s">
        <v>4109</v>
      </c>
      <c r="C621" s="15" t="s">
        <v>1649</v>
      </c>
      <c r="D621" s="15" t="s">
        <v>3571</v>
      </c>
      <c r="E621" s="14" t="s">
        <v>3578</v>
      </c>
      <c r="F621" s="22" t="s">
        <v>3746</v>
      </c>
      <c r="G621" s="24" t="s">
        <v>3683</v>
      </c>
      <c r="H621" s="23">
        <v>2500000000</v>
      </c>
      <c r="I621" s="23">
        <v>2500000000</v>
      </c>
      <c r="J621" s="16" t="s">
        <v>3598</v>
      </c>
      <c r="K621" s="16" t="s">
        <v>48</v>
      </c>
      <c r="L621" s="15" t="s">
        <v>1497</v>
      </c>
      <c r="M621" s="15" t="s">
        <v>71</v>
      </c>
      <c r="N621" s="15" t="s">
        <v>1506</v>
      </c>
      <c r="O621" s="15" t="s">
        <v>1499</v>
      </c>
      <c r="P621" s="16" t="s">
        <v>1565</v>
      </c>
      <c r="Q621" s="16" t="s">
        <v>1650</v>
      </c>
      <c r="R621" s="16" t="s">
        <v>1651</v>
      </c>
      <c r="S621" s="16">
        <v>180070001</v>
      </c>
      <c r="T621" s="16" t="s">
        <v>1652</v>
      </c>
      <c r="U621" s="17" t="s">
        <v>1653</v>
      </c>
      <c r="V621" s="17"/>
      <c r="W621" s="16"/>
      <c r="X621" s="18"/>
      <c r="Y621" s="16"/>
      <c r="Z621" s="16"/>
      <c r="AA621" s="19" t="str">
        <f t="shared" si="12"/>
        <v/>
      </c>
      <c r="AB621" s="17"/>
      <c r="AC621" s="17"/>
      <c r="AD621" s="17"/>
      <c r="AE621" s="15" t="s">
        <v>1592</v>
      </c>
      <c r="AF621" s="16" t="s">
        <v>53</v>
      </c>
      <c r="AG621" s="15" t="s">
        <v>1508</v>
      </c>
      <c r="AH621"/>
      <c r="AI621"/>
      <c r="AJ621"/>
      <c r="AK621"/>
      <c r="AL621"/>
      <c r="AM621"/>
      <c r="AN621"/>
      <c r="AO621"/>
    </row>
    <row r="622" spans="1:41" s="33" customFormat="1" ht="63" hidden="1" customHeight="1" x14ac:dyDescent="0.25">
      <c r="A622" s="13" t="s">
        <v>1495</v>
      </c>
      <c r="B622" s="14">
        <v>72141003</v>
      </c>
      <c r="C622" s="15" t="s">
        <v>1654</v>
      </c>
      <c r="D622" s="15" t="s">
        <v>3571</v>
      </c>
      <c r="E622" s="14" t="s">
        <v>3578</v>
      </c>
      <c r="F622" s="22" t="s">
        <v>3746</v>
      </c>
      <c r="G622" s="24" t="s">
        <v>3683</v>
      </c>
      <c r="H622" s="23">
        <v>400000000</v>
      </c>
      <c r="I622" s="23">
        <v>400000000</v>
      </c>
      <c r="J622" s="16" t="s">
        <v>3598</v>
      </c>
      <c r="K622" s="16" t="s">
        <v>48</v>
      </c>
      <c r="L622" s="15" t="s">
        <v>1497</v>
      </c>
      <c r="M622" s="15" t="s">
        <v>71</v>
      </c>
      <c r="N622" s="15" t="s">
        <v>1506</v>
      </c>
      <c r="O622" s="15" t="s">
        <v>1499</v>
      </c>
      <c r="P622" s="16" t="s">
        <v>1655</v>
      </c>
      <c r="Q622" s="16" t="s">
        <v>1656</v>
      </c>
      <c r="R622" s="16" t="s">
        <v>1657</v>
      </c>
      <c r="S622" s="16">
        <v>180039001</v>
      </c>
      <c r="T622" s="16" t="s">
        <v>1658</v>
      </c>
      <c r="U622" s="17" t="s">
        <v>1659</v>
      </c>
      <c r="V622" s="17"/>
      <c r="W622" s="16"/>
      <c r="X622" s="18"/>
      <c r="Y622" s="16"/>
      <c r="Z622" s="16"/>
      <c r="AA622" s="19" t="str">
        <f t="shared" si="12"/>
        <v/>
      </c>
      <c r="AB622" s="17"/>
      <c r="AC622" s="17"/>
      <c r="AD622" s="17"/>
      <c r="AE622" s="15" t="s">
        <v>1592</v>
      </c>
      <c r="AF622" s="16" t="s">
        <v>53</v>
      </c>
      <c r="AG622" s="15" t="s">
        <v>1508</v>
      </c>
      <c r="AH622"/>
      <c r="AI622"/>
      <c r="AJ622"/>
      <c r="AK622"/>
      <c r="AL622"/>
      <c r="AM622"/>
      <c r="AN622"/>
      <c r="AO622"/>
    </row>
    <row r="623" spans="1:41" s="33" customFormat="1" ht="63" hidden="1" customHeight="1" x14ac:dyDescent="0.25">
      <c r="A623" s="13" t="s">
        <v>1495</v>
      </c>
      <c r="B623" s="14">
        <v>81101605</v>
      </c>
      <c r="C623" s="15" t="s">
        <v>1660</v>
      </c>
      <c r="D623" s="15" t="s">
        <v>3571</v>
      </c>
      <c r="E623" s="14" t="s">
        <v>3578</v>
      </c>
      <c r="F623" s="16" t="s">
        <v>3667</v>
      </c>
      <c r="G623" s="24" t="s">
        <v>3683</v>
      </c>
      <c r="H623" s="23">
        <f>2400000000-240000000</f>
        <v>2160000000</v>
      </c>
      <c r="I623" s="23">
        <f>2400000000-240000000</f>
        <v>2160000000</v>
      </c>
      <c r="J623" s="16" t="s">
        <v>3598</v>
      </c>
      <c r="K623" s="16" t="s">
        <v>48</v>
      </c>
      <c r="L623" s="15" t="s">
        <v>1497</v>
      </c>
      <c r="M623" s="15" t="s">
        <v>71</v>
      </c>
      <c r="N623" s="15" t="s">
        <v>1506</v>
      </c>
      <c r="O623" s="15" t="s">
        <v>1499</v>
      </c>
      <c r="P623" s="16" t="s">
        <v>1661</v>
      </c>
      <c r="Q623" s="16" t="s">
        <v>1662</v>
      </c>
      <c r="R623" s="16" t="s">
        <v>1663</v>
      </c>
      <c r="S623" s="16">
        <v>180042001</v>
      </c>
      <c r="T623" s="16" t="s">
        <v>1664</v>
      </c>
      <c r="U623" s="17" t="s">
        <v>1665</v>
      </c>
      <c r="V623" s="17"/>
      <c r="W623" s="16"/>
      <c r="X623" s="18"/>
      <c r="Y623" s="16"/>
      <c r="Z623" s="16"/>
      <c r="AA623" s="19" t="str">
        <f t="shared" si="12"/>
        <v/>
      </c>
      <c r="AB623" s="17"/>
      <c r="AC623" s="17"/>
      <c r="AD623" s="17"/>
      <c r="AE623" s="15" t="s">
        <v>1666</v>
      </c>
      <c r="AF623" s="16" t="s">
        <v>53</v>
      </c>
      <c r="AG623" s="15" t="s">
        <v>1508</v>
      </c>
      <c r="AH623"/>
      <c r="AI623"/>
      <c r="AJ623"/>
      <c r="AK623"/>
      <c r="AL623"/>
      <c r="AM623"/>
      <c r="AN623"/>
      <c r="AO623"/>
    </row>
    <row r="624" spans="1:41" s="33" customFormat="1" ht="63" hidden="1" customHeight="1" x14ac:dyDescent="0.25">
      <c r="A624" s="13" t="s">
        <v>1495</v>
      </c>
      <c r="B624" s="14">
        <v>81101605</v>
      </c>
      <c r="C624" s="15" t="s">
        <v>1667</v>
      </c>
      <c r="D624" s="15" t="s">
        <v>3571</v>
      </c>
      <c r="E624" s="14" t="s">
        <v>3588</v>
      </c>
      <c r="F624" s="14" t="s">
        <v>3681</v>
      </c>
      <c r="G624" s="24" t="s">
        <v>3683</v>
      </c>
      <c r="H624" s="23">
        <f>2400000000*0.1</f>
        <v>240000000</v>
      </c>
      <c r="I624" s="23">
        <f>2400000000*0.1</f>
        <v>240000000</v>
      </c>
      <c r="J624" s="16" t="s">
        <v>3598</v>
      </c>
      <c r="K624" s="16" t="s">
        <v>48</v>
      </c>
      <c r="L624" s="15" t="s">
        <v>1497</v>
      </c>
      <c r="M624" s="15" t="s">
        <v>71</v>
      </c>
      <c r="N624" s="15" t="s">
        <v>1506</v>
      </c>
      <c r="O624" s="15" t="s">
        <v>1499</v>
      </c>
      <c r="P624" s="16" t="s">
        <v>1661</v>
      </c>
      <c r="Q624" s="16" t="s">
        <v>1662</v>
      </c>
      <c r="R624" s="16" t="s">
        <v>1663</v>
      </c>
      <c r="S624" s="16">
        <v>180042001</v>
      </c>
      <c r="T624" s="16" t="s">
        <v>1664</v>
      </c>
      <c r="U624" s="17" t="s">
        <v>1665</v>
      </c>
      <c r="V624" s="17"/>
      <c r="W624" s="16"/>
      <c r="X624" s="18"/>
      <c r="Y624" s="16"/>
      <c r="Z624" s="16"/>
      <c r="AA624" s="19" t="str">
        <f t="shared" si="12"/>
        <v/>
      </c>
      <c r="AB624" s="17"/>
      <c r="AC624" s="17"/>
      <c r="AD624" s="17"/>
      <c r="AE624" s="15" t="s">
        <v>1666</v>
      </c>
      <c r="AF624" s="16" t="s">
        <v>53</v>
      </c>
      <c r="AG624" s="15" t="s">
        <v>1508</v>
      </c>
      <c r="AH624"/>
      <c r="AI624"/>
      <c r="AJ624"/>
      <c r="AK624"/>
      <c r="AL624"/>
      <c r="AM624"/>
      <c r="AN624"/>
      <c r="AO624"/>
    </row>
    <row r="625" spans="1:41" s="33" customFormat="1" ht="63" hidden="1" customHeight="1" x14ac:dyDescent="0.25">
      <c r="A625" s="13" t="s">
        <v>1495</v>
      </c>
      <c r="B625" s="14" t="s">
        <v>4110</v>
      </c>
      <c r="C625" s="15" t="s">
        <v>1668</v>
      </c>
      <c r="D625" s="15" t="s">
        <v>3571</v>
      </c>
      <c r="E625" s="14" t="s">
        <v>3588</v>
      </c>
      <c r="F625" s="14" t="s">
        <v>3615</v>
      </c>
      <c r="G625" s="24" t="s">
        <v>3683</v>
      </c>
      <c r="H625" s="23">
        <v>50000000</v>
      </c>
      <c r="I625" s="23">
        <v>50000000</v>
      </c>
      <c r="J625" s="16" t="s">
        <v>3598</v>
      </c>
      <c r="K625" s="16" t="s">
        <v>48</v>
      </c>
      <c r="L625" s="15" t="s">
        <v>1497</v>
      </c>
      <c r="M625" s="15" t="s">
        <v>71</v>
      </c>
      <c r="N625" s="15" t="s">
        <v>1506</v>
      </c>
      <c r="O625" s="15" t="s">
        <v>1499</v>
      </c>
      <c r="P625" s="16" t="s">
        <v>1541</v>
      </c>
      <c r="Q625" s="16" t="s">
        <v>1669</v>
      </c>
      <c r="R625" s="16" t="s">
        <v>1670</v>
      </c>
      <c r="S625" s="16">
        <v>180036001</v>
      </c>
      <c r="T625" s="16" t="s">
        <v>1671</v>
      </c>
      <c r="U625" s="17" t="s">
        <v>1672</v>
      </c>
      <c r="V625" s="17"/>
      <c r="W625" s="16"/>
      <c r="X625" s="18"/>
      <c r="Y625" s="16"/>
      <c r="Z625" s="16"/>
      <c r="AA625" s="19" t="str">
        <f t="shared" si="12"/>
        <v/>
      </c>
      <c r="AB625" s="17"/>
      <c r="AC625" s="17"/>
      <c r="AD625" s="17"/>
      <c r="AE625" s="15" t="s">
        <v>1673</v>
      </c>
      <c r="AF625" s="16" t="s">
        <v>53</v>
      </c>
      <c r="AG625" s="15" t="s">
        <v>1508</v>
      </c>
      <c r="AH625"/>
      <c r="AI625"/>
      <c r="AJ625"/>
      <c r="AK625"/>
      <c r="AL625"/>
      <c r="AM625"/>
      <c r="AN625"/>
      <c r="AO625"/>
    </row>
    <row r="626" spans="1:41" s="33" customFormat="1" ht="63" hidden="1" customHeight="1" x14ac:dyDescent="0.25">
      <c r="A626" s="13" t="s">
        <v>1495</v>
      </c>
      <c r="B626" s="14">
        <v>43231500</v>
      </c>
      <c r="C626" s="15" t="s">
        <v>1674</v>
      </c>
      <c r="D626" s="15" t="s">
        <v>3571</v>
      </c>
      <c r="E626" s="14" t="s">
        <v>3589</v>
      </c>
      <c r="F626" s="22" t="s">
        <v>3679</v>
      </c>
      <c r="G626" s="24" t="s">
        <v>3683</v>
      </c>
      <c r="H626" s="23">
        <v>50000000</v>
      </c>
      <c r="I626" s="23">
        <f>H626</f>
        <v>50000000</v>
      </c>
      <c r="J626" s="16" t="s">
        <v>3598</v>
      </c>
      <c r="K626" s="16" t="s">
        <v>48</v>
      </c>
      <c r="L626" s="15" t="s">
        <v>1497</v>
      </c>
      <c r="M626" s="15" t="s">
        <v>71</v>
      </c>
      <c r="N626" s="15" t="s">
        <v>1506</v>
      </c>
      <c r="O626" s="15" t="s">
        <v>1499</v>
      </c>
      <c r="P626" s="16" t="s">
        <v>1541</v>
      </c>
      <c r="Q626" s="16" t="s">
        <v>1675</v>
      </c>
      <c r="R626" s="16" t="s">
        <v>1670</v>
      </c>
      <c r="S626" s="16">
        <v>180036001</v>
      </c>
      <c r="T626" s="16" t="s">
        <v>1671</v>
      </c>
      <c r="U626" s="17" t="s">
        <v>1672</v>
      </c>
      <c r="V626" s="17"/>
      <c r="W626" s="16"/>
      <c r="X626" s="18"/>
      <c r="Y626" s="16"/>
      <c r="Z626" s="16"/>
      <c r="AA626" s="19" t="str">
        <f t="shared" si="12"/>
        <v/>
      </c>
      <c r="AB626" s="17"/>
      <c r="AC626" s="17"/>
      <c r="AD626" s="17"/>
      <c r="AE626" s="15" t="s">
        <v>1673</v>
      </c>
      <c r="AF626" s="16" t="s">
        <v>53</v>
      </c>
      <c r="AG626" s="15" t="s">
        <v>1508</v>
      </c>
      <c r="AH626"/>
      <c r="AI626"/>
      <c r="AJ626"/>
      <c r="AK626"/>
      <c r="AL626"/>
      <c r="AM626"/>
      <c r="AN626"/>
      <c r="AO626"/>
    </row>
    <row r="627" spans="1:41" s="33" customFormat="1" ht="63" hidden="1" customHeight="1" x14ac:dyDescent="0.25">
      <c r="A627" s="13" t="s">
        <v>1495</v>
      </c>
      <c r="B627" s="14">
        <v>81110000</v>
      </c>
      <c r="C627" s="15" t="s">
        <v>1676</v>
      </c>
      <c r="D627" s="15" t="s">
        <v>3571</v>
      </c>
      <c r="E627" s="14" t="s">
        <v>3577</v>
      </c>
      <c r="F627" s="22" t="s">
        <v>3679</v>
      </c>
      <c r="G627" s="24" t="s">
        <v>3683</v>
      </c>
      <c r="H627" s="23">
        <v>100000000</v>
      </c>
      <c r="I627" s="23">
        <v>100000000</v>
      </c>
      <c r="J627" s="16" t="s">
        <v>3598</v>
      </c>
      <c r="K627" s="16" t="s">
        <v>48</v>
      </c>
      <c r="L627" s="15" t="s">
        <v>1497</v>
      </c>
      <c r="M627" s="15" t="s">
        <v>71</v>
      </c>
      <c r="N627" s="15" t="s">
        <v>1506</v>
      </c>
      <c r="O627" s="15" t="s">
        <v>1499</v>
      </c>
      <c r="P627" s="16" t="s">
        <v>1541</v>
      </c>
      <c r="Q627" s="16" t="s">
        <v>1669</v>
      </c>
      <c r="R627" s="16" t="s">
        <v>1670</v>
      </c>
      <c r="S627" s="16">
        <v>180036001</v>
      </c>
      <c r="T627" s="16" t="s">
        <v>1671</v>
      </c>
      <c r="U627" s="17" t="s">
        <v>1672</v>
      </c>
      <c r="V627" s="17"/>
      <c r="W627" s="16"/>
      <c r="X627" s="18"/>
      <c r="Y627" s="16"/>
      <c r="Z627" s="16"/>
      <c r="AA627" s="19" t="str">
        <f t="shared" si="12"/>
        <v/>
      </c>
      <c r="AB627" s="17"/>
      <c r="AC627" s="17"/>
      <c r="AD627" s="17"/>
      <c r="AE627" s="15" t="s">
        <v>1673</v>
      </c>
      <c r="AF627" s="16" t="s">
        <v>53</v>
      </c>
      <c r="AG627" s="15" t="s">
        <v>1508</v>
      </c>
      <c r="AH627"/>
      <c r="AI627"/>
      <c r="AJ627"/>
      <c r="AK627"/>
      <c r="AL627"/>
      <c r="AM627"/>
      <c r="AN627"/>
      <c r="AO627"/>
    </row>
    <row r="628" spans="1:41" s="33" customFormat="1" ht="63" hidden="1" customHeight="1" x14ac:dyDescent="0.25">
      <c r="A628" s="13" t="s">
        <v>1495</v>
      </c>
      <c r="B628" s="14">
        <v>81110000</v>
      </c>
      <c r="C628" s="15" t="s">
        <v>1677</v>
      </c>
      <c r="D628" s="15" t="s">
        <v>3571</v>
      </c>
      <c r="E628" s="14" t="s">
        <v>3578</v>
      </c>
      <c r="F628" s="22" t="s">
        <v>3679</v>
      </c>
      <c r="G628" s="24" t="s">
        <v>3683</v>
      </c>
      <c r="H628" s="23">
        <v>200000000</v>
      </c>
      <c r="I628" s="23">
        <v>200000000</v>
      </c>
      <c r="J628" s="16" t="s">
        <v>3598</v>
      </c>
      <c r="K628" s="16" t="s">
        <v>48</v>
      </c>
      <c r="L628" s="15" t="s">
        <v>1497</v>
      </c>
      <c r="M628" s="15" t="s">
        <v>71</v>
      </c>
      <c r="N628" s="15" t="s">
        <v>1506</v>
      </c>
      <c r="O628" s="15" t="s">
        <v>1499</v>
      </c>
      <c r="P628" s="16" t="s">
        <v>1541</v>
      </c>
      <c r="Q628" s="16" t="s">
        <v>1669</v>
      </c>
      <c r="R628" s="16" t="s">
        <v>1670</v>
      </c>
      <c r="S628" s="16">
        <v>180036001</v>
      </c>
      <c r="T628" s="16" t="s">
        <v>1671</v>
      </c>
      <c r="U628" s="17" t="s">
        <v>1672</v>
      </c>
      <c r="V628" s="17"/>
      <c r="W628" s="16"/>
      <c r="X628" s="18"/>
      <c r="Y628" s="16"/>
      <c r="Z628" s="16"/>
      <c r="AA628" s="19" t="str">
        <f t="shared" si="12"/>
        <v/>
      </c>
      <c r="AB628" s="17"/>
      <c r="AC628" s="17"/>
      <c r="AD628" s="17"/>
      <c r="AE628" s="15" t="s">
        <v>1673</v>
      </c>
      <c r="AF628" s="16" t="s">
        <v>53</v>
      </c>
      <c r="AG628" s="15" t="s">
        <v>1508</v>
      </c>
      <c r="AH628"/>
      <c r="AI628"/>
      <c r="AJ628"/>
      <c r="AK628"/>
      <c r="AL628"/>
      <c r="AM628"/>
      <c r="AN628"/>
      <c r="AO628"/>
    </row>
    <row r="629" spans="1:41" s="33" customFormat="1" ht="63" hidden="1" customHeight="1" x14ac:dyDescent="0.25">
      <c r="A629" s="13" t="s">
        <v>1495</v>
      </c>
      <c r="B629" s="14">
        <v>81110000</v>
      </c>
      <c r="C629" s="15" t="s">
        <v>1678</v>
      </c>
      <c r="D629" s="15" t="s">
        <v>3571</v>
      </c>
      <c r="E629" s="14" t="s">
        <v>3585</v>
      </c>
      <c r="F629" s="14" t="s">
        <v>3681</v>
      </c>
      <c r="G629" s="24" t="s">
        <v>4033</v>
      </c>
      <c r="H629" s="23">
        <v>100000000</v>
      </c>
      <c r="I629" s="23">
        <v>100000000</v>
      </c>
      <c r="J629" s="16" t="s">
        <v>3598</v>
      </c>
      <c r="K629" s="16" t="s">
        <v>48</v>
      </c>
      <c r="L629" s="15" t="s">
        <v>1497</v>
      </c>
      <c r="M629" s="15" t="s">
        <v>71</v>
      </c>
      <c r="N629" s="15" t="s">
        <v>1506</v>
      </c>
      <c r="O629" s="15" t="s">
        <v>1499</v>
      </c>
      <c r="P629" s="16" t="s">
        <v>1541</v>
      </c>
      <c r="Q629" s="16" t="s">
        <v>1669</v>
      </c>
      <c r="R629" s="16" t="s">
        <v>1670</v>
      </c>
      <c r="S629" s="16">
        <v>180036001</v>
      </c>
      <c r="T629" s="16" t="s">
        <v>1671</v>
      </c>
      <c r="U629" s="17" t="s">
        <v>1672</v>
      </c>
      <c r="V629" s="17"/>
      <c r="W629" s="16"/>
      <c r="X629" s="18"/>
      <c r="Y629" s="16"/>
      <c r="Z629" s="16"/>
      <c r="AA629" s="19" t="str">
        <f t="shared" si="12"/>
        <v/>
      </c>
      <c r="AB629" s="17"/>
      <c r="AC629" s="17"/>
      <c r="AD629" s="17"/>
      <c r="AE629" s="15" t="s">
        <v>1673</v>
      </c>
      <c r="AF629" s="16" t="s">
        <v>53</v>
      </c>
      <c r="AG629" s="15" t="s">
        <v>1508</v>
      </c>
      <c r="AH629"/>
      <c r="AI629"/>
      <c r="AJ629"/>
      <c r="AK629"/>
      <c r="AL629"/>
      <c r="AM629"/>
      <c r="AN629"/>
      <c r="AO629"/>
    </row>
    <row r="630" spans="1:41" s="33" customFormat="1" ht="63" hidden="1" customHeight="1" x14ac:dyDescent="0.25">
      <c r="A630" s="13" t="s">
        <v>1495</v>
      </c>
      <c r="B630" s="14">
        <v>78111800</v>
      </c>
      <c r="C630" s="15" t="s">
        <v>1679</v>
      </c>
      <c r="D630" s="15" t="s">
        <v>3571</v>
      </c>
      <c r="E630" s="14" t="s">
        <v>3590</v>
      </c>
      <c r="F630" s="14" t="s">
        <v>3615</v>
      </c>
      <c r="G630" s="24" t="s">
        <v>3683</v>
      </c>
      <c r="H630" s="23">
        <f>500000000+128250000*2</f>
        <v>756500000</v>
      </c>
      <c r="I630" s="23">
        <v>731282941</v>
      </c>
      <c r="J630" s="16" t="s">
        <v>3598</v>
      </c>
      <c r="K630" s="16" t="s">
        <v>48</v>
      </c>
      <c r="L630" s="15" t="s">
        <v>1497</v>
      </c>
      <c r="M630" s="15" t="s">
        <v>71</v>
      </c>
      <c r="N630" s="15" t="s">
        <v>1506</v>
      </c>
      <c r="O630" s="15" t="s">
        <v>1499</v>
      </c>
      <c r="P630" s="16" t="s">
        <v>1510</v>
      </c>
      <c r="Q630" s="16" t="s">
        <v>1680</v>
      </c>
      <c r="R630" s="16" t="s">
        <v>1681</v>
      </c>
      <c r="S630" s="16">
        <v>180035001</v>
      </c>
      <c r="T630" s="16" t="s">
        <v>1513</v>
      </c>
      <c r="U630" s="17" t="s">
        <v>1682</v>
      </c>
      <c r="V630" s="17"/>
      <c r="W630" s="16" t="s">
        <v>4111</v>
      </c>
      <c r="X630" s="18"/>
      <c r="Y630" s="16"/>
      <c r="Z630" s="16"/>
      <c r="AA630" s="19">
        <f t="shared" si="12"/>
        <v>0</v>
      </c>
      <c r="AB630" s="17"/>
      <c r="AC630" s="17"/>
      <c r="AD630" s="17"/>
      <c r="AE630" s="15" t="s">
        <v>1683</v>
      </c>
      <c r="AF630" s="16" t="s">
        <v>53</v>
      </c>
      <c r="AG630" s="15" t="s">
        <v>1508</v>
      </c>
      <c r="AH630"/>
      <c r="AI630"/>
      <c r="AJ630"/>
      <c r="AK630"/>
      <c r="AL630"/>
      <c r="AM630"/>
      <c r="AN630"/>
      <c r="AO630"/>
    </row>
    <row r="631" spans="1:41" s="33" customFormat="1" ht="63" hidden="1" customHeight="1" x14ac:dyDescent="0.25">
      <c r="A631" s="13" t="s">
        <v>1495</v>
      </c>
      <c r="B631" s="14">
        <v>80111600</v>
      </c>
      <c r="C631" s="15" t="s">
        <v>1684</v>
      </c>
      <c r="D631" s="15" t="s">
        <v>3571</v>
      </c>
      <c r="E631" s="14" t="s">
        <v>3581</v>
      </c>
      <c r="F631" s="22" t="s">
        <v>3680</v>
      </c>
      <c r="G631" s="24" t="s">
        <v>3683</v>
      </c>
      <c r="H631" s="23">
        <f>749421255*2</f>
        <v>1498842510</v>
      </c>
      <c r="I631" s="23">
        <v>1498842511</v>
      </c>
      <c r="J631" s="16" t="s">
        <v>3598</v>
      </c>
      <c r="K631" s="16" t="s">
        <v>48</v>
      </c>
      <c r="L631" s="15" t="s">
        <v>1497</v>
      </c>
      <c r="M631" s="15" t="s">
        <v>71</v>
      </c>
      <c r="N631" s="15" t="s">
        <v>1506</v>
      </c>
      <c r="O631" s="15" t="s">
        <v>1499</v>
      </c>
      <c r="P631" s="16" t="s">
        <v>1510</v>
      </c>
      <c r="Q631" s="16" t="s">
        <v>1685</v>
      </c>
      <c r="R631" s="16" t="s">
        <v>1686</v>
      </c>
      <c r="S631" s="16" t="s">
        <v>1687</v>
      </c>
      <c r="T631" s="16" t="s">
        <v>1513</v>
      </c>
      <c r="U631" s="17" t="s">
        <v>1682</v>
      </c>
      <c r="V631">
        <v>6455</v>
      </c>
      <c r="W631" s="16" t="s">
        <v>4112</v>
      </c>
      <c r="X631" s="18">
        <v>42798.379861111112</v>
      </c>
      <c r="Y631" s="16" t="s">
        <v>4113</v>
      </c>
      <c r="Z631" s="16">
        <v>4600006343</v>
      </c>
      <c r="AA631" s="19">
        <f t="shared" si="12"/>
        <v>1</v>
      </c>
      <c r="AB631" s="17" t="s">
        <v>1217</v>
      </c>
      <c r="AC631" s="17">
        <v>42804</v>
      </c>
      <c r="AD631" s="17" t="s">
        <v>361</v>
      </c>
      <c r="AE631" s="15" t="s">
        <v>1688</v>
      </c>
      <c r="AF631" s="16" t="s">
        <v>771</v>
      </c>
      <c r="AG631" s="15" t="s">
        <v>1689</v>
      </c>
      <c r="AH631"/>
      <c r="AI631"/>
      <c r="AJ631"/>
      <c r="AK631"/>
      <c r="AL631"/>
      <c r="AM631"/>
      <c r="AN631"/>
      <c r="AO631"/>
    </row>
    <row r="632" spans="1:41" s="33" customFormat="1" ht="63" hidden="1" customHeight="1" x14ac:dyDescent="0.25">
      <c r="A632" s="13" t="s">
        <v>1495</v>
      </c>
      <c r="B632" s="14">
        <v>80111600</v>
      </c>
      <c r="C632" s="15" t="s">
        <v>1690</v>
      </c>
      <c r="D632" s="15" t="s">
        <v>3573</v>
      </c>
      <c r="E632" s="14" t="s">
        <v>3577</v>
      </c>
      <c r="F632" s="22" t="s">
        <v>3680</v>
      </c>
      <c r="G632" s="24" t="s">
        <v>3683</v>
      </c>
      <c r="H632" s="23">
        <v>1000000000</v>
      </c>
      <c r="I632" s="23">
        <v>1000000000</v>
      </c>
      <c r="J632" s="16" t="s">
        <v>3598</v>
      </c>
      <c r="K632" s="16" t="s">
        <v>48</v>
      </c>
      <c r="L632" s="15" t="s">
        <v>1497</v>
      </c>
      <c r="M632" s="15" t="s">
        <v>71</v>
      </c>
      <c r="N632" s="15" t="s">
        <v>1506</v>
      </c>
      <c r="O632" s="15" t="s">
        <v>1499</v>
      </c>
      <c r="P632" s="16" t="s">
        <v>1510</v>
      </c>
      <c r="Q632" s="16" t="s">
        <v>1691</v>
      </c>
      <c r="R632" s="16" t="s">
        <v>1512</v>
      </c>
      <c r="S632" s="16">
        <v>180035001</v>
      </c>
      <c r="T632" s="16" t="s">
        <v>1513</v>
      </c>
      <c r="U632" s="17" t="s">
        <v>1682</v>
      </c>
      <c r="V632" s="17"/>
      <c r="W632" s="16"/>
      <c r="X632" s="18"/>
      <c r="Y632" s="16"/>
      <c r="Z632" s="16"/>
      <c r="AA632" s="19" t="str">
        <f t="shared" si="12"/>
        <v/>
      </c>
      <c r="AB632" s="17"/>
      <c r="AC632" s="17"/>
      <c r="AD632" s="17"/>
      <c r="AE632" s="15" t="s">
        <v>1688</v>
      </c>
      <c r="AF632" s="16" t="s">
        <v>771</v>
      </c>
      <c r="AG632" s="15" t="s">
        <v>1689</v>
      </c>
      <c r="AH632"/>
      <c r="AI632"/>
      <c r="AJ632"/>
      <c r="AK632"/>
      <c r="AL632"/>
      <c r="AM632"/>
      <c r="AN632"/>
      <c r="AO632"/>
    </row>
    <row r="633" spans="1:41" s="33" customFormat="1" ht="63" hidden="1" customHeight="1" x14ac:dyDescent="0.25">
      <c r="A633" s="13" t="s">
        <v>1495</v>
      </c>
      <c r="B633" s="14">
        <v>80111600</v>
      </c>
      <c r="C633" s="15" t="s">
        <v>1692</v>
      </c>
      <c r="D633" s="15" t="s">
        <v>3571</v>
      </c>
      <c r="E633" s="14" t="s">
        <v>3579</v>
      </c>
      <c r="F633" s="22" t="s">
        <v>3680</v>
      </c>
      <c r="G633" s="24" t="s">
        <v>3683</v>
      </c>
      <c r="H633" s="23">
        <v>200000000</v>
      </c>
      <c r="I633" s="23">
        <v>200000000</v>
      </c>
      <c r="J633" s="16" t="s">
        <v>3598</v>
      </c>
      <c r="K633" s="16" t="s">
        <v>48</v>
      </c>
      <c r="L633" s="15" t="s">
        <v>1497</v>
      </c>
      <c r="M633" s="15" t="s">
        <v>71</v>
      </c>
      <c r="N633" s="15" t="s">
        <v>1506</v>
      </c>
      <c r="O633" s="15" t="s">
        <v>1499</v>
      </c>
      <c r="P633" s="16" t="s">
        <v>1510</v>
      </c>
      <c r="Q633" s="16" t="s">
        <v>1693</v>
      </c>
      <c r="R633" s="16" t="s">
        <v>1512</v>
      </c>
      <c r="S633" s="16">
        <v>180035001</v>
      </c>
      <c r="T633" s="16" t="s">
        <v>1513</v>
      </c>
      <c r="U633" s="17" t="s">
        <v>1682</v>
      </c>
      <c r="V633" s="17"/>
      <c r="W633" s="16" t="s">
        <v>1694</v>
      </c>
      <c r="X633" s="18"/>
      <c r="Y633" s="16"/>
      <c r="Z633" s="16"/>
      <c r="AA633" s="19">
        <f t="shared" si="12"/>
        <v>0</v>
      </c>
      <c r="AB633" s="17"/>
      <c r="AC633" s="17"/>
      <c r="AD633" s="17"/>
      <c r="AE633" s="15" t="s">
        <v>1695</v>
      </c>
      <c r="AF633" s="16" t="s">
        <v>53</v>
      </c>
      <c r="AG633" s="15" t="s">
        <v>1689</v>
      </c>
      <c r="AH633"/>
      <c r="AI633"/>
      <c r="AJ633"/>
      <c r="AK633"/>
      <c r="AL633"/>
      <c r="AM633"/>
      <c r="AN633"/>
      <c r="AO633"/>
    </row>
    <row r="634" spans="1:41" s="33" customFormat="1" ht="63" hidden="1" customHeight="1" x14ac:dyDescent="0.25">
      <c r="A634" s="13" t="s">
        <v>1495</v>
      </c>
      <c r="B634" s="14">
        <v>80111600</v>
      </c>
      <c r="C634" s="15" t="s">
        <v>4114</v>
      </c>
      <c r="D634" s="15" t="s">
        <v>3571</v>
      </c>
      <c r="E634" s="14" t="s">
        <v>3578</v>
      </c>
      <c r="F634" s="22" t="s">
        <v>3746</v>
      </c>
      <c r="G634" s="24" t="s">
        <v>3683</v>
      </c>
      <c r="H634" s="23">
        <v>350000000</v>
      </c>
      <c r="I634" s="23">
        <v>350000000</v>
      </c>
      <c r="J634" s="16" t="s">
        <v>3598</v>
      </c>
      <c r="K634" s="16" t="s">
        <v>48</v>
      </c>
      <c r="L634" s="15" t="s">
        <v>1497</v>
      </c>
      <c r="M634" s="15" t="s">
        <v>71</v>
      </c>
      <c r="N634" s="15" t="s">
        <v>1506</v>
      </c>
      <c r="O634" s="15" t="s">
        <v>1499</v>
      </c>
      <c r="P634" s="16" t="s">
        <v>1587</v>
      </c>
      <c r="Q634" s="16" t="s">
        <v>1641</v>
      </c>
      <c r="R634" s="16" t="s">
        <v>1642</v>
      </c>
      <c r="S634" s="16">
        <v>180114001</v>
      </c>
      <c r="T634" s="16" t="s">
        <v>1638</v>
      </c>
      <c r="U634" s="17" t="s">
        <v>1643</v>
      </c>
      <c r="V634" s="17"/>
      <c r="W634" s="16"/>
      <c r="X634" s="18"/>
      <c r="Y634" s="16"/>
      <c r="Z634" s="16"/>
      <c r="AA634" s="19" t="str">
        <f t="shared" si="12"/>
        <v/>
      </c>
      <c r="AB634" s="17"/>
      <c r="AC634" s="17"/>
      <c r="AD634" s="17"/>
      <c r="AE634" s="15" t="s">
        <v>1695</v>
      </c>
      <c r="AF634" s="16" t="s">
        <v>53</v>
      </c>
      <c r="AG634" s="15" t="s">
        <v>1689</v>
      </c>
      <c r="AH634"/>
      <c r="AI634"/>
      <c r="AJ634"/>
      <c r="AK634"/>
      <c r="AL634"/>
      <c r="AM634"/>
      <c r="AN634"/>
      <c r="AO634"/>
    </row>
    <row r="635" spans="1:41" s="33" customFormat="1" ht="63" hidden="1" customHeight="1" x14ac:dyDescent="0.25">
      <c r="A635" s="13" t="s">
        <v>1495</v>
      </c>
      <c r="B635" s="14">
        <v>86131504</v>
      </c>
      <c r="C635" s="15" t="s">
        <v>1696</v>
      </c>
      <c r="D635" s="15" t="s">
        <v>3749</v>
      </c>
      <c r="E635" s="14" t="s">
        <v>3578</v>
      </c>
      <c r="F635" s="22" t="s">
        <v>3680</v>
      </c>
      <c r="G635" s="24" t="s">
        <v>3683</v>
      </c>
      <c r="H635" s="23">
        <v>400000000</v>
      </c>
      <c r="I635" s="23">
        <v>400000000</v>
      </c>
      <c r="J635" s="16" t="s">
        <v>3598</v>
      </c>
      <c r="K635" s="16" t="s">
        <v>48</v>
      </c>
      <c r="L635" s="15" t="s">
        <v>1497</v>
      </c>
      <c r="M635" s="15" t="s">
        <v>71</v>
      </c>
      <c r="N635" s="15" t="s">
        <v>1506</v>
      </c>
      <c r="O635" s="15" t="s">
        <v>1499</v>
      </c>
      <c r="P635" s="16" t="s">
        <v>1510</v>
      </c>
      <c r="Q635" s="16" t="s">
        <v>1693</v>
      </c>
      <c r="R635" s="16" t="s">
        <v>1512</v>
      </c>
      <c r="S635" s="16">
        <v>180035001</v>
      </c>
      <c r="T635" s="16" t="s">
        <v>1513</v>
      </c>
      <c r="U635" s="17" t="s">
        <v>1682</v>
      </c>
      <c r="V635" s="17"/>
      <c r="W635" s="16"/>
      <c r="X635" s="18"/>
      <c r="Y635" s="16"/>
      <c r="Z635" s="16"/>
      <c r="AA635" s="19" t="str">
        <f t="shared" si="12"/>
        <v/>
      </c>
      <c r="AB635" s="17"/>
      <c r="AC635" s="17"/>
      <c r="AD635" s="17"/>
      <c r="AE635" s="15" t="s">
        <v>1697</v>
      </c>
      <c r="AF635" s="16" t="s">
        <v>53</v>
      </c>
      <c r="AG635" s="15" t="s">
        <v>1508</v>
      </c>
      <c r="AH635"/>
      <c r="AI635"/>
      <c r="AJ635"/>
      <c r="AK635"/>
      <c r="AL635"/>
      <c r="AM635"/>
      <c r="AN635"/>
      <c r="AO635"/>
    </row>
    <row r="636" spans="1:41" s="33" customFormat="1" ht="63" hidden="1" customHeight="1" x14ac:dyDescent="0.25">
      <c r="A636" s="13" t="s">
        <v>1495</v>
      </c>
      <c r="B636" s="14">
        <v>80141607</v>
      </c>
      <c r="C636" s="15" t="s">
        <v>1698</v>
      </c>
      <c r="D636" s="15" t="s">
        <v>3749</v>
      </c>
      <c r="E636" s="14" t="s">
        <v>3579</v>
      </c>
      <c r="F636" s="22" t="s">
        <v>3680</v>
      </c>
      <c r="G636" s="24" t="s">
        <v>3683</v>
      </c>
      <c r="H636" s="23">
        <v>400000000</v>
      </c>
      <c r="I636" s="23">
        <v>400000000</v>
      </c>
      <c r="J636" s="16" t="s">
        <v>3598</v>
      </c>
      <c r="K636" s="16" t="s">
        <v>48</v>
      </c>
      <c r="L636" s="15" t="s">
        <v>1497</v>
      </c>
      <c r="M636" s="15" t="s">
        <v>71</v>
      </c>
      <c r="N636" s="15" t="s">
        <v>1506</v>
      </c>
      <c r="O636" s="15" t="s">
        <v>1499</v>
      </c>
      <c r="P636" s="16" t="s">
        <v>1510</v>
      </c>
      <c r="Q636" s="16" t="s">
        <v>1693</v>
      </c>
      <c r="R636" s="16" t="s">
        <v>1512</v>
      </c>
      <c r="S636" s="16">
        <v>180035001</v>
      </c>
      <c r="T636" s="16" t="s">
        <v>1513</v>
      </c>
      <c r="U636" s="17" t="s">
        <v>1682</v>
      </c>
      <c r="V636" s="17"/>
      <c r="W636" s="16"/>
      <c r="X636" s="18"/>
      <c r="Y636" s="16"/>
      <c r="Z636" s="16"/>
      <c r="AA636" s="19" t="str">
        <f t="shared" si="12"/>
        <v/>
      </c>
      <c r="AB636" s="17"/>
      <c r="AC636" s="17"/>
      <c r="AD636" s="17"/>
      <c r="AE636" s="15" t="s">
        <v>1697</v>
      </c>
      <c r="AF636" s="16" t="s">
        <v>53</v>
      </c>
      <c r="AG636" s="15" t="s">
        <v>1508</v>
      </c>
      <c r="AH636"/>
      <c r="AI636"/>
      <c r="AJ636"/>
      <c r="AK636"/>
      <c r="AL636"/>
      <c r="AM636"/>
      <c r="AN636"/>
      <c r="AO636"/>
    </row>
    <row r="637" spans="1:41" s="33" customFormat="1" ht="63" hidden="1" customHeight="1" x14ac:dyDescent="0.25">
      <c r="A637" s="13" t="s">
        <v>1495</v>
      </c>
      <c r="B637" s="14" t="s">
        <v>4115</v>
      </c>
      <c r="C637" s="15" t="s">
        <v>1699</v>
      </c>
      <c r="D637" s="15" t="s">
        <v>3571</v>
      </c>
      <c r="E637" s="14" t="s">
        <v>3579</v>
      </c>
      <c r="F637" s="22" t="s">
        <v>3746</v>
      </c>
      <c r="G637" s="24" t="s">
        <v>3683</v>
      </c>
      <c r="H637" s="23">
        <v>18921331000</v>
      </c>
      <c r="I637" s="23">
        <v>18921331000</v>
      </c>
      <c r="J637" s="16" t="s">
        <v>3598</v>
      </c>
      <c r="K637" s="16" t="s">
        <v>48</v>
      </c>
      <c r="L637" s="15" t="s">
        <v>1497</v>
      </c>
      <c r="M637" s="15" t="s">
        <v>71</v>
      </c>
      <c r="N637" s="15" t="s">
        <v>1506</v>
      </c>
      <c r="O637" s="15" t="s">
        <v>1499</v>
      </c>
      <c r="P637" s="16" t="s">
        <v>1557</v>
      </c>
      <c r="Q637" s="16" t="s">
        <v>1700</v>
      </c>
      <c r="R637" s="16" t="s">
        <v>1701</v>
      </c>
      <c r="S637" s="16" t="s">
        <v>1702</v>
      </c>
      <c r="T637" s="16" t="s">
        <v>1703</v>
      </c>
      <c r="U637" s="17" t="s">
        <v>1704</v>
      </c>
      <c r="V637" s="17"/>
      <c r="W637" s="16"/>
      <c r="X637" s="18"/>
      <c r="Y637" s="16"/>
      <c r="Z637" s="16"/>
      <c r="AA637" s="19" t="str">
        <f t="shared" si="12"/>
        <v/>
      </c>
      <c r="AB637" s="17"/>
      <c r="AC637" s="17"/>
      <c r="AD637" s="17"/>
      <c r="AE637" s="15" t="s">
        <v>1614</v>
      </c>
      <c r="AF637" s="16" t="s">
        <v>864</v>
      </c>
      <c r="AG637" s="15" t="s">
        <v>1504</v>
      </c>
      <c r="AH637"/>
      <c r="AI637"/>
      <c r="AJ637"/>
      <c r="AK637"/>
      <c r="AL637"/>
      <c r="AM637"/>
      <c r="AN637"/>
      <c r="AO637"/>
    </row>
    <row r="638" spans="1:41" s="33" customFormat="1" ht="63" hidden="1" customHeight="1" x14ac:dyDescent="0.25">
      <c r="A638" s="13" t="s">
        <v>1495</v>
      </c>
      <c r="B638" s="14" t="s">
        <v>4115</v>
      </c>
      <c r="C638" s="15" t="s">
        <v>1705</v>
      </c>
      <c r="D638" s="15" t="s">
        <v>3571</v>
      </c>
      <c r="E638" s="14" t="s">
        <v>3579</v>
      </c>
      <c r="F638" s="22" t="s">
        <v>3746</v>
      </c>
      <c r="G638" s="24" t="s">
        <v>3683</v>
      </c>
      <c r="H638" s="23">
        <v>28000000000</v>
      </c>
      <c r="I638" s="23">
        <v>28000000000</v>
      </c>
      <c r="J638" s="16" t="s">
        <v>3598</v>
      </c>
      <c r="K638" s="16" t="s">
        <v>48</v>
      </c>
      <c r="L638" s="15" t="s">
        <v>1497</v>
      </c>
      <c r="M638" s="15" t="s">
        <v>71</v>
      </c>
      <c r="N638" s="15" t="s">
        <v>1506</v>
      </c>
      <c r="O638" s="15" t="s">
        <v>1499</v>
      </c>
      <c r="P638" s="16" t="s">
        <v>1557</v>
      </c>
      <c r="Q638" s="16" t="s">
        <v>1700</v>
      </c>
      <c r="R638" s="16" t="s">
        <v>1701</v>
      </c>
      <c r="S638" s="16" t="s">
        <v>1702</v>
      </c>
      <c r="T638" s="16" t="s">
        <v>1552</v>
      </c>
      <c r="U638" s="17" t="s">
        <v>1706</v>
      </c>
      <c r="V638" s="17"/>
      <c r="W638" s="16"/>
      <c r="X638" s="18"/>
      <c r="Y638" s="16"/>
      <c r="Z638" s="16"/>
      <c r="AA638" s="19" t="str">
        <f t="shared" si="12"/>
        <v/>
      </c>
      <c r="AB638" s="17"/>
      <c r="AC638" s="17"/>
      <c r="AD638" s="17"/>
      <c r="AE638" s="15" t="s">
        <v>1614</v>
      </c>
      <c r="AF638" s="16" t="s">
        <v>864</v>
      </c>
      <c r="AG638" s="15" t="s">
        <v>1508</v>
      </c>
      <c r="AH638"/>
      <c r="AI638"/>
      <c r="AJ638"/>
      <c r="AK638"/>
      <c r="AL638"/>
      <c r="AM638"/>
      <c r="AN638"/>
      <c r="AO638"/>
    </row>
    <row r="639" spans="1:41" s="33" customFormat="1" ht="63" hidden="1" customHeight="1" x14ac:dyDescent="0.25">
      <c r="A639" s="13" t="s">
        <v>1495</v>
      </c>
      <c r="B639" s="14">
        <v>81102101</v>
      </c>
      <c r="C639" s="15" t="s">
        <v>1707</v>
      </c>
      <c r="D639" s="15" t="s">
        <v>3571</v>
      </c>
      <c r="E639" s="14" t="s">
        <v>3584</v>
      </c>
      <c r="F639" s="22" t="s">
        <v>3680</v>
      </c>
      <c r="G639" s="24" t="s">
        <v>3683</v>
      </c>
      <c r="H639" s="23">
        <v>1500000000</v>
      </c>
      <c r="I639" s="23">
        <v>1500000000</v>
      </c>
      <c r="J639" s="16" t="s">
        <v>3598</v>
      </c>
      <c r="K639" s="16" t="s">
        <v>48</v>
      </c>
      <c r="L639" s="15" t="s">
        <v>1497</v>
      </c>
      <c r="M639" s="15" t="s">
        <v>71</v>
      </c>
      <c r="N639" s="15" t="s">
        <v>1506</v>
      </c>
      <c r="O639" s="15" t="s">
        <v>1499</v>
      </c>
      <c r="P639" s="16" t="s">
        <v>1587</v>
      </c>
      <c r="Q639" s="16" t="s">
        <v>1641</v>
      </c>
      <c r="R639" s="16" t="s">
        <v>1642</v>
      </c>
      <c r="S639" s="16">
        <v>180114001</v>
      </c>
      <c r="T639" s="16" t="s">
        <v>1638</v>
      </c>
      <c r="U639" s="17" t="s">
        <v>1643</v>
      </c>
      <c r="V639" t="s">
        <v>1708</v>
      </c>
      <c r="W639" s="16" t="s">
        <v>1605</v>
      </c>
      <c r="X639" s="18">
        <v>43049.822222222225</v>
      </c>
      <c r="Y639" s="16" t="s">
        <v>1709</v>
      </c>
      <c r="Z639" s="16" t="s">
        <v>1710</v>
      </c>
      <c r="AA639" s="19">
        <f t="shared" si="12"/>
        <v>1</v>
      </c>
      <c r="AB639" s="17" t="s">
        <v>1257</v>
      </c>
      <c r="AC639" s="17">
        <v>43049</v>
      </c>
      <c r="AD639" s="17" t="s">
        <v>1359</v>
      </c>
      <c r="AE639" s="15" t="s">
        <v>1601</v>
      </c>
      <c r="AF639" s="16" t="s">
        <v>53</v>
      </c>
      <c r="AG639" s="15" t="s">
        <v>1508</v>
      </c>
      <c r="AH639"/>
      <c r="AI639"/>
      <c r="AJ639"/>
      <c r="AK639"/>
      <c r="AL639"/>
      <c r="AM639"/>
      <c r="AN639"/>
      <c r="AO639"/>
    </row>
    <row r="640" spans="1:41" s="33" customFormat="1" ht="63" hidden="1" customHeight="1" x14ac:dyDescent="0.25">
      <c r="A640" s="13" t="s">
        <v>1495</v>
      </c>
      <c r="B640" s="14">
        <v>22101600</v>
      </c>
      <c r="C640" s="15" t="s">
        <v>4116</v>
      </c>
      <c r="D640" s="15" t="s">
        <v>3571</v>
      </c>
      <c r="E640" s="14" t="s">
        <v>3591</v>
      </c>
      <c r="F640" s="16" t="s">
        <v>3667</v>
      </c>
      <c r="G640" s="24" t="s">
        <v>3683</v>
      </c>
      <c r="H640" s="23">
        <f>10000000000+9642000000</f>
        <v>19642000000</v>
      </c>
      <c r="I640" s="23">
        <f>10000000000+9642000000</f>
        <v>19642000000</v>
      </c>
      <c r="J640" s="16" t="s">
        <v>3598</v>
      </c>
      <c r="K640" s="16" t="s">
        <v>48</v>
      </c>
      <c r="L640" s="15" t="s">
        <v>1497</v>
      </c>
      <c r="M640" s="15" t="s">
        <v>71</v>
      </c>
      <c r="N640" s="15" t="s">
        <v>1506</v>
      </c>
      <c r="O640" s="15" t="s">
        <v>1499</v>
      </c>
      <c r="P640" s="16" t="s">
        <v>1565</v>
      </c>
      <c r="Q640" s="16" t="s">
        <v>1711</v>
      </c>
      <c r="R640" s="16" t="s">
        <v>1712</v>
      </c>
      <c r="S640" s="16">
        <v>180068001</v>
      </c>
      <c r="T640" s="16" t="s">
        <v>1713</v>
      </c>
      <c r="U640" s="17" t="s">
        <v>1714</v>
      </c>
      <c r="V640" s="17"/>
      <c r="W640" s="16"/>
      <c r="X640" s="18"/>
      <c r="Y640" s="16"/>
      <c r="Z640" s="16"/>
      <c r="AA640" s="19" t="str">
        <f t="shared" si="12"/>
        <v/>
      </c>
      <c r="AB640" s="17"/>
      <c r="AC640" s="17"/>
      <c r="AD640" s="17"/>
      <c r="AE640" s="15" t="s">
        <v>1601</v>
      </c>
      <c r="AF640" s="16" t="s">
        <v>53</v>
      </c>
      <c r="AG640" s="15" t="s">
        <v>1508</v>
      </c>
      <c r="AH640"/>
      <c r="AI640"/>
      <c r="AJ640"/>
      <c r="AK640"/>
      <c r="AL640"/>
      <c r="AM640"/>
      <c r="AN640"/>
      <c r="AO640"/>
    </row>
    <row r="641" spans="1:41" s="33" customFormat="1" ht="63" hidden="1" customHeight="1" x14ac:dyDescent="0.25">
      <c r="A641" s="13" t="s">
        <v>1495</v>
      </c>
      <c r="B641" s="14">
        <v>90121502</v>
      </c>
      <c r="C641" s="15" t="s">
        <v>1715</v>
      </c>
      <c r="D641" s="15" t="s">
        <v>3571</v>
      </c>
      <c r="E641" s="14" t="s">
        <v>3586</v>
      </c>
      <c r="F641" s="22" t="s">
        <v>3680</v>
      </c>
      <c r="G641" s="24" t="s">
        <v>3683</v>
      </c>
      <c r="H641" s="23">
        <v>120000000</v>
      </c>
      <c r="I641" s="23">
        <v>120000000</v>
      </c>
      <c r="J641" s="16" t="s">
        <v>3598</v>
      </c>
      <c r="K641" s="16" t="s">
        <v>48</v>
      </c>
      <c r="L641" s="15" t="s">
        <v>1497</v>
      </c>
      <c r="M641" s="15" t="s">
        <v>71</v>
      </c>
      <c r="N641" s="15" t="s">
        <v>1506</v>
      </c>
      <c r="O641" s="15" t="s">
        <v>1499</v>
      </c>
      <c r="P641" s="16" t="s">
        <v>1716</v>
      </c>
      <c r="Q641" s="16" t="s">
        <v>1605</v>
      </c>
      <c r="R641" s="16" t="s">
        <v>1605</v>
      </c>
      <c r="S641" s="16" t="s">
        <v>1605</v>
      </c>
      <c r="T641" s="16" t="s">
        <v>1605</v>
      </c>
      <c r="U641" s="17" t="s">
        <v>1605</v>
      </c>
      <c r="V641">
        <v>7571</v>
      </c>
      <c r="W641" s="16" t="s">
        <v>1717</v>
      </c>
      <c r="X641" s="18">
        <v>43013.425000000003</v>
      </c>
      <c r="Y641" s="16" t="s">
        <v>1718</v>
      </c>
      <c r="Z641" s="16">
        <v>4600007506</v>
      </c>
      <c r="AA641" s="19">
        <f t="shared" si="12"/>
        <v>1</v>
      </c>
      <c r="AB641" s="17" t="s">
        <v>1719</v>
      </c>
      <c r="AC641" s="17">
        <v>43011</v>
      </c>
      <c r="AD641" s="17" t="s">
        <v>361</v>
      </c>
      <c r="AE641" s="15" t="s">
        <v>1720</v>
      </c>
      <c r="AF641" s="16" t="s">
        <v>53</v>
      </c>
      <c r="AG641" s="15" t="s">
        <v>1689</v>
      </c>
      <c r="AH641"/>
      <c r="AI641"/>
      <c r="AJ641"/>
      <c r="AK641"/>
      <c r="AL641"/>
      <c r="AM641"/>
      <c r="AN641"/>
      <c r="AO641"/>
    </row>
    <row r="642" spans="1:41" s="33" customFormat="1" ht="63" hidden="1" customHeight="1" x14ac:dyDescent="0.25">
      <c r="A642" s="13" t="s">
        <v>1495</v>
      </c>
      <c r="B642" s="14">
        <v>93151610</v>
      </c>
      <c r="C642" s="15" t="s">
        <v>1721</v>
      </c>
      <c r="D642" s="15" t="s">
        <v>3571</v>
      </c>
      <c r="E642" s="14" t="s">
        <v>3583</v>
      </c>
      <c r="F642" s="16" t="s">
        <v>3667</v>
      </c>
      <c r="G642" s="24" t="s">
        <v>3683</v>
      </c>
      <c r="H642" s="23">
        <v>432128476</v>
      </c>
      <c r="I642" s="23">
        <v>432128476</v>
      </c>
      <c r="J642" s="16" t="s">
        <v>3598</v>
      </c>
      <c r="K642" s="16" t="s">
        <v>48</v>
      </c>
      <c r="L642" s="15" t="s">
        <v>1497</v>
      </c>
      <c r="M642" s="15" t="s">
        <v>71</v>
      </c>
      <c r="N642" s="15" t="s">
        <v>1506</v>
      </c>
      <c r="O642" s="15" t="s">
        <v>1499</v>
      </c>
      <c r="P642" s="16" t="s">
        <v>1716</v>
      </c>
      <c r="Q642" s="16" t="s">
        <v>1605</v>
      </c>
      <c r="R642" s="16" t="s">
        <v>1605</v>
      </c>
      <c r="S642" s="16" t="s">
        <v>1605</v>
      </c>
      <c r="T642" s="16" t="s">
        <v>1605</v>
      </c>
      <c r="U642" s="17" t="s">
        <v>1605</v>
      </c>
      <c r="V642">
        <v>6370</v>
      </c>
      <c r="W642" s="16" t="s">
        <v>1722</v>
      </c>
      <c r="X642" s="18">
        <v>42773.723611111112</v>
      </c>
      <c r="Y642" s="16" t="s">
        <v>1723</v>
      </c>
      <c r="Z642" s="16">
        <v>4600006532</v>
      </c>
      <c r="AA642" s="19">
        <f t="shared" si="12"/>
        <v>1</v>
      </c>
      <c r="AB642" s="17" t="s">
        <v>1724</v>
      </c>
      <c r="AC642" s="17">
        <v>42821</v>
      </c>
      <c r="AD642" s="17" t="s">
        <v>361</v>
      </c>
      <c r="AE642" s="15" t="s">
        <v>1725</v>
      </c>
      <c r="AF642" s="16" t="s">
        <v>53</v>
      </c>
      <c r="AG642" s="15" t="s">
        <v>1508</v>
      </c>
      <c r="AH642"/>
      <c r="AI642"/>
      <c r="AJ642"/>
      <c r="AK642"/>
      <c r="AL642"/>
      <c r="AM642"/>
      <c r="AN642"/>
      <c r="AO642"/>
    </row>
    <row r="643" spans="1:41" s="33" customFormat="1" ht="63" hidden="1" customHeight="1" x14ac:dyDescent="0.25">
      <c r="A643" s="13" t="s">
        <v>1495</v>
      </c>
      <c r="B643" s="15" t="s">
        <v>4117</v>
      </c>
      <c r="C643" s="15" t="s">
        <v>1726</v>
      </c>
      <c r="D643" s="15" t="s">
        <v>3571</v>
      </c>
      <c r="E643" s="14" t="s">
        <v>3584</v>
      </c>
      <c r="F643" s="16" t="s">
        <v>3667</v>
      </c>
      <c r="G643" s="24" t="s">
        <v>3683</v>
      </c>
      <c r="H643" s="23">
        <v>1293081524</v>
      </c>
      <c r="I643" s="23">
        <v>1000000000</v>
      </c>
      <c r="J643" s="16" t="s">
        <v>3598</v>
      </c>
      <c r="K643" s="16" t="s">
        <v>48</v>
      </c>
      <c r="L643" s="15" t="s">
        <v>1497</v>
      </c>
      <c r="M643" s="15" t="s">
        <v>71</v>
      </c>
      <c r="N643" s="15" t="s">
        <v>1506</v>
      </c>
      <c r="O643" s="15" t="s">
        <v>1499</v>
      </c>
      <c r="P643" s="16" t="s">
        <v>1716</v>
      </c>
      <c r="Q643" s="16" t="s">
        <v>1605</v>
      </c>
      <c r="R643" s="16" t="s">
        <v>1605</v>
      </c>
      <c r="S643" s="16" t="s">
        <v>1605</v>
      </c>
      <c r="T643" s="16" t="s">
        <v>1605</v>
      </c>
      <c r="U643" s="17" t="s">
        <v>1605</v>
      </c>
      <c r="V643" s="17">
        <v>8041</v>
      </c>
      <c r="W643" s="16" t="s">
        <v>1727</v>
      </c>
      <c r="X643" s="18"/>
      <c r="Y643" s="16"/>
      <c r="Z643" s="16"/>
      <c r="AA643" s="19">
        <f t="shared" si="12"/>
        <v>0</v>
      </c>
      <c r="AB643" s="17"/>
      <c r="AC643" s="17"/>
      <c r="AD643" s="17"/>
      <c r="AE643" s="15" t="s">
        <v>1725</v>
      </c>
      <c r="AF643" s="16" t="s">
        <v>53</v>
      </c>
      <c r="AG643" s="15" t="s">
        <v>1508</v>
      </c>
      <c r="AH643"/>
      <c r="AI643"/>
      <c r="AJ643"/>
      <c r="AK643"/>
      <c r="AL643"/>
      <c r="AM643"/>
      <c r="AN643"/>
      <c r="AO643"/>
    </row>
    <row r="644" spans="1:41" s="33" customFormat="1" ht="63" hidden="1" customHeight="1" x14ac:dyDescent="0.25">
      <c r="A644" s="13" t="s">
        <v>1495</v>
      </c>
      <c r="B644" s="14">
        <v>14111700</v>
      </c>
      <c r="C644" s="15" t="s">
        <v>1728</v>
      </c>
      <c r="D644" s="15" t="s">
        <v>3571</v>
      </c>
      <c r="E644" s="14" t="s">
        <v>3589</v>
      </c>
      <c r="F644" s="14" t="s">
        <v>3615</v>
      </c>
      <c r="G644" s="24" t="s">
        <v>3683</v>
      </c>
      <c r="H644" s="23">
        <v>50000000</v>
      </c>
      <c r="I644" s="23">
        <v>50000000</v>
      </c>
      <c r="J644" s="16" t="s">
        <v>3598</v>
      </c>
      <c r="K644" s="16" t="s">
        <v>48</v>
      </c>
      <c r="L644" s="15" t="s">
        <v>1497</v>
      </c>
      <c r="M644" s="15" t="s">
        <v>71</v>
      </c>
      <c r="N644" s="15" t="s">
        <v>1506</v>
      </c>
      <c r="O644" s="15" t="s">
        <v>1499</v>
      </c>
      <c r="P644" s="16" t="s">
        <v>1716</v>
      </c>
      <c r="Q644" s="16" t="s">
        <v>1605</v>
      </c>
      <c r="R644" s="16" t="s">
        <v>1605</v>
      </c>
      <c r="S644" s="16" t="s">
        <v>1605</v>
      </c>
      <c r="T644" s="16" t="s">
        <v>1605</v>
      </c>
      <c r="U644" s="17" t="s">
        <v>1605</v>
      </c>
      <c r="V644" s="17"/>
      <c r="W644" s="16"/>
      <c r="X644" s="18"/>
      <c r="Y644" s="16"/>
      <c r="Z644" s="16"/>
      <c r="AA644" s="19" t="str">
        <f t="shared" si="12"/>
        <v/>
      </c>
      <c r="AB644" s="17"/>
      <c r="AC644" s="17"/>
      <c r="AD644" s="17"/>
      <c r="AE644" s="15" t="s">
        <v>1729</v>
      </c>
      <c r="AF644" s="16" t="s">
        <v>53</v>
      </c>
      <c r="AG644" s="15" t="s">
        <v>1689</v>
      </c>
      <c r="AH644"/>
      <c r="AI644"/>
      <c r="AJ644"/>
      <c r="AK644"/>
      <c r="AL644"/>
      <c r="AM644"/>
      <c r="AN644"/>
      <c r="AO644"/>
    </row>
    <row r="645" spans="1:41" s="33" customFormat="1" ht="63" hidden="1" customHeight="1" x14ac:dyDescent="0.25">
      <c r="A645" s="13" t="s">
        <v>1495</v>
      </c>
      <c r="B645" s="14">
        <v>55101504</v>
      </c>
      <c r="C645" s="15" t="s">
        <v>1730</v>
      </c>
      <c r="D645" s="15" t="s">
        <v>3571</v>
      </c>
      <c r="E645" s="14" t="s">
        <v>3589</v>
      </c>
      <c r="F645" s="22" t="s">
        <v>3680</v>
      </c>
      <c r="G645" s="24" t="s">
        <v>3683</v>
      </c>
      <c r="H645" s="23">
        <v>15000000</v>
      </c>
      <c r="I645" s="23">
        <v>15000000</v>
      </c>
      <c r="J645" s="16" t="s">
        <v>3598</v>
      </c>
      <c r="K645" s="16" t="s">
        <v>48</v>
      </c>
      <c r="L645" s="15" t="s">
        <v>1497</v>
      </c>
      <c r="M645" s="15" t="s">
        <v>71</v>
      </c>
      <c r="N645" s="15" t="s">
        <v>1506</v>
      </c>
      <c r="O645" s="15" t="s">
        <v>1499</v>
      </c>
      <c r="P645" s="16" t="s">
        <v>1716</v>
      </c>
      <c r="Q645" s="16" t="s">
        <v>1605</v>
      </c>
      <c r="R645" s="16" t="s">
        <v>1605</v>
      </c>
      <c r="S645" s="16" t="s">
        <v>1605</v>
      </c>
      <c r="T645" s="16" t="s">
        <v>1605</v>
      </c>
      <c r="U645" s="17" t="s">
        <v>1605</v>
      </c>
      <c r="V645" s="17"/>
      <c r="W645" s="16"/>
      <c r="X645" s="18"/>
      <c r="Y645" s="16"/>
      <c r="Z645" s="16"/>
      <c r="AA645" s="19" t="str">
        <f t="shared" si="12"/>
        <v/>
      </c>
      <c r="AB645" s="17"/>
      <c r="AC645" s="17"/>
      <c r="AD645" s="17"/>
      <c r="AE645" s="15" t="s">
        <v>1729</v>
      </c>
      <c r="AF645" s="16" t="s">
        <v>53</v>
      </c>
      <c r="AG645" s="15" t="s">
        <v>1689</v>
      </c>
      <c r="AH645"/>
      <c r="AI645"/>
      <c r="AJ645"/>
      <c r="AK645"/>
      <c r="AL645"/>
      <c r="AM645"/>
      <c r="AN645"/>
      <c r="AO645"/>
    </row>
    <row r="646" spans="1:41" s="33" customFormat="1" ht="63" hidden="1" customHeight="1" x14ac:dyDescent="0.25">
      <c r="A646" s="13" t="s">
        <v>1495</v>
      </c>
      <c r="B646" s="14">
        <v>55101504</v>
      </c>
      <c r="C646" s="15" t="s">
        <v>1731</v>
      </c>
      <c r="D646" s="15" t="s">
        <v>3571</v>
      </c>
      <c r="E646" s="14" t="s">
        <v>3589</v>
      </c>
      <c r="F646" s="22" t="s">
        <v>3680</v>
      </c>
      <c r="G646" s="24" t="s">
        <v>3683</v>
      </c>
      <c r="H646" s="23">
        <v>29496000</v>
      </c>
      <c r="I646" s="23">
        <v>29496000</v>
      </c>
      <c r="J646" s="16" t="s">
        <v>3598</v>
      </c>
      <c r="K646" s="16" t="s">
        <v>48</v>
      </c>
      <c r="L646" s="15" t="s">
        <v>1497</v>
      </c>
      <c r="M646" s="15" t="s">
        <v>71</v>
      </c>
      <c r="N646" s="15" t="s">
        <v>1506</v>
      </c>
      <c r="O646" s="15" t="s">
        <v>1499</v>
      </c>
      <c r="P646" s="16" t="s">
        <v>1716</v>
      </c>
      <c r="Q646" s="16" t="s">
        <v>1605</v>
      </c>
      <c r="R646" s="16" t="s">
        <v>1605</v>
      </c>
      <c r="S646" s="16" t="s">
        <v>1605</v>
      </c>
      <c r="T646" s="16" t="s">
        <v>1605</v>
      </c>
      <c r="U646" s="17" t="s">
        <v>1605</v>
      </c>
      <c r="V646" s="17"/>
      <c r="W646" s="16"/>
      <c r="X646" s="18"/>
      <c r="Y646" s="16"/>
      <c r="Z646" s="16"/>
      <c r="AA646" s="19" t="str">
        <f t="shared" si="12"/>
        <v/>
      </c>
      <c r="AB646" s="17"/>
      <c r="AC646" s="17"/>
      <c r="AD646" s="17"/>
      <c r="AE646" s="15" t="s">
        <v>1729</v>
      </c>
      <c r="AF646" s="16" t="s">
        <v>53</v>
      </c>
      <c r="AG646" s="15" t="s">
        <v>1689</v>
      </c>
      <c r="AH646"/>
      <c r="AI646"/>
      <c r="AJ646"/>
      <c r="AK646"/>
      <c r="AL646"/>
      <c r="AM646"/>
      <c r="AN646"/>
      <c r="AO646"/>
    </row>
    <row r="647" spans="1:41" s="33" customFormat="1" ht="63" hidden="1" customHeight="1" x14ac:dyDescent="0.25">
      <c r="A647" s="13" t="s">
        <v>1495</v>
      </c>
      <c r="B647" s="14">
        <v>55101504</v>
      </c>
      <c r="C647" s="15" t="s">
        <v>1732</v>
      </c>
      <c r="D647" s="15" t="s">
        <v>3571</v>
      </c>
      <c r="E647" s="14" t="s">
        <v>3588</v>
      </c>
      <c r="F647" s="22" t="s">
        <v>3680</v>
      </c>
      <c r="G647" s="24" t="s">
        <v>3683</v>
      </c>
      <c r="H647" s="23">
        <v>76032000</v>
      </c>
      <c r="I647" s="23">
        <v>76032000</v>
      </c>
      <c r="J647" s="16" t="s">
        <v>3598</v>
      </c>
      <c r="K647" s="16" t="s">
        <v>48</v>
      </c>
      <c r="L647" s="15" t="s">
        <v>1497</v>
      </c>
      <c r="M647" s="15" t="s">
        <v>71</v>
      </c>
      <c r="N647" s="15" t="s">
        <v>1506</v>
      </c>
      <c r="O647" s="15" t="s">
        <v>1499</v>
      </c>
      <c r="P647" s="16" t="s">
        <v>1716</v>
      </c>
      <c r="Q647" s="16" t="s">
        <v>1605</v>
      </c>
      <c r="R647" s="16" t="s">
        <v>1605</v>
      </c>
      <c r="S647" s="16" t="s">
        <v>1605</v>
      </c>
      <c r="T647" s="16" t="s">
        <v>1605</v>
      </c>
      <c r="U647" s="17" t="s">
        <v>1605</v>
      </c>
      <c r="V647" s="17"/>
      <c r="W647" s="16"/>
      <c r="X647" s="18"/>
      <c r="Y647" s="16"/>
      <c r="Z647" s="16"/>
      <c r="AA647" s="19" t="str">
        <f t="shared" si="12"/>
        <v/>
      </c>
      <c r="AB647" s="17"/>
      <c r="AC647" s="17"/>
      <c r="AD647" s="17"/>
      <c r="AE647" s="15" t="s">
        <v>1729</v>
      </c>
      <c r="AF647" s="16" t="s">
        <v>53</v>
      </c>
      <c r="AG647" s="15" t="s">
        <v>1689</v>
      </c>
      <c r="AH647"/>
      <c r="AI647"/>
      <c r="AJ647"/>
      <c r="AK647"/>
      <c r="AL647"/>
      <c r="AM647"/>
      <c r="AN647"/>
      <c r="AO647"/>
    </row>
    <row r="648" spans="1:41" s="33" customFormat="1" ht="63" hidden="1" customHeight="1" x14ac:dyDescent="0.25">
      <c r="A648" s="13" t="s">
        <v>1495</v>
      </c>
      <c r="B648" s="14">
        <v>44101700</v>
      </c>
      <c r="C648" s="15" t="s">
        <v>1733</v>
      </c>
      <c r="D648" s="15" t="s">
        <v>3574</v>
      </c>
      <c r="E648" s="14" t="s">
        <v>3580</v>
      </c>
      <c r="F648" s="14" t="s">
        <v>3672</v>
      </c>
      <c r="G648" s="24" t="s">
        <v>3683</v>
      </c>
      <c r="H648" s="23">
        <v>5573000</v>
      </c>
      <c r="I648" s="23">
        <v>5573000</v>
      </c>
      <c r="J648" s="16" t="s">
        <v>3598</v>
      </c>
      <c r="K648" s="16" t="s">
        <v>48</v>
      </c>
      <c r="L648" s="15" t="s">
        <v>1497</v>
      </c>
      <c r="M648" s="15" t="s">
        <v>71</v>
      </c>
      <c r="N648" s="15" t="s">
        <v>1506</v>
      </c>
      <c r="O648" s="15" t="s">
        <v>1499</v>
      </c>
      <c r="P648" s="16" t="s">
        <v>1716</v>
      </c>
      <c r="Q648" s="16" t="s">
        <v>1605</v>
      </c>
      <c r="R648" s="16" t="s">
        <v>1605</v>
      </c>
      <c r="S648" s="16" t="s">
        <v>1605</v>
      </c>
      <c r="T648" s="16" t="s">
        <v>1605</v>
      </c>
      <c r="U648" s="17" t="s">
        <v>1605</v>
      </c>
      <c r="V648" s="17"/>
      <c r="W648" s="16"/>
      <c r="X648" s="18"/>
      <c r="Y648" s="16"/>
      <c r="Z648" s="16"/>
      <c r="AA648" s="19" t="str">
        <f t="shared" si="12"/>
        <v/>
      </c>
      <c r="AB648" s="17"/>
      <c r="AC648" s="17"/>
      <c r="AD648" s="17"/>
      <c r="AE648" s="15" t="s">
        <v>1734</v>
      </c>
      <c r="AF648" s="16" t="s">
        <v>53</v>
      </c>
      <c r="AG648" s="15" t="s">
        <v>1689</v>
      </c>
      <c r="AH648"/>
      <c r="AI648"/>
      <c r="AJ648"/>
      <c r="AK648"/>
      <c r="AL648"/>
      <c r="AM648"/>
      <c r="AN648"/>
      <c r="AO648"/>
    </row>
    <row r="649" spans="1:41" s="33" customFormat="1" ht="63" hidden="1" customHeight="1" x14ac:dyDescent="0.25">
      <c r="A649" s="13" t="s">
        <v>1495</v>
      </c>
      <c r="B649" s="14" t="s">
        <v>3961</v>
      </c>
      <c r="C649" s="15" t="s">
        <v>1735</v>
      </c>
      <c r="D649" s="15" t="s">
        <v>3571</v>
      </c>
      <c r="E649" s="14" t="s">
        <v>3578</v>
      </c>
      <c r="F649" s="16" t="s">
        <v>3667</v>
      </c>
      <c r="G649" s="24" t="s">
        <v>4118</v>
      </c>
      <c r="H649" s="23">
        <f>3720000000+179582222</f>
        <v>3899582222</v>
      </c>
      <c r="I649" s="23">
        <v>3838570010</v>
      </c>
      <c r="J649" s="16" t="s">
        <v>3598</v>
      </c>
      <c r="K649" s="16" t="s">
        <v>48</v>
      </c>
      <c r="L649" s="15" t="s">
        <v>1497</v>
      </c>
      <c r="M649" s="15" t="s">
        <v>71</v>
      </c>
      <c r="N649" s="15" t="s">
        <v>1506</v>
      </c>
      <c r="O649" s="15" t="s">
        <v>1499</v>
      </c>
      <c r="P649" s="16" t="s">
        <v>1510</v>
      </c>
      <c r="Q649" s="16" t="s">
        <v>1736</v>
      </c>
      <c r="R649" s="16" t="s">
        <v>4119</v>
      </c>
      <c r="S649" s="16" t="s">
        <v>4120</v>
      </c>
      <c r="T649" s="16" t="s">
        <v>4121</v>
      </c>
      <c r="U649" s="17" t="s">
        <v>1737</v>
      </c>
      <c r="V649">
        <v>7989</v>
      </c>
      <c r="W649" s="16" t="s">
        <v>4122</v>
      </c>
      <c r="X649" s="18">
        <v>43124.415277777778</v>
      </c>
      <c r="Y649" s="16"/>
      <c r="Z649" s="16"/>
      <c r="AA649" s="19">
        <f t="shared" si="12"/>
        <v>0.33</v>
      </c>
      <c r="AB649" s="17"/>
      <c r="AC649" s="17"/>
      <c r="AD649" s="17" t="s">
        <v>1493</v>
      </c>
      <c r="AE649" s="15" t="s">
        <v>1738</v>
      </c>
      <c r="AF649" s="16" t="s">
        <v>864</v>
      </c>
      <c r="AG649" s="15" t="s">
        <v>1508</v>
      </c>
      <c r="AH649"/>
      <c r="AI649"/>
      <c r="AJ649"/>
      <c r="AK649"/>
      <c r="AL649"/>
      <c r="AM649"/>
      <c r="AN649"/>
      <c r="AO649"/>
    </row>
    <row r="650" spans="1:41" s="33" customFormat="1" ht="63" hidden="1" customHeight="1" x14ac:dyDescent="0.25">
      <c r="A650" s="13" t="s">
        <v>1495</v>
      </c>
      <c r="B650" s="14">
        <v>81101510</v>
      </c>
      <c r="C650" s="15" t="s">
        <v>1739</v>
      </c>
      <c r="D650" s="15" t="s">
        <v>3571</v>
      </c>
      <c r="E650" s="14" t="s">
        <v>3580</v>
      </c>
      <c r="F650" s="14" t="s">
        <v>3681</v>
      </c>
      <c r="G650" s="24" t="s">
        <v>4118</v>
      </c>
      <c r="H650" s="23">
        <f>279365673+12709081</f>
        <v>292074754</v>
      </c>
      <c r="I650" s="23">
        <f>279365673+12709081</f>
        <v>292074754</v>
      </c>
      <c r="J650" s="16" t="s">
        <v>3598</v>
      </c>
      <c r="K650" s="16" t="s">
        <v>48</v>
      </c>
      <c r="L650" s="15" t="s">
        <v>1497</v>
      </c>
      <c r="M650" s="15" t="s">
        <v>71</v>
      </c>
      <c r="N650" s="15" t="s">
        <v>1506</v>
      </c>
      <c r="O650" s="15" t="s">
        <v>1499</v>
      </c>
      <c r="P650" s="16" t="s">
        <v>1510</v>
      </c>
      <c r="Q650" s="16" t="s">
        <v>1736</v>
      </c>
      <c r="R650" s="16" t="s">
        <v>4119</v>
      </c>
      <c r="S650" s="16" t="s">
        <v>4120</v>
      </c>
      <c r="T650" s="16" t="s">
        <v>4121</v>
      </c>
      <c r="U650" s="17" t="s">
        <v>1737</v>
      </c>
      <c r="V650" s="17">
        <v>8002</v>
      </c>
      <c r="W650" s="16" t="s">
        <v>4123</v>
      </c>
      <c r="X650" s="18"/>
      <c r="Y650" s="16"/>
      <c r="Z650" s="16"/>
      <c r="AA650" s="19">
        <f t="shared" si="12"/>
        <v>0</v>
      </c>
      <c r="AB650" s="17"/>
      <c r="AC650" s="17"/>
      <c r="AD650" s="17" t="s">
        <v>325</v>
      </c>
      <c r="AE650" s="15" t="s">
        <v>1740</v>
      </c>
      <c r="AF650" s="16" t="s">
        <v>53</v>
      </c>
      <c r="AG650" s="15" t="s">
        <v>1508</v>
      </c>
      <c r="AH650"/>
      <c r="AI650"/>
      <c r="AJ650"/>
      <c r="AK650"/>
      <c r="AL650"/>
      <c r="AM650"/>
      <c r="AN650"/>
      <c r="AO650"/>
    </row>
    <row r="651" spans="1:41" s="33" customFormat="1" ht="63" hidden="1" customHeight="1" x14ac:dyDescent="0.25">
      <c r="A651" s="13" t="s">
        <v>1495</v>
      </c>
      <c r="B651" s="14" t="s">
        <v>3961</v>
      </c>
      <c r="C651" s="15" t="s">
        <v>4124</v>
      </c>
      <c r="D651" s="15" t="s">
        <v>3571</v>
      </c>
      <c r="E651" s="14" t="s">
        <v>3578</v>
      </c>
      <c r="F651" s="16" t="s">
        <v>3667</v>
      </c>
      <c r="G651" s="24" t="s">
        <v>4118</v>
      </c>
      <c r="H651" s="23">
        <f>3673170479+377867314</f>
        <v>4051037793</v>
      </c>
      <c r="I651" s="23">
        <v>3996833229</v>
      </c>
      <c r="J651" s="16" t="s">
        <v>3598</v>
      </c>
      <c r="K651" s="16" t="s">
        <v>48</v>
      </c>
      <c r="L651" s="15" t="s">
        <v>1497</v>
      </c>
      <c r="M651" s="15" t="s">
        <v>71</v>
      </c>
      <c r="N651" s="15" t="s">
        <v>1506</v>
      </c>
      <c r="O651" s="15" t="s">
        <v>1499</v>
      </c>
      <c r="P651" s="16" t="s">
        <v>1510</v>
      </c>
      <c r="Q651" s="16" t="s">
        <v>1736</v>
      </c>
      <c r="R651" s="16" t="s">
        <v>4119</v>
      </c>
      <c r="S651" s="16" t="s">
        <v>4120</v>
      </c>
      <c r="T651" s="16" t="s">
        <v>4121</v>
      </c>
      <c r="U651" s="17" t="s">
        <v>1737</v>
      </c>
      <c r="V651">
        <v>7985</v>
      </c>
      <c r="W651" s="16" t="s">
        <v>4125</v>
      </c>
      <c r="X651" s="18">
        <v>43124.666666666664</v>
      </c>
      <c r="Y651" s="16"/>
      <c r="Z651" s="16"/>
      <c r="AA651" s="19">
        <f t="shared" ref="AA651:AA714" si="13">+IF(AND(W651="",X651="",Y651="",Z651=""),"",IF(AND(W651&lt;&gt;"",X651="",Y651="",Z651=""),0%,IF(AND(W651&lt;&gt;"",X651&lt;&gt;"",Y651="",Z651=""),33%,IF(AND(W651&lt;&gt;"",X651&lt;&gt;"",Y651&lt;&gt;"",Z651=""),66%,IF(AND(W651&lt;&gt;"",X651&lt;&gt;"",Y651&lt;&gt;"",Z651&lt;&gt;""),100%,"Información incompleta")))))</f>
        <v>0.33</v>
      </c>
      <c r="AB651" s="17"/>
      <c r="AC651" s="17"/>
      <c r="AD651" s="17" t="s">
        <v>1493</v>
      </c>
      <c r="AE651" s="15" t="s">
        <v>1741</v>
      </c>
      <c r="AF651" s="16" t="s">
        <v>864</v>
      </c>
      <c r="AG651" s="15" t="s">
        <v>1508</v>
      </c>
      <c r="AH651"/>
      <c r="AI651"/>
      <c r="AJ651"/>
      <c r="AK651"/>
      <c r="AL651"/>
      <c r="AM651"/>
      <c r="AN651"/>
      <c r="AO651"/>
    </row>
    <row r="652" spans="1:41" s="33" customFormat="1" ht="63" hidden="1" customHeight="1" x14ac:dyDescent="0.25">
      <c r="A652" s="13" t="s">
        <v>1495</v>
      </c>
      <c r="B652" s="14">
        <v>81101510</v>
      </c>
      <c r="C652" s="15" t="s">
        <v>1742</v>
      </c>
      <c r="D652" s="15" t="s">
        <v>3571</v>
      </c>
      <c r="E652" s="14" t="s">
        <v>3580</v>
      </c>
      <c r="F652" s="14" t="s">
        <v>3681</v>
      </c>
      <c r="G652" s="24" t="s">
        <v>4118</v>
      </c>
      <c r="H652" s="23">
        <f>326829521+14604513</f>
        <v>341434034</v>
      </c>
      <c r="I652" s="23">
        <f>326829521+14604513</f>
        <v>341434034</v>
      </c>
      <c r="J652" s="16" t="s">
        <v>3598</v>
      </c>
      <c r="K652" s="16" t="s">
        <v>48</v>
      </c>
      <c r="L652" s="15" t="s">
        <v>1497</v>
      </c>
      <c r="M652" s="15" t="s">
        <v>71</v>
      </c>
      <c r="N652" s="15" t="s">
        <v>1506</v>
      </c>
      <c r="O652" s="15" t="s">
        <v>1499</v>
      </c>
      <c r="P652" s="16" t="s">
        <v>1510</v>
      </c>
      <c r="Q652" s="16" t="s">
        <v>1736</v>
      </c>
      <c r="R652" s="16" t="s">
        <v>4119</v>
      </c>
      <c r="S652" s="16" t="s">
        <v>4120</v>
      </c>
      <c r="T652" s="16" t="s">
        <v>4121</v>
      </c>
      <c r="U652" s="17" t="s">
        <v>1737</v>
      </c>
      <c r="V652" s="17">
        <v>8000</v>
      </c>
      <c r="W652" s="16" t="s">
        <v>4126</v>
      </c>
      <c r="X652" s="18"/>
      <c r="Y652" s="16"/>
      <c r="Z652" s="16"/>
      <c r="AA652" s="19">
        <f t="shared" si="13"/>
        <v>0</v>
      </c>
      <c r="AB652" s="17"/>
      <c r="AC652" s="17"/>
      <c r="AD652" s="17" t="s">
        <v>325</v>
      </c>
      <c r="AE652" s="15" t="s">
        <v>1740</v>
      </c>
      <c r="AF652" s="16" t="s">
        <v>53</v>
      </c>
      <c r="AG652" s="15" t="s">
        <v>1508</v>
      </c>
      <c r="AH652"/>
      <c r="AI652"/>
      <c r="AJ652"/>
      <c r="AK652"/>
      <c r="AL652"/>
      <c r="AM652"/>
      <c r="AN652"/>
      <c r="AO652"/>
    </row>
    <row r="653" spans="1:41" s="33" customFormat="1" ht="63" hidden="1" customHeight="1" x14ac:dyDescent="0.25">
      <c r="A653" s="13" t="s">
        <v>1495</v>
      </c>
      <c r="B653" s="14" t="s">
        <v>3961</v>
      </c>
      <c r="C653" s="15" t="s">
        <v>1743</v>
      </c>
      <c r="D653" s="15" t="s">
        <v>3571</v>
      </c>
      <c r="E653" s="14" t="s">
        <v>3578</v>
      </c>
      <c r="F653" s="16" t="s">
        <v>3667</v>
      </c>
      <c r="G653" s="24" t="s">
        <v>4118</v>
      </c>
      <c r="H653" s="23">
        <f>3657208831+395491742</f>
        <v>4052700573</v>
      </c>
      <c r="I653" s="23">
        <v>3986535165</v>
      </c>
      <c r="J653" s="16" t="s">
        <v>3598</v>
      </c>
      <c r="K653" s="16" t="s">
        <v>48</v>
      </c>
      <c r="L653" s="15" t="s">
        <v>1497</v>
      </c>
      <c r="M653" s="15" t="s">
        <v>71</v>
      </c>
      <c r="N653" s="15" t="s">
        <v>1506</v>
      </c>
      <c r="O653" s="15" t="s">
        <v>1499</v>
      </c>
      <c r="P653" s="16" t="s">
        <v>1510</v>
      </c>
      <c r="Q653" s="16" t="s">
        <v>1736</v>
      </c>
      <c r="R653" s="16" t="s">
        <v>4119</v>
      </c>
      <c r="S653" s="16" t="s">
        <v>4120</v>
      </c>
      <c r="T653" s="16" t="s">
        <v>4121</v>
      </c>
      <c r="U653" s="17" t="s">
        <v>1737</v>
      </c>
      <c r="V653">
        <v>7991</v>
      </c>
      <c r="W653" s="16" t="s">
        <v>4127</v>
      </c>
      <c r="X653" s="18">
        <v>43124.652083333334</v>
      </c>
      <c r="Y653" s="16"/>
      <c r="Z653" s="16"/>
      <c r="AA653" s="19">
        <f t="shared" si="13"/>
        <v>0.33</v>
      </c>
      <c r="AB653" s="17"/>
      <c r="AC653" s="17"/>
      <c r="AD653" s="17" t="s">
        <v>1493</v>
      </c>
      <c r="AE653" s="15" t="s">
        <v>1744</v>
      </c>
      <c r="AF653" s="16" t="s">
        <v>864</v>
      </c>
      <c r="AG653" s="15" t="s">
        <v>1508</v>
      </c>
      <c r="AH653"/>
      <c r="AI653"/>
      <c r="AJ653"/>
      <c r="AK653"/>
      <c r="AL653"/>
      <c r="AM653"/>
      <c r="AN653"/>
      <c r="AO653"/>
    </row>
    <row r="654" spans="1:41" s="33" customFormat="1" ht="63" hidden="1" customHeight="1" x14ac:dyDescent="0.25">
      <c r="A654" s="13" t="s">
        <v>1495</v>
      </c>
      <c r="B654" s="14">
        <v>81101510</v>
      </c>
      <c r="C654" s="15" t="s">
        <v>1745</v>
      </c>
      <c r="D654" s="15" t="s">
        <v>3571</v>
      </c>
      <c r="E654" s="14" t="s">
        <v>3580</v>
      </c>
      <c r="F654" s="14" t="s">
        <v>3681</v>
      </c>
      <c r="G654" s="24" t="s">
        <v>4118</v>
      </c>
      <c r="H654" s="23">
        <f>342791168+46658704</f>
        <v>389449872</v>
      </c>
      <c r="I654" s="23">
        <f>342791168+46658704</f>
        <v>389449872</v>
      </c>
      <c r="J654" s="16" t="s">
        <v>3598</v>
      </c>
      <c r="K654" s="16" t="s">
        <v>48</v>
      </c>
      <c r="L654" s="15" t="s">
        <v>1497</v>
      </c>
      <c r="M654" s="15" t="s">
        <v>71</v>
      </c>
      <c r="N654" s="15" t="s">
        <v>1506</v>
      </c>
      <c r="O654" s="15" t="s">
        <v>1499</v>
      </c>
      <c r="P654" s="16" t="s">
        <v>1510</v>
      </c>
      <c r="Q654" s="16" t="s">
        <v>1736</v>
      </c>
      <c r="R654" s="16" t="s">
        <v>4119</v>
      </c>
      <c r="S654" s="16" t="s">
        <v>4120</v>
      </c>
      <c r="T654" s="16" t="s">
        <v>4121</v>
      </c>
      <c r="U654" s="17" t="s">
        <v>1737</v>
      </c>
      <c r="V654" s="17">
        <v>8003</v>
      </c>
      <c r="W654" s="16" t="s">
        <v>4128</v>
      </c>
      <c r="X654" s="18"/>
      <c r="Y654" s="16"/>
      <c r="Z654" s="16"/>
      <c r="AA654" s="19">
        <f t="shared" si="13"/>
        <v>0</v>
      </c>
      <c r="AB654" s="17"/>
      <c r="AC654" s="17"/>
      <c r="AD654" s="17" t="s">
        <v>325</v>
      </c>
      <c r="AE654" s="15" t="s">
        <v>1746</v>
      </c>
      <c r="AF654" s="16" t="s">
        <v>53</v>
      </c>
      <c r="AG654" s="15" t="s">
        <v>1508</v>
      </c>
      <c r="AH654"/>
      <c r="AI654"/>
      <c r="AJ654"/>
      <c r="AK654"/>
      <c r="AL654"/>
      <c r="AM654"/>
      <c r="AN654"/>
      <c r="AO654"/>
    </row>
    <row r="655" spans="1:41" s="33" customFormat="1" ht="63" hidden="1" customHeight="1" x14ac:dyDescent="0.25">
      <c r="A655" s="13" t="s">
        <v>1495</v>
      </c>
      <c r="B655" s="14" t="s">
        <v>3961</v>
      </c>
      <c r="C655" s="15" t="s">
        <v>4129</v>
      </c>
      <c r="D655" s="15" t="s">
        <v>3571</v>
      </c>
      <c r="E655" s="14" t="s">
        <v>3578</v>
      </c>
      <c r="F655" s="16" t="s">
        <v>3667</v>
      </c>
      <c r="G655" s="24" t="s">
        <v>4118</v>
      </c>
      <c r="H655" s="23">
        <f>3720028159+382845303</f>
        <v>4102873462</v>
      </c>
      <c r="I655" s="23">
        <v>4035707619</v>
      </c>
      <c r="J655" s="16" t="s">
        <v>3598</v>
      </c>
      <c r="K655" s="16" t="s">
        <v>48</v>
      </c>
      <c r="L655" s="15" t="s">
        <v>1497</v>
      </c>
      <c r="M655" s="15" t="s">
        <v>71</v>
      </c>
      <c r="N655" s="15" t="s">
        <v>1506</v>
      </c>
      <c r="O655" s="15" t="s">
        <v>1499</v>
      </c>
      <c r="P655" s="16" t="s">
        <v>1510</v>
      </c>
      <c r="Q655" s="16" t="s">
        <v>1736</v>
      </c>
      <c r="R655" s="16" t="s">
        <v>4119</v>
      </c>
      <c r="S655" s="16" t="s">
        <v>4120</v>
      </c>
      <c r="T655" s="16" t="s">
        <v>4121</v>
      </c>
      <c r="U655" s="17" t="s">
        <v>1737</v>
      </c>
      <c r="V655">
        <v>7987</v>
      </c>
      <c r="W655" s="16" t="s">
        <v>4130</v>
      </c>
      <c r="X655" s="18">
        <v>43124.521527777775</v>
      </c>
      <c r="Y655" s="16"/>
      <c r="Z655" s="16"/>
      <c r="AA655" s="19">
        <f t="shared" si="13"/>
        <v>0.33</v>
      </c>
      <c r="AB655" s="17"/>
      <c r="AC655" s="17"/>
      <c r="AD655" s="17" t="s">
        <v>1493</v>
      </c>
      <c r="AE655" s="15" t="s">
        <v>1747</v>
      </c>
      <c r="AF655" s="16" t="s">
        <v>864</v>
      </c>
      <c r="AG655" s="15" t="s">
        <v>1508</v>
      </c>
      <c r="AH655"/>
      <c r="AI655"/>
      <c r="AJ655"/>
      <c r="AK655"/>
      <c r="AL655"/>
      <c r="AM655"/>
      <c r="AN655"/>
      <c r="AO655"/>
    </row>
    <row r="656" spans="1:41" s="33" customFormat="1" ht="63" hidden="1" customHeight="1" x14ac:dyDescent="0.25">
      <c r="A656" s="13" t="s">
        <v>1495</v>
      </c>
      <c r="B656" s="14">
        <v>81101510</v>
      </c>
      <c r="C656" s="15" t="s">
        <v>1748</v>
      </c>
      <c r="D656" s="15" t="s">
        <v>3571</v>
      </c>
      <c r="E656" s="14" t="s">
        <v>3580</v>
      </c>
      <c r="F656" s="14" t="s">
        <v>3681</v>
      </c>
      <c r="G656" s="24" t="s">
        <v>4118</v>
      </c>
      <c r="H656" s="23">
        <f>279964951+6897907</f>
        <v>286862858</v>
      </c>
      <c r="I656" s="23">
        <f>279964951+6897907</f>
        <v>286862858</v>
      </c>
      <c r="J656" s="16" t="s">
        <v>3598</v>
      </c>
      <c r="K656" s="16" t="s">
        <v>48</v>
      </c>
      <c r="L656" s="15" t="s">
        <v>1497</v>
      </c>
      <c r="M656" s="15" t="s">
        <v>71</v>
      </c>
      <c r="N656" s="15" t="s">
        <v>1506</v>
      </c>
      <c r="O656" s="15" t="s">
        <v>1499</v>
      </c>
      <c r="P656" s="16" t="s">
        <v>1510</v>
      </c>
      <c r="Q656" s="16" t="s">
        <v>1736</v>
      </c>
      <c r="R656" s="16" t="s">
        <v>4119</v>
      </c>
      <c r="S656" s="16" t="s">
        <v>4120</v>
      </c>
      <c r="T656" s="16" t="s">
        <v>4121</v>
      </c>
      <c r="U656" s="17" t="s">
        <v>1737</v>
      </c>
      <c r="V656" s="17">
        <v>8005</v>
      </c>
      <c r="W656" s="16" t="s">
        <v>4131</v>
      </c>
      <c r="X656" s="18"/>
      <c r="Y656" s="16"/>
      <c r="Z656" s="16"/>
      <c r="AA656" s="19">
        <f t="shared" si="13"/>
        <v>0</v>
      </c>
      <c r="AB656" s="17"/>
      <c r="AC656" s="17"/>
      <c r="AD656" s="17" t="s">
        <v>325</v>
      </c>
      <c r="AE656" s="15" t="s">
        <v>1749</v>
      </c>
      <c r="AF656" s="16" t="s">
        <v>53</v>
      </c>
      <c r="AG656" s="15" t="s">
        <v>1508</v>
      </c>
      <c r="AH656"/>
      <c r="AI656"/>
      <c r="AJ656"/>
      <c r="AK656"/>
      <c r="AL656"/>
      <c r="AM656"/>
      <c r="AN656"/>
      <c r="AO656"/>
    </row>
    <row r="657" spans="1:41" s="33" customFormat="1" ht="63" hidden="1" customHeight="1" x14ac:dyDescent="0.25">
      <c r="A657" s="13" t="s">
        <v>1495</v>
      </c>
      <c r="B657" s="14">
        <v>72141003</v>
      </c>
      <c r="C657" s="15" t="s">
        <v>4132</v>
      </c>
      <c r="D657" s="15" t="s">
        <v>3571</v>
      </c>
      <c r="E657" s="14" t="s">
        <v>3578</v>
      </c>
      <c r="F657" s="16" t="s">
        <v>3667</v>
      </c>
      <c r="G657" s="24" t="s">
        <v>4118</v>
      </c>
      <c r="H657" s="23">
        <f>1833400000+189785195</f>
        <v>2023185195</v>
      </c>
      <c r="I657" s="23">
        <v>2003669679</v>
      </c>
      <c r="J657" s="16" t="s">
        <v>3598</v>
      </c>
      <c r="K657" s="16" t="s">
        <v>48</v>
      </c>
      <c r="L657" s="15" t="s">
        <v>1497</v>
      </c>
      <c r="M657" s="15" t="s">
        <v>71</v>
      </c>
      <c r="N657" s="15" t="s">
        <v>1506</v>
      </c>
      <c r="O657" s="15" t="s">
        <v>1499</v>
      </c>
      <c r="P657" s="16" t="s">
        <v>1510</v>
      </c>
      <c r="Q657" s="16" t="s">
        <v>1736</v>
      </c>
      <c r="R657" s="16" t="s">
        <v>4119</v>
      </c>
      <c r="S657" s="16" t="s">
        <v>4120</v>
      </c>
      <c r="T657" s="16" t="s">
        <v>4121</v>
      </c>
      <c r="U657" s="17" t="s">
        <v>1737</v>
      </c>
      <c r="V657">
        <v>7990</v>
      </c>
      <c r="W657" s="16" t="s">
        <v>4133</v>
      </c>
      <c r="X657" s="18">
        <v>43124.430555555555</v>
      </c>
      <c r="Y657" s="16"/>
      <c r="Z657" s="16"/>
      <c r="AA657" s="19">
        <f t="shared" si="13"/>
        <v>0.33</v>
      </c>
      <c r="AB657" s="17"/>
      <c r="AC657" s="17"/>
      <c r="AD657" s="17" t="s">
        <v>1493</v>
      </c>
      <c r="AE657" s="15" t="s">
        <v>1750</v>
      </c>
      <c r="AF657" s="16" t="s">
        <v>864</v>
      </c>
      <c r="AG657" s="15" t="s">
        <v>1508</v>
      </c>
      <c r="AH657"/>
      <c r="AI657"/>
      <c r="AJ657"/>
      <c r="AK657"/>
      <c r="AL657"/>
      <c r="AM657"/>
      <c r="AN657"/>
      <c r="AO657"/>
    </row>
    <row r="658" spans="1:41" s="33" customFormat="1" ht="63" hidden="1" customHeight="1" x14ac:dyDescent="0.25">
      <c r="A658" s="13" t="s">
        <v>1495</v>
      </c>
      <c r="B658" s="14">
        <v>81101510</v>
      </c>
      <c r="C658" s="15" t="s">
        <v>1751</v>
      </c>
      <c r="D658" s="15" t="s">
        <v>3571</v>
      </c>
      <c r="E658" s="14" t="s">
        <v>3580</v>
      </c>
      <c r="F658" s="14" t="s">
        <v>3681</v>
      </c>
      <c r="G658" s="24" t="s">
        <v>4118</v>
      </c>
      <c r="H658" s="23">
        <f>166600000+7423666</f>
        <v>174023666</v>
      </c>
      <c r="I658" s="23">
        <f>166600000+7423666</f>
        <v>174023666</v>
      </c>
      <c r="J658" s="16" t="s">
        <v>3598</v>
      </c>
      <c r="K658" s="16" t="s">
        <v>48</v>
      </c>
      <c r="L658" s="15" t="s">
        <v>1497</v>
      </c>
      <c r="M658" s="15" t="s">
        <v>71</v>
      </c>
      <c r="N658" s="15" t="s">
        <v>1506</v>
      </c>
      <c r="O658" s="15" t="s">
        <v>1499</v>
      </c>
      <c r="P658" s="16" t="s">
        <v>1510</v>
      </c>
      <c r="Q658" s="16" t="s">
        <v>1736</v>
      </c>
      <c r="R658" s="16" t="s">
        <v>4119</v>
      </c>
      <c r="S658" s="16" t="s">
        <v>4120</v>
      </c>
      <c r="T658" s="16" t="s">
        <v>4121</v>
      </c>
      <c r="U658" s="17" t="s">
        <v>1737</v>
      </c>
      <c r="V658" s="17">
        <v>7997</v>
      </c>
      <c r="W658" s="16" t="s">
        <v>4134</v>
      </c>
      <c r="X658" s="18"/>
      <c r="Y658" s="16"/>
      <c r="Z658" s="16"/>
      <c r="AA658" s="19">
        <f t="shared" si="13"/>
        <v>0</v>
      </c>
      <c r="AB658" s="17"/>
      <c r="AC658" s="17"/>
      <c r="AD658" s="17" t="s">
        <v>325</v>
      </c>
      <c r="AE658" s="15" t="s">
        <v>1752</v>
      </c>
      <c r="AF658" s="16" t="s">
        <v>53</v>
      </c>
      <c r="AG658" s="15" t="s">
        <v>1508</v>
      </c>
      <c r="AH658"/>
      <c r="AI658"/>
      <c r="AJ658"/>
      <c r="AK658"/>
      <c r="AL658"/>
      <c r="AM658"/>
      <c r="AN658"/>
      <c r="AO658"/>
    </row>
    <row r="659" spans="1:41" s="33" customFormat="1" ht="63" hidden="1" customHeight="1" x14ac:dyDescent="0.25">
      <c r="A659" s="13" t="s">
        <v>1495</v>
      </c>
      <c r="B659" s="14" t="s">
        <v>3961</v>
      </c>
      <c r="C659" s="15" t="s">
        <v>1753</v>
      </c>
      <c r="D659" s="15" t="s">
        <v>3571</v>
      </c>
      <c r="E659" s="14" t="s">
        <v>3578</v>
      </c>
      <c r="F659" s="16" t="s">
        <v>3667</v>
      </c>
      <c r="G659" s="24" t="s">
        <v>4118</v>
      </c>
      <c r="H659" s="23">
        <f>4196661132+458655487</f>
        <v>4655316619</v>
      </c>
      <c r="I659" s="23">
        <v>4534617807</v>
      </c>
      <c r="J659" s="16" t="s">
        <v>3598</v>
      </c>
      <c r="K659" s="16" t="s">
        <v>48</v>
      </c>
      <c r="L659" s="15" t="s">
        <v>1497</v>
      </c>
      <c r="M659" s="15" t="s">
        <v>71</v>
      </c>
      <c r="N659" s="15" t="s">
        <v>1506</v>
      </c>
      <c r="O659" s="15" t="s">
        <v>1499</v>
      </c>
      <c r="P659" s="16" t="s">
        <v>1510</v>
      </c>
      <c r="Q659" s="16" t="s">
        <v>1736</v>
      </c>
      <c r="R659" s="16" t="s">
        <v>4119</v>
      </c>
      <c r="S659" s="16" t="s">
        <v>4120</v>
      </c>
      <c r="T659" s="16" t="s">
        <v>4121</v>
      </c>
      <c r="U659" s="17" t="s">
        <v>1737</v>
      </c>
      <c r="V659">
        <v>7992</v>
      </c>
      <c r="W659" s="16" t="s">
        <v>4135</v>
      </c>
      <c r="X659" s="18">
        <v>43124.441666666666</v>
      </c>
      <c r="Y659" s="16"/>
      <c r="Z659" s="16"/>
      <c r="AA659" s="19">
        <f t="shared" si="13"/>
        <v>0.33</v>
      </c>
      <c r="AB659" s="17"/>
      <c r="AC659" s="17"/>
      <c r="AD659" s="17" t="s">
        <v>1493</v>
      </c>
      <c r="AE659" s="15" t="s">
        <v>1754</v>
      </c>
      <c r="AF659" s="16" t="s">
        <v>864</v>
      </c>
      <c r="AG659" s="15" t="s">
        <v>1508</v>
      </c>
      <c r="AH659"/>
      <c r="AI659"/>
      <c r="AJ659"/>
      <c r="AK659"/>
      <c r="AL659"/>
      <c r="AM659"/>
      <c r="AN659"/>
      <c r="AO659"/>
    </row>
    <row r="660" spans="1:41" s="33" customFormat="1" ht="63" hidden="1" customHeight="1" x14ac:dyDescent="0.25">
      <c r="A660" s="13" t="s">
        <v>1495</v>
      </c>
      <c r="B660" s="14">
        <v>81101510</v>
      </c>
      <c r="C660" s="15" t="s">
        <v>1755</v>
      </c>
      <c r="D660" s="15" t="s">
        <v>3571</v>
      </c>
      <c r="E660" s="14" t="s">
        <v>3580</v>
      </c>
      <c r="F660" s="14" t="s">
        <v>3681</v>
      </c>
      <c r="G660" s="24" t="s">
        <v>4118</v>
      </c>
      <c r="H660" s="23">
        <f>302493609+14036342</f>
        <v>316529951</v>
      </c>
      <c r="I660" s="23">
        <f>302493609+14036342</f>
        <v>316529951</v>
      </c>
      <c r="J660" s="16" t="s">
        <v>3598</v>
      </c>
      <c r="K660" s="16" t="s">
        <v>48</v>
      </c>
      <c r="L660" s="15" t="s">
        <v>1497</v>
      </c>
      <c r="M660" s="15" t="s">
        <v>71</v>
      </c>
      <c r="N660" s="15" t="s">
        <v>1506</v>
      </c>
      <c r="O660" s="15" t="s">
        <v>1499</v>
      </c>
      <c r="P660" s="16" t="s">
        <v>1510</v>
      </c>
      <c r="Q660" s="16" t="s">
        <v>1736</v>
      </c>
      <c r="R660" s="16" t="s">
        <v>4119</v>
      </c>
      <c r="S660" s="16" t="s">
        <v>4120</v>
      </c>
      <c r="T660" s="16" t="s">
        <v>4121</v>
      </c>
      <c r="U660" s="17" t="s">
        <v>1737</v>
      </c>
      <c r="V660" s="17">
        <v>7998</v>
      </c>
      <c r="W660" s="16" t="s">
        <v>4136</v>
      </c>
      <c r="X660" s="18"/>
      <c r="Y660" s="16"/>
      <c r="Z660" s="16"/>
      <c r="AA660" s="19">
        <f t="shared" si="13"/>
        <v>0</v>
      </c>
      <c r="AB660" s="17"/>
      <c r="AC660" s="17"/>
      <c r="AD660" s="17" t="s">
        <v>325</v>
      </c>
      <c r="AE660" s="15" t="s">
        <v>1756</v>
      </c>
      <c r="AF660" s="16" t="s">
        <v>53</v>
      </c>
      <c r="AG660" s="15" t="s">
        <v>1508</v>
      </c>
      <c r="AH660"/>
      <c r="AI660"/>
      <c r="AJ660"/>
      <c r="AK660"/>
      <c r="AL660"/>
      <c r="AM660"/>
      <c r="AN660"/>
      <c r="AO660"/>
    </row>
    <row r="661" spans="1:41" s="33" customFormat="1" ht="63" hidden="1" customHeight="1" x14ac:dyDescent="0.25">
      <c r="A661" s="13" t="s">
        <v>1495</v>
      </c>
      <c r="B661" s="14" t="s">
        <v>3961</v>
      </c>
      <c r="C661" s="15" t="s">
        <v>1757</v>
      </c>
      <c r="D661" s="15" t="s">
        <v>3571</v>
      </c>
      <c r="E661" s="14" t="s">
        <v>3578</v>
      </c>
      <c r="F661" s="16" t="s">
        <v>3667</v>
      </c>
      <c r="G661" s="24" t="s">
        <v>4118</v>
      </c>
      <c r="H661" s="23">
        <f>3178021638+130737604+221163504</f>
        <v>3529922746</v>
      </c>
      <c r="I661" s="23">
        <v>3445357364</v>
      </c>
      <c r="J661" s="16" t="s">
        <v>3598</v>
      </c>
      <c r="K661" s="16" t="s">
        <v>48</v>
      </c>
      <c r="L661" s="15" t="s">
        <v>1497</v>
      </c>
      <c r="M661" s="15" t="s">
        <v>71</v>
      </c>
      <c r="N661" s="15" t="s">
        <v>1506</v>
      </c>
      <c r="O661" s="15" t="s">
        <v>1499</v>
      </c>
      <c r="P661" s="16" t="s">
        <v>1510</v>
      </c>
      <c r="Q661" s="16" t="s">
        <v>1736</v>
      </c>
      <c r="R661" s="16" t="s">
        <v>4119</v>
      </c>
      <c r="S661" s="16" t="s">
        <v>4120</v>
      </c>
      <c r="T661" s="16" t="s">
        <v>4121</v>
      </c>
      <c r="U661" s="17" t="s">
        <v>1737</v>
      </c>
      <c r="V661">
        <v>7983</v>
      </c>
      <c r="W661" s="16" t="s">
        <v>4137</v>
      </c>
      <c r="X661" s="18">
        <v>43124.605555555558</v>
      </c>
      <c r="Y661" s="16"/>
      <c r="Z661" s="16"/>
      <c r="AA661" s="19">
        <f t="shared" si="13"/>
        <v>0.33</v>
      </c>
      <c r="AB661" s="17"/>
      <c r="AC661" s="17"/>
      <c r="AD661" s="17" t="s">
        <v>1493</v>
      </c>
      <c r="AE661" s="15" t="s">
        <v>1758</v>
      </c>
      <c r="AF661" s="16" t="s">
        <v>864</v>
      </c>
      <c r="AG661" s="15" t="s">
        <v>1508</v>
      </c>
      <c r="AH661"/>
      <c r="AI661"/>
      <c r="AJ661"/>
      <c r="AK661"/>
      <c r="AL661"/>
      <c r="AM661"/>
      <c r="AN661"/>
      <c r="AO661"/>
    </row>
    <row r="662" spans="1:41" s="33" customFormat="1" ht="63" hidden="1" customHeight="1" x14ac:dyDescent="0.25">
      <c r="A662" s="13" t="s">
        <v>1495</v>
      </c>
      <c r="B662" s="14">
        <v>81101510</v>
      </c>
      <c r="C662" s="15" t="s">
        <v>1759</v>
      </c>
      <c r="D662" s="15" t="s">
        <v>3571</v>
      </c>
      <c r="E662" s="14" t="s">
        <v>3580</v>
      </c>
      <c r="F662" s="14" t="s">
        <v>3681</v>
      </c>
      <c r="G662" s="24" t="s">
        <v>4118</v>
      </c>
      <c r="H662" s="23">
        <f>321028757+16355122</f>
        <v>337383879</v>
      </c>
      <c r="I662" s="23">
        <f>321028757+16355122</f>
        <v>337383879</v>
      </c>
      <c r="J662" s="16" t="s">
        <v>3598</v>
      </c>
      <c r="K662" s="16" t="s">
        <v>48</v>
      </c>
      <c r="L662" s="15" t="s">
        <v>1497</v>
      </c>
      <c r="M662" s="15" t="s">
        <v>71</v>
      </c>
      <c r="N662" s="15" t="s">
        <v>1506</v>
      </c>
      <c r="O662" s="15" t="s">
        <v>1499</v>
      </c>
      <c r="P662" s="16" t="s">
        <v>1510</v>
      </c>
      <c r="Q662" s="16" t="s">
        <v>1736</v>
      </c>
      <c r="R662" s="16" t="s">
        <v>4119</v>
      </c>
      <c r="S662" s="16" t="s">
        <v>4120</v>
      </c>
      <c r="T662" s="16" t="s">
        <v>4121</v>
      </c>
      <c r="U662" s="17" t="s">
        <v>1737</v>
      </c>
      <c r="V662" s="17">
        <v>8001</v>
      </c>
      <c r="W662" s="16" t="s">
        <v>4138</v>
      </c>
      <c r="X662" s="18"/>
      <c r="Y662" s="16"/>
      <c r="Z662" s="16"/>
      <c r="AA662" s="19">
        <f t="shared" si="13"/>
        <v>0</v>
      </c>
      <c r="AB662" s="17"/>
      <c r="AC662" s="17"/>
      <c r="AD662" s="17" t="s">
        <v>325</v>
      </c>
      <c r="AE662" s="15" t="s">
        <v>4139</v>
      </c>
      <c r="AF662" s="16" t="s">
        <v>53</v>
      </c>
      <c r="AG662" s="15" t="s">
        <v>1508</v>
      </c>
      <c r="AH662"/>
      <c r="AI662"/>
      <c r="AJ662"/>
      <c r="AK662"/>
      <c r="AL662"/>
      <c r="AM662"/>
      <c r="AN662"/>
      <c r="AO662"/>
    </row>
    <row r="663" spans="1:41" s="33" customFormat="1" ht="63" hidden="1" customHeight="1" x14ac:dyDescent="0.25">
      <c r="A663" s="13" t="s">
        <v>1495</v>
      </c>
      <c r="B663" s="14" t="s">
        <v>3961</v>
      </c>
      <c r="C663" s="15" t="s">
        <v>1760</v>
      </c>
      <c r="D663" s="15" t="s">
        <v>3571</v>
      </c>
      <c r="E663" s="14" t="s">
        <v>3578</v>
      </c>
      <c r="F663" s="16" t="s">
        <v>3667</v>
      </c>
      <c r="G663" s="24" t="s">
        <v>4118</v>
      </c>
      <c r="H663" s="23">
        <f>1847200000+89035424</f>
        <v>1936235424</v>
      </c>
      <c r="I663" s="23">
        <v>1905903907</v>
      </c>
      <c r="J663" s="16" t="s">
        <v>3598</v>
      </c>
      <c r="K663" s="16" t="s">
        <v>48</v>
      </c>
      <c r="L663" s="15" t="s">
        <v>1497</v>
      </c>
      <c r="M663" s="15" t="s">
        <v>71</v>
      </c>
      <c r="N663" s="15" t="s">
        <v>1506</v>
      </c>
      <c r="O663" s="15" t="s">
        <v>1499</v>
      </c>
      <c r="P663" s="16" t="s">
        <v>1510</v>
      </c>
      <c r="Q663" s="16" t="s">
        <v>1736</v>
      </c>
      <c r="R663" s="16" t="s">
        <v>4119</v>
      </c>
      <c r="S663" s="16" t="s">
        <v>4120</v>
      </c>
      <c r="T663" s="16" t="s">
        <v>4121</v>
      </c>
      <c r="U663" s="17" t="s">
        <v>1737</v>
      </c>
      <c r="V663">
        <v>7993</v>
      </c>
      <c r="W663" s="16" t="s">
        <v>4140</v>
      </c>
      <c r="X663" s="18">
        <v>43124.454861111109</v>
      </c>
      <c r="Y663" s="16"/>
      <c r="Z663" s="16"/>
      <c r="AA663" s="19">
        <f t="shared" si="13"/>
        <v>0.33</v>
      </c>
      <c r="AB663" s="17"/>
      <c r="AC663" s="17"/>
      <c r="AD663" s="17" t="s">
        <v>1493</v>
      </c>
      <c r="AE663" s="15" t="s">
        <v>1761</v>
      </c>
      <c r="AF663" s="16" t="s">
        <v>864</v>
      </c>
      <c r="AG663" s="15" t="s">
        <v>1508</v>
      </c>
      <c r="AH663"/>
      <c r="AI663"/>
      <c r="AJ663"/>
      <c r="AK663"/>
      <c r="AL663"/>
      <c r="AM663"/>
      <c r="AN663"/>
      <c r="AO663"/>
    </row>
    <row r="664" spans="1:41" s="33" customFormat="1" ht="63" hidden="1" customHeight="1" x14ac:dyDescent="0.25">
      <c r="A664" s="13" t="s">
        <v>1495</v>
      </c>
      <c r="B664" s="14">
        <v>81101510</v>
      </c>
      <c r="C664" s="15" t="s">
        <v>1762</v>
      </c>
      <c r="D664" s="15" t="s">
        <v>3571</v>
      </c>
      <c r="E664" s="14" t="s">
        <v>3580</v>
      </c>
      <c r="F664" s="14" t="s">
        <v>3681</v>
      </c>
      <c r="G664" s="24" t="s">
        <v>4118</v>
      </c>
      <c r="H664" s="23">
        <f>152794568+6790587</f>
        <v>159585155</v>
      </c>
      <c r="I664" s="23">
        <f>152794568+6790587</f>
        <v>159585155</v>
      </c>
      <c r="J664" s="16" t="s">
        <v>3598</v>
      </c>
      <c r="K664" s="16" t="s">
        <v>48</v>
      </c>
      <c r="L664" s="15" t="s">
        <v>1497</v>
      </c>
      <c r="M664" s="15" t="s">
        <v>71</v>
      </c>
      <c r="N664" s="15" t="s">
        <v>1506</v>
      </c>
      <c r="O664" s="15" t="s">
        <v>1499</v>
      </c>
      <c r="P664" s="16" t="s">
        <v>1510</v>
      </c>
      <c r="Q664" s="16" t="s">
        <v>1736</v>
      </c>
      <c r="R664" s="16" t="s">
        <v>4119</v>
      </c>
      <c r="S664" s="16" t="s">
        <v>4120</v>
      </c>
      <c r="T664" s="16" t="s">
        <v>4121</v>
      </c>
      <c r="U664" s="17" t="s">
        <v>1737</v>
      </c>
      <c r="V664" s="17">
        <v>8004</v>
      </c>
      <c r="W664" s="16" t="s">
        <v>4141</v>
      </c>
      <c r="X664" s="18"/>
      <c r="Y664" s="16"/>
      <c r="Z664" s="16"/>
      <c r="AA664" s="19">
        <f t="shared" si="13"/>
        <v>0</v>
      </c>
      <c r="AB664" s="17"/>
      <c r="AC664" s="17"/>
      <c r="AD664" s="17" t="s">
        <v>325</v>
      </c>
      <c r="AE664" s="15" t="s">
        <v>1756</v>
      </c>
      <c r="AF664" s="16" t="s">
        <v>53</v>
      </c>
      <c r="AG664" s="15" t="s">
        <v>1508</v>
      </c>
      <c r="AH664"/>
      <c r="AI664"/>
      <c r="AJ664"/>
      <c r="AK664"/>
      <c r="AL664"/>
      <c r="AM664"/>
      <c r="AN664"/>
      <c r="AO664"/>
    </row>
    <row r="665" spans="1:41" s="33" customFormat="1" ht="63" hidden="1" customHeight="1" x14ac:dyDescent="0.25">
      <c r="A665" s="13" t="s">
        <v>1495</v>
      </c>
      <c r="B665" s="14" t="s">
        <v>3961</v>
      </c>
      <c r="C665" s="15" t="s">
        <v>1763</v>
      </c>
      <c r="D665" s="15" t="s">
        <v>3571</v>
      </c>
      <c r="E665" s="14" t="s">
        <v>3578</v>
      </c>
      <c r="F665" s="16" t="s">
        <v>3667</v>
      </c>
      <c r="G665" s="24" t="s">
        <v>4118</v>
      </c>
      <c r="H665" s="23">
        <f>3720000000+337305877</f>
        <v>4057305877</v>
      </c>
      <c r="I665" s="23">
        <v>4000434955</v>
      </c>
      <c r="J665" s="16" t="s">
        <v>3598</v>
      </c>
      <c r="K665" s="16" t="s">
        <v>48</v>
      </c>
      <c r="L665" s="15" t="s">
        <v>1497</v>
      </c>
      <c r="M665" s="15" t="s">
        <v>71</v>
      </c>
      <c r="N665" s="15" t="s">
        <v>1506</v>
      </c>
      <c r="O665" s="15" t="s">
        <v>1499</v>
      </c>
      <c r="P665" s="16" t="s">
        <v>1510</v>
      </c>
      <c r="Q665" s="16" t="s">
        <v>1736</v>
      </c>
      <c r="R665" s="16" t="s">
        <v>4119</v>
      </c>
      <c r="S665" s="16" t="s">
        <v>4120</v>
      </c>
      <c r="T665" s="16" t="s">
        <v>4121</v>
      </c>
      <c r="U665" s="17" t="s">
        <v>1737</v>
      </c>
      <c r="V665">
        <v>7982</v>
      </c>
      <c r="W665" s="16" t="s">
        <v>4142</v>
      </c>
      <c r="X665" s="18">
        <v>43124.435416666667</v>
      </c>
      <c r="Y665" s="16"/>
      <c r="Z665" s="16"/>
      <c r="AA665" s="19">
        <f t="shared" si="13"/>
        <v>0.33</v>
      </c>
      <c r="AB665" s="17"/>
      <c r="AC665" s="17"/>
      <c r="AD665" s="17" t="s">
        <v>1493</v>
      </c>
      <c r="AE665" s="15" t="s">
        <v>1764</v>
      </c>
      <c r="AF665" s="16" t="s">
        <v>864</v>
      </c>
      <c r="AG665" s="15" t="s">
        <v>1508</v>
      </c>
      <c r="AH665"/>
      <c r="AI665"/>
      <c r="AJ665"/>
      <c r="AK665"/>
      <c r="AL665"/>
      <c r="AM665"/>
      <c r="AN665"/>
      <c r="AO665"/>
    </row>
    <row r="666" spans="1:41" s="33" customFormat="1" ht="63" hidden="1" customHeight="1" x14ac:dyDescent="0.25">
      <c r="A666" s="13" t="s">
        <v>1495</v>
      </c>
      <c r="B666" s="14">
        <v>81101510</v>
      </c>
      <c r="C666" s="15" t="s">
        <v>1765</v>
      </c>
      <c r="D666" s="15" t="s">
        <v>3571</v>
      </c>
      <c r="E666" s="14" t="s">
        <v>3587</v>
      </c>
      <c r="F666" s="14" t="s">
        <v>3681</v>
      </c>
      <c r="G666" s="24" t="s">
        <v>4118</v>
      </c>
      <c r="H666" s="23">
        <f>279997503+3602071</f>
        <v>283599574</v>
      </c>
      <c r="I666" s="23">
        <f>279997503+3602071</f>
        <v>283599574</v>
      </c>
      <c r="J666" s="16" t="s">
        <v>3598</v>
      </c>
      <c r="K666" s="16" t="s">
        <v>48</v>
      </c>
      <c r="L666" s="15" t="s">
        <v>1497</v>
      </c>
      <c r="M666" s="15" t="s">
        <v>71</v>
      </c>
      <c r="N666" s="15" t="s">
        <v>1506</v>
      </c>
      <c r="O666" s="15" t="s">
        <v>1499</v>
      </c>
      <c r="P666" s="16" t="s">
        <v>1510</v>
      </c>
      <c r="Q666" s="16" t="s">
        <v>1736</v>
      </c>
      <c r="R666" s="16" t="s">
        <v>4119</v>
      </c>
      <c r="S666" s="16" t="s">
        <v>4120</v>
      </c>
      <c r="T666" s="16" t="s">
        <v>4121</v>
      </c>
      <c r="U666" s="17" t="s">
        <v>1737</v>
      </c>
      <c r="V666" s="17">
        <v>7999</v>
      </c>
      <c r="W666" s="16" t="s">
        <v>4143</v>
      </c>
      <c r="X666" s="18"/>
      <c r="Y666" s="16"/>
      <c r="Z666" s="16"/>
      <c r="AA666" s="19">
        <f t="shared" si="13"/>
        <v>0</v>
      </c>
      <c r="AB666" s="17"/>
      <c r="AC666" s="17"/>
      <c r="AD666" s="17" t="s">
        <v>325</v>
      </c>
      <c r="AE666" s="15" t="s">
        <v>1746</v>
      </c>
      <c r="AF666" s="16" t="s">
        <v>53</v>
      </c>
      <c r="AG666" s="15" t="s">
        <v>1508</v>
      </c>
      <c r="AH666"/>
      <c r="AI666"/>
      <c r="AJ666"/>
      <c r="AK666"/>
      <c r="AL666"/>
      <c r="AM666"/>
      <c r="AN666"/>
      <c r="AO666"/>
    </row>
    <row r="667" spans="1:41" s="33" customFormat="1" ht="63" hidden="1" customHeight="1" x14ac:dyDescent="0.25">
      <c r="A667" s="13" t="s">
        <v>1495</v>
      </c>
      <c r="B667" s="14" t="s">
        <v>1766</v>
      </c>
      <c r="C667" s="15" t="s">
        <v>4144</v>
      </c>
      <c r="D667" s="15" t="s">
        <v>3571</v>
      </c>
      <c r="E667" s="14" t="s">
        <v>3587</v>
      </c>
      <c r="F667" s="22" t="s">
        <v>3746</v>
      </c>
      <c r="G667" s="25" t="s">
        <v>3831</v>
      </c>
      <c r="H667" s="23">
        <v>45000000000</v>
      </c>
      <c r="I667" s="23">
        <v>45000000000</v>
      </c>
      <c r="J667" s="16" t="s">
        <v>3598</v>
      </c>
      <c r="K667" s="16" t="s">
        <v>48</v>
      </c>
      <c r="L667" s="15" t="s">
        <v>1497</v>
      </c>
      <c r="M667" s="15" t="s">
        <v>71</v>
      </c>
      <c r="N667" s="15" t="s">
        <v>1506</v>
      </c>
      <c r="O667" s="15" t="s">
        <v>1499</v>
      </c>
      <c r="P667" s="16" t="s">
        <v>1655</v>
      </c>
      <c r="Q667" s="16" t="s">
        <v>1767</v>
      </c>
      <c r="R667" s="16" t="s">
        <v>1768</v>
      </c>
      <c r="S667" s="16" t="s">
        <v>1769</v>
      </c>
      <c r="T667" s="16" t="s">
        <v>1770</v>
      </c>
      <c r="U667" s="17" t="s">
        <v>1771</v>
      </c>
      <c r="V667" t="s">
        <v>1772</v>
      </c>
      <c r="W667" s="16" t="s">
        <v>1605</v>
      </c>
      <c r="X667" s="18">
        <v>43049.754861111112</v>
      </c>
      <c r="Y667" s="16" t="s">
        <v>1773</v>
      </c>
      <c r="Z667" s="16" t="s">
        <v>1774</v>
      </c>
      <c r="AA667" s="19">
        <f t="shared" si="13"/>
        <v>1</v>
      </c>
      <c r="AB667" s="17" t="s">
        <v>1775</v>
      </c>
      <c r="AC667" s="17">
        <v>43049</v>
      </c>
      <c r="AD667" s="17" t="s">
        <v>1359</v>
      </c>
      <c r="AE667" s="15" t="s">
        <v>1776</v>
      </c>
      <c r="AF667" s="16" t="s">
        <v>53</v>
      </c>
      <c r="AG667" s="15" t="s">
        <v>1508</v>
      </c>
      <c r="AH667"/>
      <c r="AI667"/>
      <c r="AJ667"/>
      <c r="AK667"/>
      <c r="AL667"/>
      <c r="AM667"/>
      <c r="AN667"/>
      <c r="AO667"/>
    </row>
    <row r="668" spans="1:41" s="33" customFormat="1" ht="63" hidden="1" customHeight="1" x14ac:dyDescent="0.25">
      <c r="A668" s="13" t="s">
        <v>1495</v>
      </c>
      <c r="B668" s="14" t="s">
        <v>1766</v>
      </c>
      <c r="C668" s="15" t="s">
        <v>4145</v>
      </c>
      <c r="D668" s="15" t="s">
        <v>3571</v>
      </c>
      <c r="E668" s="14" t="s">
        <v>3578</v>
      </c>
      <c r="F668" s="22" t="s">
        <v>3746</v>
      </c>
      <c r="G668" s="25" t="s">
        <v>3831</v>
      </c>
      <c r="H668" s="23">
        <f>4698965959-469896597</f>
        <v>4229069362</v>
      </c>
      <c r="I668" s="23">
        <f>4698965959-469896597</f>
        <v>4229069362</v>
      </c>
      <c r="J668" s="16" t="s">
        <v>3598</v>
      </c>
      <c r="K668" s="16" t="s">
        <v>48</v>
      </c>
      <c r="L668" s="15" t="s">
        <v>1497</v>
      </c>
      <c r="M668" s="15" t="s">
        <v>71</v>
      </c>
      <c r="N668" s="15" t="s">
        <v>1506</v>
      </c>
      <c r="O668" s="15" t="s">
        <v>1499</v>
      </c>
      <c r="P668" s="16" t="s">
        <v>1587</v>
      </c>
      <c r="Q668" s="16" t="s">
        <v>1777</v>
      </c>
      <c r="R668" s="16" t="s">
        <v>1778</v>
      </c>
      <c r="S668" s="16" t="s">
        <v>1779</v>
      </c>
      <c r="T668" s="16" t="s">
        <v>4146</v>
      </c>
      <c r="U668" s="17" t="s">
        <v>4147</v>
      </c>
      <c r="V668" t="s">
        <v>1780</v>
      </c>
      <c r="W668" s="16" t="s">
        <v>1605</v>
      </c>
      <c r="X668" s="18">
        <v>43049.747916666667</v>
      </c>
      <c r="Y668" s="16" t="s">
        <v>1773</v>
      </c>
      <c r="Z668" s="16" t="s">
        <v>1781</v>
      </c>
      <c r="AA668" s="19">
        <f t="shared" si="13"/>
        <v>1</v>
      </c>
      <c r="AB668" s="17" t="s">
        <v>1775</v>
      </c>
      <c r="AC668" s="17">
        <v>43049</v>
      </c>
      <c r="AD668" s="17" t="s">
        <v>1359</v>
      </c>
      <c r="AE668" s="15" t="s">
        <v>1776</v>
      </c>
      <c r="AF668" s="16" t="s">
        <v>53</v>
      </c>
      <c r="AG668" s="15" t="s">
        <v>1508</v>
      </c>
      <c r="AH668"/>
      <c r="AI668"/>
      <c r="AJ668"/>
      <c r="AK668"/>
      <c r="AL668"/>
      <c r="AM668"/>
      <c r="AN668"/>
      <c r="AO668"/>
    </row>
    <row r="669" spans="1:41" s="33" customFormat="1" ht="63" hidden="1" customHeight="1" x14ac:dyDescent="0.25">
      <c r="A669" s="13" t="s">
        <v>1495</v>
      </c>
      <c r="B669" s="14" t="s">
        <v>3961</v>
      </c>
      <c r="C669" s="15" t="s">
        <v>4148</v>
      </c>
      <c r="D669" s="15" t="s">
        <v>3573</v>
      </c>
      <c r="E669" s="14" t="s">
        <v>3578</v>
      </c>
      <c r="F669" s="16" t="s">
        <v>3667</v>
      </c>
      <c r="G669" s="25" t="s">
        <v>3831</v>
      </c>
      <c r="H669" s="23">
        <v>6577592007</v>
      </c>
      <c r="I669" s="23">
        <v>6577592007</v>
      </c>
      <c r="J669" s="16" t="s">
        <v>3598</v>
      </c>
      <c r="K669" s="16" t="s">
        <v>48</v>
      </c>
      <c r="L669" s="15" t="s">
        <v>1497</v>
      </c>
      <c r="M669" s="15" t="s">
        <v>71</v>
      </c>
      <c r="N669" s="15" t="s">
        <v>1506</v>
      </c>
      <c r="O669" s="15" t="s">
        <v>1499</v>
      </c>
      <c r="P669" s="16" t="s">
        <v>1565</v>
      </c>
      <c r="Q669" s="16" t="s">
        <v>4149</v>
      </c>
      <c r="R669" s="16" t="s">
        <v>4150</v>
      </c>
      <c r="S669" s="16">
        <v>180124001</v>
      </c>
      <c r="T669" s="16" t="s">
        <v>1647</v>
      </c>
      <c r="U669" s="17" t="s">
        <v>1782</v>
      </c>
      <c r="V669" s="17"/>
      <c r="W669" s="16"/>
      <c r="X669" s="18"/>
      <c r="Y669" s="16"/>
      <c r="Z669" s="16"/>
      <c r="AA669" s="19" t="str">
        <f t="shared" si="13"/>
        <v/>
      </c>
      <c r="AB669" s="17"/>
      <c r="AC669" s="17"/>
      <c r="AD669" s="17"/>
      <c r="AE669" s="15" t="s">
        <v>4151</v>
      </c>
      <c r="AF669" s="16" t="s">
        <v>864</v>
      </c>
      <c r="AG669" s="15" t="s">
        <v>1504</v>
      </c>
      <c r="AH669"/>
      <c r="AI669"/>
      <c r="AJ669"/>
      <c r="AK669"/>
      <c r="AL669"/>
      <c r="AM669"/>
      <c r="AN669"/>
      <c r="AO669"/>
    </row>
    <row r="670" spans="1:41" s="33" customFormat="1" ht="63" hidden="1" customHeight="1" x14ac:dyDescent="0.25">
      <c r="A670" s="13" t="s">
        <v>1495</v>
      </c>
      <c r="B670" s="14" t="s">
        <v>3961</v>
      </c>
      <c r="C670" s="15" t="s">
        <v>4152</v>
      </c>
      <c r="D670" s="15" t="s">
        <v>3573</v>
      </c>
      <c r="E670" s="14" t="s">
        <v>3578</v>
      </c>
      <c r="F670" s="16" t="s">
        <v>3667</v>
      </c>
      <c r="G670" s="25" t="s">
        <v>3831</v>
      </c>
      <c r="H670" s="23">
        <v>6200034100</v>
      </c>
      <c r="I670" s="23">
        <v>6200034100</v>
      </c>
      <c r="J670" s="16" t="s">
        <v>3598</v>
      </c>
      <c r="K670" s="16" t="s">
        <v>48</v>
      </c>
      <c r="L670" s="15" t="s">
        <v>1497</v>
      </c>
      <c r="M670" s="15" t="s">
        <v>71</v>
      </c>
      <c r="N670" s="15" t="s">
        <v>1506</v>
      </c>
      <c r="O670" s="15" t="s">
        <v>1499</v>
      </c>
      <c r="P670" s="16" t="s">
        <v>1565</v>
      </c>
      <c r="Q670" s="16" t="s">
        <v>4149</v>
      </c>
      <c r="R670" s="16" t="s">
        <v>4150</v>
      </c>
      <c r="S670" s="16">
        <v>180124001</v>
      </c>
      <c r="T670" s="16" t="s">
        <v>1647</v>
      </c>
      <c r="U670" s="17" t="s">
        <v>1782</v>
      </c>
      <c r="V670" s="17"/>
      <c r="W670" s="16"/>
      <c r="X670" s="18"/>
      <c r="Y670" s="16"/>
      <c r="Z670" s="16"/>
      <c r="AA670" s="19" t="str">
        <f t="shared" si="13"/>
        <v/>
      </c>
      <c r="AB670" s="17"/>
      <c r="AC670" s="17"/>
      <c r="AD670" s="17"/>
      <c r="AE670" s="15" t="s">
        <v>4151</v>
      </c>
      <c r="AF670" s="16" t="s">
        <v>864</v>
      </c>
      <c r="AG670" s="15" t="s">
        <v>1504</v>
      </c>
      <c r="AH670"/>
      <c r="AI670"/>
      <c r="AJ670"/>
      <c r="AK670"/>
      <c r="AL670"/>
      <c r="AM670"/>
      <c r="AN670"/>
      <c r="AO670"/>
    </row>
    <row r="671" spans="1:41" s="33" customFormat="1" ht="63" hidden="1" customHeight="1" x14ac:dyDescent="0.25">
      <c r="A671" s="13" t="s">
        <v>1495</v>
      </c>
      <c r="B671" s="14" t="s">
        <v>3961</v>
      </c>
      <c r="C671" s="15" t="s">
        <v>4153</v>
      </c>
      <c r="D671" s="15" t="s">
        <v>3573</v>
      </c>
      <c r="E671" s="14" t="s">
        <v>3578</v>
      </c>
      <c r="F671" s="16" t="s">
        <v>3667</v>
      </c>
      <c r="G671" s="25" t="s">
        <v>3831</v>
      </c>
      <c r="H671" s="23">
        <v>7800911263</v>
      </c>
      <c r="I671" s="23">
        <v>7800911263</v>
      </c>
      <c r="J671" s="16" t="s">
        <v>3598</v>
      </c>
      <c r="K671" s="16" t="s">
        <v>48</v>
      </c>
      <c r="L671" s="15" t="s">
        <v>1497</v>
      </c>
      <c r="M671" s="15" t="s">
        <v>71</v>
      </c>
      <c r="N671" s="15" t="s">
        <v>1506</v>
      </c>
      <c r="O671" s="15" t="s">
        <v>1499</v>
      </c>
      <c r="P671" s="16" t="s">
        <v>1565</v>
      </c>
      <c r="Q671" s="16" t="s">
        <v>4149</v>
      </c>
      <c r="R671" s="16" t="s">
        <v>4150</v>
      </c>
      <c r="S671" s="16">
        <v>180124001</v>
      </c>
      <c r="T671" s="16" t="s">
        <v>1647</v>
      </c>
      <c r="U671" s="17" t="s">
        <v>1782</v>
      </c>
      <c r="V671" s="17"/>
      <c r="W671" s="16"/>
      <c r="X671" s="18"/>
      <c r="Y671" s="16"/>
      <c r="Z671" s="16"/>
      <c r="AA671" s="19" t="str">
        <f t="shared" si="13"/>
        <v/>
      </c>
      <c r="AB671" s="17"/>
      <c r="AC671" s="17"/>
      <c r="AD671" s="17"/>
      <c r="AE671" s="15" t="s">
        <v>4151</v>
      </c>
      <c r="AF671" s="16" t="s">
        <v>864</v>
      </c>
      <c r="AG671" s="15" t="s">
        <v>1504</v>
      </c>
      <c r="AH671"/>
      <c r="AI671"/>
      <c r="AJ671"/>
      <c r="AK671"/>
      <c r="AL671"/>
      <c r="AM671"/>
      <c r="AN671"/>
      <c r="AO671"/>
    </row>
    <row r="672" spans="1:41" s="33" customFormat="1" ht="63" hidden="1" customHeight="1" x14ac:dyDescent="0.25">
      <c r="A672" s="13" t="s">
        <v>1495</v>
      </c>
      <c r="B672" s="14" t="s">
        <v>3961</v>
      </c>
      <c r="C672" s="15" t="s">
        <v>4154</v>
      </c>
      <c r="D672" s="15" t="s">
        <v>3573</v>
      </c>
      <c r="E672" s="14" t="s">
        <v>3578</v>
      </c>
      <c r="F672" s="16" t="s">
        <v>3667</v>
      </c>
      <c r="G672" s="25" t="s">
        <v>3831</v>
      </c>
      <c r="H672" s="23">
        <v>8854205938</v>
      </c>
      <c r="I672" s="23">
        <v>8854205938</v>
      </c>
      <c r="J672" s="16" t="s">
        <v>3598</v>
      </c>
      <c r="K672" s="16" t="s">
        <v>48</v>
      </c>
      <c r="L672" s="15" t="s">
        <v>1497</v>
      </c>
      <c r="M672" s="15" t="s">
        <v>71</v>
      </c>
      <c r="N672" s="15" t="s">
        <v>1506</v>
      </c>
      <c r="O672" s="15" t="s">
        <v>1499</v>
      </c>
      <c r="P672" s="16" t="s">
        <v>1565</v>
      </c>
      <c r="Q672" s="16" t="s">
        <v>4149</v>
      </c>
      <c r="R672" s="16" t="s">
        <v>4150</v>
      </c>
      <c r="S672" s="16">
        <v>180124001</v>
      </c>
      <c r="T672" s="16" t="s">
        <v>1647</v>
      </c>
      <c r="U672" s="17" t="s">
        <v>1782</v>
      </c>
      <c r="V672" s="17"/>
      <c r="W672" s="16"/>
      <c r="X672" s="18"/>
      <c r="Y672" s="16"/>
      <c r="Z672" s="16"/>
      <c r="AA672" s="19" t="str">
        <f t="shared" si="13"/>
        <v/>
      </c>
      <c r="AB672" s="17"/>
      <c r="AC672" s="17"/>
      <c r="AD672" s="17"/>
      <c r="AE672" s="15" t="s">
        <v>4151</v>
      </c>
      <c r="AF672" s="16" t="s">
        <v>864</v>
      </c>
      <c r="AG672" s="15" t="s">
        <v>1504</v>
      </c>
      <c r="AH672"/>
      <c r="AI672"/>
      <c r="AJ672"/>
      <c r="AK672"/>
      <c r="AL672"/>
      <c r="AM672"/>
      <c r="AN672"/>
      <c r="AO672"/>
    </row>
    <row r="673" spans="1:41" s="33" customFormat="1" ht="63" hidden="1" customHeight="1" x14ac:dyDescent="0.25">
      <c r="A673" s="13" t="s">
        <v>1495</v>
      </c>
      <c r="B673" s="14" t="s">
        <v>3961</v>
      </c>
      <c r="C673" s="15" t="s">
        <v>4155</v>
      </c>
      <c r="D673" s="15" t="s">
        <v>3573</v>
      </c>
      <c r="E673" s="14" t="s">
        <v>3578</v>
      </c>
      <c r="F673" s="16" t="s">
        <v>3667</v>
      </c>
      <c r="G673" s="25" t="s">
        <v>3831</v>
      </c>
      <c r="H673" s="23">
        <v>7977304865</v>
      </c>
      <c r="I673" s="23">
        <v>7977304865</v>
      </c>
      <c r="J673" s="16" t="s">
        <v>3598</v>
      </c>
      <c r="K673" s="16" t="s">
        <v>48</v>
      </c>
      <c r="L673" s="15" t="s">
        <v>1497</v>
      </c>
      <c r="M673" s="15" t="s">
        <v>71</v>
      </c>
      <c r="N673" s="15" t="s">
        <v>1506</v>
      </c>
      <c r="O673" s="15" t="s">
        <v>1499</v>
      </c>
      <c r="P673" s="16" t="s">
        <v>1565</v>
      </c>
      <c r="Q673" s="16" t="s">
        <v>4149</v>
      </c>
      <c r="R673" s="16" t="s">
        <v>4150</v>
      </c>
      <c r="S673" s="16">
        <v>180124001</v>
      </c>
      <c r="T673" s="16" t="s">
        <v>1647</v>
      </c>
      <c r="U673" s="17" t="s">
        <v>1782</v>
      </c>
      <c r="V673" s="17"/>
      <c r="W673" s="16"/>
      <c r="X673" s="18"/>
      <c r="Y673" s="16"/>
      <c r="Z673" s="16"/>
      <c r="AA673" s="19" t="str">
        <f t="shared" si="13"/>
        <v/>
      </c>
      <c r="AB673" s="17"/>
      <c r="AC673" s="17"/>
      <c r="AD673" s="17"/>
      <c r="AE673" s="15" t="s">
        <v>4151</v>
      </c>
      <c r="AF673" s="16" t="s">
        <v>864</v>
      </c>
      <c r="AG673" s="15" t="s">
        <v>1504</v>
      </c>
      <c r="AH673"/>
      <c r="AI673"/>
      <c r="AJ673"/>
      <c r="AK673"/>
      <c r="AL673"/>
      <c r="AM673"/>
      <c r="AN673"/>
      <c r="AO673"/>
    </row>
    <row r="674" spans="1:41" s="33" customFormat="1" ht="63" hidden="1" customHeight="1" x14ac:dyDescent="0.25">
      <c r="A674" s="13" t="s">
        <v>1495</v>
      </c>
      <c r="B674" s="14" t="s">
        <v>3961</v>
      </c>
      <c r="C674" s="15" t="s">
        <v>4156</v>
      </c>
      <c r="D674" s="15" t="s">
        <v>3573</v>
      </c>
      <c r="E674" s="14" t="s">
        <v>3578</v>
      </c>
      <c r="F674" s="16" t="s">
        <v>3667</v>
      </c>
      <c r="G674" s="25" t="s">
        <v>3831</v>
      </c>
      <c r="H674" s="23">
        <v>5103274933</v>
      </c>
      <c r="I674" s="23">
        <v>5103274933</v>
      </c>
      <c r="J674" s="16" t="s">
        <v>3598</v>
      </c>
      <c r="K674" s="16" t="s">
        <v>48</v>
      </c>
      <c r="L674" s="15" t="s">
        <v>1497</v>
      </c>
      <c r="M674" s="15" t="s">
        <v>71</v>
      </c>
      <c r="N674" s="15" t="s">
        <v>1506</v>
      </c>
      <c r="O674" s="15" t="s">
        <v>1499</v>
      </c>
      <c r="P674" s="16" t="s">
        <v>1565</v>
      </c>
      <c r="Q674" s="16" t="s">
        <v>4149</v>
      </c>
      <c r="R674" s="16" t="s">
        <v>4150</v>
      </c>
      <c r="S674" s="16">
        <v>180124001</v>
      </c>
      <c r="T674" s="16" t="s">
        <v>1647</v>
      </c>
      <c r="U674" s="17" t="s">
        <v>1782</v>
      </c>
      <c r="V674" s="17"/>
      <c r="W674" s="16"/>
      <c r="X674" s="18"/>
      <c r="Y674" s="16"/>
      <c r="Z674" s="16"/>
      <c r="AA674" s="19" t="str">
        <f t="shared" si="13"/>
        <v/>
      </c>
      <c r="AB674" s="17"/>
      <c r="AC674" s="17"/>
      <c r="AD674" s="17"/>
      <c r="AE674" s="15" t="s">
        <v>4151</v>
      </c>
      <c r="AF674" s="16" t="s">
        <v>864</v>
      </c>
      <c r="AG674" s="15" t="s">
        <v>1504</v>
      </c>
      <c r="AH674"/>
      <c r="AI674"/>
      <c r="AJ674"/>
      <c r="AK674"/>
      <c r="AL674"/>
      <c r="AM674"/>
      <c r="AN674"/>
      <c r="AO674"/>
    </row>
    <row r="675" spans="1:41" s="33" customFormat="1" ht="63" hidden="1" customHeight="1" x14ac:dyDescent="0.25">
      <c r="A675" s="13" t="s">
        <v>1495</v>
      </c>
      <c r="B675" s="14" t="s">
        <v>3961</v>
      </c>
      <c r="C675" s="15" t="s">
        <v>4157</v>
      </c>
      <c r="D675" s="15" t="s">
        <v>3573</v>
      </c>
      <c r="E675" s="14" t="s">
        <v>3578</v>
      </c>
      <c r="F675" s="16" t="s">
        <v>3667</v>
      </c>
      <c r="G675" s="25" t="s">
        <v>3831</v>
      </c>
      <c r="H675" s="23">
        <v>7896891004</v>
      </c>
      <c r="I675" s="23">
        <v>7896891004</v>
      </c>
      <c r="J675" s="16" t="s">
        <v>3598</v>
      </c>
      <c r="K675" s="16" t="s">
        <v>48</v>
      </c>
      <c r="L675" s="15" t="s">
        <v>1497</v>
      </c>
      <c r="M675" s="15" t="s">
        <v>71</v>
      </c>
      <c r="N675" s="15" t="s">
        <v>1506</v>
      </c>
      <c r="O675" s="15" t="s">
        <v>1499</v>
      </c>
      <c r="P675" s="16" t="s">
        <v>1565</v>
      </c>
      <c r="Q675" s="16" t="s">
        <v>4149</v>
      </c>
      <c r="R675" s="16" t="s">
        <v>4150</v>
      </c>
      <c r="S675" s="16">
        <v>180124001</v>
      </c>
      <c r="T675" s="16" t="s">
        <v>1647</v>
      </c>
      <c r="U675" s="17" t="s">
        <v>1782</v>
      </c>
      <c r="V675" s="17"/>
      <c r="W675" s="16"/>
      <c r="X675" s="18"/>
      <c r="Y675" s="16"/>
      <c r="Z675" s="16"/>
      <c r="AA675" s="19" t="str">
        <f t="shared" si="13"/>
        <v/>
      </c>
      <c r="AB675" s="17"/>
      <c r="AC675" s="17"/>
      <c r="AD675" s="17"/>
      <c r="AE675" s="15" t="s">
        <v>4151</v>
      </c>
      <c r="AF675" s="16" t="s">
        <v>864</v>
      </c>
      <c r="AG675" s="15" t="s">
        <v>1504</v>
      </c>
      <c r="AH675"/>
      <c r="AI675"/>
      <c r="AJ675"/>
      <c r="AK675"/>
      <c r="AL675"/>
      <c r="AM675"/>
      <c r="AN675"/>
      <c r="AO675"/>
    </row>
    <row r="676" spans="1:41" s="33" customFormat="1" ht="63" hidden="1" customHeight="1" x14ac:dyDescent="0.25">
      <c r="A676" s="13" t="s">
        <v>1495</v>
      </c>
      <c r="B676" s="14" t="s">
        <v>3961</v>
      </c>
      <c r="C676" s="15" t="s">
        <v>4158</v>
      </c>
      <c r="D676" s="15" t="s">
        <v>3573</v>
      </c>
      <c r="E676" s="14" t="s">
        <v>3578</v>
      </c>
      <c r="F676" s="16" t="s">
        <v>3667</v>
      </c>
      <c r="G676" s="25" t="s">
        <v>3831</v>
      </c>
      <c r="H676" s="23">
        <v>8937885260</v>
      </c>
      <c r="I676" s="23">
        <f>+H676</f>
        <v>8937885260</v>
      </c>
      <c r="J676" s="16" t="s">
        <v>3598</v>
      </c>
      <c r="K676" s="16" t="s">
        <v>48</v>
      </c>
      <c r="L676" s="15" t="s">
        <v>1497</v>
      </c>
      <c r="M676" s="15" t="s">
        <v>71</v>
      </c>
      <c r="N676" s="15" t="s">
        <v>1506</v>
      </c>
      <c r="O676" s="15" t="s">
        <v>1499</v>
      </c>
      <c r="P676" s="16" t="s">
        <v>1565</v>
      </c>
      <c r="Q676" s="16" t="s">
        <v>4149</v>
      </c>
      <c r="R676" s="16" t="s">
        <v>4150</v>
      </c>
      <c r="S676" s="16">
        <v>180124001</v>
      </c>
      <c r="T676" s="16" t="s">
        <v>1647</v>
      </c>
      <c r="U676" s="17" t="s">
        <v>1782</v>
      </c>
      <c r="V676" s="17"/>
      <c r="W676" s="16"/>
      <c r="X676" s="18"/>
      <c r="Y676" s="16"/>
      <c r="Z676" s="16"/>
      <c r="AA676" s="19" t="str">
        <f t="shared" si="13"/>
        <v/>
      </c>
      <c r="AB676" s="17"/>
      <c r="AC676" s="17"/>
      <c r="AD676" s="17"/>
      <c r="AE676" s="15" t="s">
        <v>4151</v>
      </c>
      <c r="AF676" s="16" t="s">
        <v>864</v>
      </c>
      <c r="AG676" s="15" t="s">
        <v>1504</v>
      </c>
      <c r="AH676"/>
      <c r="AI676"/>
      <c r="AJ676"/>
      <c r="AK676"/>
      <c r="AL676"/>
      <c r="AM676"/>
      <c r="AN676"/>
      <c r="AO676"/>
    </row>
    <row r="677" spans="1:41" s="33" customFormat="1" ht="63" hidden="1" customHeight="1" x14ac:dyDescent="0.25">
      <c r="A677" s="13" t="s">
        <v>1495</v>
      </c>
      <c r="B677" s="14" t="s">
        <v>3961</v>
      </c>
      <c r="C677" s="15" t="s">
        <v>4159</v>
      </c>
      <c r="D677" s="15" t="s">
        <v>3573</v>
      </c>
      <c r="E677" s="14" t="s">
        <v>3578</v>
      </c>
      <c r="F677" s="16" t="s">
        <v>3667</v>
      </c>
      <c r="G677" s="25" t="s">
        <v>3831</v>
      </c>
      <c r="H677" s="23">
        <v>6200240575</v>
      </c>
      <c r="I677" s="23">
        <v>6200240575</v>
      </c>
      <c r="J677" s="16" t="s">
        <v>3598</v>
      </c>
      <c r="K677" s="16" t="s">
        <v>48</v>
      </c>
      <c r="L677" s="15" t="s">
        <v>1497</v>
      </c>
      <c r="M677" s="15" t="s">
        <v>71</v>
      </c>
      <c r="N677" s="15" t="s">
        <v>1506</v>
      </c>
      <c r="O677" s="15" t="s">
        <v>1499</v>
      </c>
      <c r="P677" s="16" t="s">
        <v>1565</v>
      </c>
      <c r="Q677" s="16" t="s">
        <v>4149</v>
      </c>
      <c r="R677" s="16" t="s">
        <v>4150</v>
      </c>
      <c r="S677" s="16">
        <v>180124001</v>
      </c>
      <c r="T677" s="16" t="s">
        <v>1647</v>
      </c>
      <c r="U677" s="17" t="s">
        <v>1782</v>
      </c>
      <c r="V677" s="17"/>
      <c r="W677" s="16"/>
      <c r="X677" s="18"/>
      <c r="Y677" s="16"/>
      <c r="Z677" s="16"/>
      <c r="AA677" s="19" t="str">
        <f t="shared" si="13"/>
        <v/>
      </c>
      <c r="AB677" s="17"/>
      <c r="AC677" s="17"/>
      <c r="AD677" s="17"/>
      <c r="AE677" s="15" t="s">
        <v>4151</v>
      </c>
      <c r="AF677" s="16" t="s">
        <v>864</v>
      </c>
      <c r="AG677" s="15" t="s">
        <v>1504</v>
      </c>
      <c r="AH677"/>
      <c r="AI677"/>
      <c r="AJ677"/>
      <c r="AK677"/>
      <c r="AL677"/>
      <c r="AM677"/>
      <c r="AN677"/>
      <c r="AO677"/>
    </row>
    <row r="678" spans="1:41" s="33" customFormat="1" ht="63" hidden="1" customHeight="1" x14ac:dyDescent="0.25">
      <c r="A678" s="13" t="s">
        <v>1495</v>
      </c>
      <c r="B678" s="14" t="s">
        <v>3961</v>
      </c>
      <c r="C678" s="15" t="s">
        <v>4160</v>
      </c>
      <c r="D678" s="15" t="s">
        <v>3573</v>
      </c>
      <c r="E678" s="14" t="s">
        <v>3578</v>
      </c>
      <c r="F678" s="16" t="s">
        <v>3667</v>
      </c>
      <c r="G678" s="25" t="s">
        <v>3831</v>
      </c>
      <c r="H678" s="23">
        <v>6682311334</v>
      </c>
      <c r="I678" s="23">
        <v>6682311334</v>
      </c>
      <c r="J678" s="16" t="s">
        <v>3598</v>
      </c>
      <c r="K678" s="16" t="s">
        <v>48</v>
      </c>
      <c r="L678" s="15" t="s">
        <v>1497</v>
      </c>
      <c r="M678" s="15" t="s">
        <v>71</v>
      </c>
      <c r="N678" s="15" t="s">
        <v>1506</v>
      </c>
      <c r="O678" s="15" t="s">
        <v>1499</v>
      </c>
      <c r="P678" s="16" t="s">
        <v>1565</v>
      </c>
      <c r="Q678" s="16" t="s">
        <v>4149</v>
      </c>
      <c r="R678" s="16" t="s">
        <v>4150</v>
      </c>
      <c r="S678" s="16">
        <v>180124001</v>
      </c>
      <c r="T678" s="16" t="s">
        <v>1647</v>
      </c>
      <c r="U678" s="17" t="s">
        <v>1782</v>
      </c>
      <c r="V678" s="17"/>
      <c r="W678" s="16"/>
      <c r="X678" s="18"/>
      <c r="Y678" s="16"/>
      <c r="Z678" s="16"/>
      <c r="AA678" s="19" t="str">
        <f t="shared" si="13"/>
        <v/>
      </c>
      <c r="AB678" s="17"/>
      <c r="AC678" s="17"/>
      <c r="AD678" s="17"/>
      <c r="AE678" s="15" t="s">
        <v>4151</v>
      </c>
      <c r="AF678" s="16" t="s">
        <v>864</v>
      </c>
      <c r="AG678" s="15" t="s">
        <v>1504</v>
      </c>
      <c r="AH678"/>
      <c r="AI678"/>
      <c r="AJ678"/>
      <c r="AK678"/>
      <c r="AL678"/>
      <c r="AM678"/>
      <c r="AN678"/>
      <c r="AO678"/>
    </row>
    <row r="679" spans="1:41" s="33" customFormat="1" ht="63" hidden="1" customHeight="1" x14ac:dyDescent="0.25">
      <c r="A679" s="13" t="s">
        <v>1495</v>
      </c>
      <c r="B679" s="14" t="s">
        <v>3961</v>
      </c>
      <c r="C679" s="15" t="s">
        <v>4161</v>
      </c>
      <c r="D679" s="15" t="s">
        <v>3573</v>
      </c>
      <c r="E679" s="14" t="s">
        <v>3578</v>
      </c>
      <c r="F679" s="16" t="s">
        <v>3667</v>
      </c>
      <c r="G679" s="25" t="s">
        <v>3831</v>
      </c>
      <c r="H679" s="23">
        <v>3150000000</v>
      </c>
      <c r="I679" s="23">
        <v>3150000000</v>
      </c>
      <c r="J679" s="16" t="s">
        <v>3598</v>
      </c>
      <c r="K679" s="16" t="s">
        <v>48</v>
      </c>
      <c r="L679" s="15" t="s">
        <v>1497</v>
      </c>
      <c r="M679" s="15" t="s">
        <v>71</v>
      </c>
      <c r="N679" s="15" t="s">
        <v>1506</v>
      </c>
      <c r="O679" s="15" t="s">
        <v>1499</v>
      </c>
      <c r="P679" s="16" t="s">
        <v>1565</v>
      </c>
      <c r="Q679" s="16" t="s">
        <v>4149</v>
      </c>
      <c r="R679" s="16" t="s">
        <v>4162</v>
      </c>
      <c r="S679" s="16">
        <v>180129001</v>
      </c>
      <c r="T679" s="16" t="s">
        <v>1647</v>
      </c>
      <c r="U679" s="17" t="s">
        <v>1782</v>
      </c>
      <c r="V679" s="17"/>
      <c r="W679" s="16"/>
      <c r="X679" s="18"/>
      <c r="Y679" s="16"/>
      <c r="Z679" s="16"/>
      <c r="AA679" s="19" t="str">
        <f t="shared" si="13"/>
        <v/>
      </c>
      <c r="AB679" s="17"/>
      <c r="AC679" s="17"/>
      <c r="AD679" s="17"/>
      <c r="AE679" s="15" t="s">
        <v>4151</v>
      </c>
      <c r="AF679" s="16" t="s">
        <v>864</v>
      </c>
      <c r="AG679" s="15" t="s">
        <v>1504</v>
      </c>
      <c r="AH679"/>
      <c r="AI679"/>
      <c r="AJ679"/>
      <c r="AK679"/>
      <c r="AL679"/>
      <c r="AM679"/>
      <c r="AN679"/>
      <c r="AO679"/>
    </row>
    <row r="680" spans="1:41" s="33" customFormat="1" ht="63" hidden="1" customHeight="1" x14ac:dyDescent="0.25">
      <c r="A680" s="13" t="s">
        <v>1495</v>
      </c>
      <c r="B680" s="14" t="s">
        <v>3961</v>
      </c>
      <c r="C680" s="15" t="s">
        <v>4163</v>
      </c>
      <c r="D680" s="15" t="s">
        <v>3573</v>
      </c>
      <c r="E680" s="14" t="s">
        <v>3578</v>
      </c>
      <c r="F680" s="16" t="s">
        <v>3667</v>
      </c>
      <c r="G680" s="25" t="s">
        <v>3831</v>
      </c>
      <c r="H680" s="23">
        <v>3150000000</v>
      </c>
      <c r="I680" s="23">
        <v>3150000000</v>
      </c>
      <c r="J680" s="16" t="s">
        <v>3598</v>
      </c>
      <c r="K680" s="16" t="s">
        <v>48</v>
      </c>
      <c r="L680" s="15" t="s">
        <v>1497</v>
      </c>
      <c r="M680" s="15" t="s">
        <v>71</v>
      </c>
      <c r="N680" s="15" t="s">
        <v>1506</v>
      </c>
      <c r="O680" s="15" t="s">
        <v>1499</v>
      </c>
      <c r="P680" s="16" t="s">
        <v>1565</v>
      </c>
      <c r="Q680" s="16" t="s">
        <v>4149</v>
      </c>
      <c r="R680" s="16" t="s">
        <v>4162</v>
      </c>
      <c r="S680" s="16">
        <v>180129001</v>
      </c>
      <c r="T680" s="16" t="s">
        <v>1647</v>
      </c>
      <c r="U680" s="17" t="s">
        <v>1782</v>
      </c>
      <c r="V680" s="17"/>
      <c r="W680" s="16"/>
      <c r="X680" s="18"/>
      <c r="Y680" s="16"/>
      <c r="Z680" s="16"/>
      <c r="AA680" s="19" t="str">
        <f t="shared" si="13"/>
        <v/>
      </c>
      <c r="AB680" s="17"/>
      <c r="AC680" s="17"/>
      <c r="AD680" s="17"/>
      <c r="AE680" s="15" t="s">
        <v>4151</v>
      </c>
      <c r="AF680" s="16" t="s">
        <v>864</v>
      </c>
      <c r="AG680" s="15" t="s">
        <v>1504</v>
      </c>
      <c r="AH680"/>
      <c r="AI680"/>
      <c r="AJ680"/>
      <c r="AK680"/>
      <c r="AL680"/>
      <c r="AM680"/>
      <c r="AN680"/>
      <c r="AO680"/>
    </row>
    <row r="681" spans="1:41" s="33" customFormat="1" ht="63" hidden="1" customHeight="1" x14ac:dyDescent="0.25">
      <c r="A681" s="13" t="s">
        <v>1495</v>
      </c>
      <c r="B681" s="14" t="s">
        <v>3961</v>
      </c>
      <c r="C681" s="15" t="s">
        <v>4164</v>
      </c>
      <c r="D681" s="15" t="s">
        <v>3573</v>
      </c>
      <c r="E681" s="14" t="s">
        <v>3578</v>
      </c>
      <c r="F681" s="16" t="s">
        <v>3667</v>
      </c>
      <c r="G681" s="25" t="s">
        <v>3831</v>
      </c>
      <c r="H681" s="23">
        <v>3150000000</v>
      </c>
      <c r="I681" s="23">
        <v>3150000000</v>
      </c>
      <c r="J681" s="16" t="s">
        <v>3598</v>
      </c>
      <c r="K681" s="16" t="s">
        <v>48</v>
      </c>
      <c r="L681" s="15" t="s">
        <v>1497</v>
      </c>
      <c r="M681" s="15" t="s">
        <v>71</v>
      </c>
      <c r="N681" s="15" t="s">
        <v>1506</v>
      </c>
      <c r="O681" s="15" t="s">
        <v>1499</v>
      </c>
      <c r="P681" s="16" t="s">
        <v>1565</v>
      </c>
      <c r="Q681" s="16" t="s">
        <v>4149</v>
      </c>
      <c r="R681" s="16" t="s">
        <v>4162</v>
      </c>
      <c r="S681" s="16">
        <v>180129001</v>
      </c>
      <c r="T681" s="16" t="s">
        <v>1647</v>
      </c>
      <c r="U681" s="17" t="s">
        <v>1782</v>
      </c>
      <c r="V681" s="17"/>
      <c r="W681" s="16"/>
      <c r="X681" s="18"/>
      <c r="Y681" s="16"/>
      <c r="Z681" s="16"/>
      <c r="AA681" s="19" t="str">
        <f t="shared" si="13"/>
        <v/>
      </c>
      <c r="AB681" s="17"/>
      <c r="AC681" s="17"/>
      <c r="AD681" s="17"/>
      <c r="AE681" s="15" t="s">
        <v>4151</v>
      </c>
      <c r="AF681" s="16" t="s">
        <v>864</v>
      </c>
      <c r="AG681" s="15" t="s">
        <v>1504</v>
      </c>
      <c r="AH681"/>
      <c r="AI681"/>
      <c r="AJ681"/>
      <c r="AK681"/>
      <c r="AL681"/>
      <c r="AM681"/>
      <c r="AN681"/>
      <c r="AO681"/>
    </row>
    <row r="682" spans="1:41" s="33" customFormat="1" ht="63" hidden="1" customHeight="1" x14ac:dyDescent="0.25">
      <c r="A682" s="13" t="s">
        <v>1495</v>
      </c>
      <c r="B682" s="14" t="s">
        <v>3961</v>
      </c>
      <c r="C682" s="15" t="s">
        <v>4165</v>
      </c>
      <c r="D682" s="15" t="s">
        <v>3573</v>
      </c>
      <c r="E682" s="14" t="s">
        <v>3578</v>
      </c>
      <c r="F682" s="16" t="s">
        <v>3667</v>
      </c>
      <c r="G682" s="25" t="s">
        <v>3831</v>
      </c>
      <c r="H682" s="23">
        <v>3150000000</v>
      </c>
      <c r="I682" s="23">
        <v>3150000000</v>
      </c>
      <c r="J682" s="16" t="s">
        <v>3598</v>
      </c>
      <c r="K682" s="16" t="s">
        <v>48</v>
      </c>
      <c r="L682" s="15" t="s">
        <v>1497</v>
      </c>
      <c r="M682" s="15" t="s">
        <v>71</v>
      </c>
      <c r="N682" s="15" t="s">
        <v>1506</v>
      </c>
      <c r="O682" s="15" t="s">
        <v>1499</v>
      </c>
      <c r="P682" s="16" t="s">
        <v>1565</v>
      </c>
      <c r="Q682" s="16" t="s">
        <v>4149</v>
      </c>
      <c r="R682" s="16" t="s">
        <v>4162</v>
      </c>
      <c r="S682" s="16">
        <v>180129001</v>
      </c>
      <c r="T682" s="16" t="s">
        <v>1647</v>
      </c>
      <c r="U682" s="17" t="s">
        <v>1782</v>
      </c>
      <c r="V682" s="17"/>
      <c r="W682" s="16"/>
      <c r="X682" s="18"/>
      <c r="Y682" s="16"/>
      <c r="Z682" s="16"/>
      <c r="AA682" s="19" t="str">
        <f t="shared" si="13"/>
        <v/>
      </c>
      <c r="AB682" s="17"/>
      <c r="AC682" s="17"/>
      <c r="AD682" s="17"/>
      <c r="AE682" s="15" t="s">
        <v>4151</v>
      </c>
      <c r="AF682" s="16" t="s">
        <v>864</v>
      </c>
      <c r="AG682" s="15" t="s">
        <v>1504</v>
      </c>
      <c r="AH682"/>
      <c r="AI682"/>
      <c r="AJ682"/>
      <c r="AK682"/>
      <c r="AL682"/>
      <c r="AM682"/>
      <c r="AN682"/>
      <c r="AO682"/>
    </row>
    <row r="683" spans="1:41" s="33" customFormat="1" ht="63" hidden="1" customHeight="1" x14ac:dyDescent="0.25">
      <c r="A683" s="13" t="s">
        <v>1495</v>
      </c>
      <c r="B683" s="14" t="s">
        <v>3961</v>
      </c>
      <c r="C683" s="15" t="s">
        <v>4166</v>
      </c>
      <c r="D683" s="15" t="s">
        <v>3573</v>
      </c>
      <c r="E683" s="14" t="s">
        <v>3578</v>
      </c>
      <c r="F683" s="16" t="s">
        <v>3667</v>
      </c>
      <c r="G683" s="25" t="s">
        <v>3831</v>
      </c>
      <c r="H683" s="23">
        <v>3150000000</v>
      </c>
      <c r="I683" s="23">
        <v>3150000000</v>
      </c>
      <c r="J683" s="16" t="s">
        <v>3598</v>
      </c>
      <c r="K683" s="16" t="s">
        <v>48</v>
      </c>
      <c r="L683" s="15" t="s">
        <v>1497</v>
      </c>
      <c r="M683" s="15" t="s">
        <v>71</v>
      </c>
      <c r="N683" s="15" t="s">
        <v>1506</v>
      </c>
      <c r="O683" s="15" t="s">
        <v>1499</v>
      </c>
      <c r="P683" s="16" t="s">
        <v>1565</v>
      </c>
      <c r="Q683" s="16" t="s">
        <v>4149</v>
      </c>
      <c r="R683" s="16" t="s">
        <v>4150</v>
      </c>
      <c r="S683" s="16">
        <v>180124001</v>
      </c>
      <c r="T683" s="16" t="s">
        <v>1647</v>
      </c>
      <c r="U683" s="17" t="s">
        <v>1782</v>
      </c>
      <c r="V683" s="17"/>
      <c r="W683" s="16"/>
      <c r="X683" s="18"/>
      <c r="Y683" s="16"/>
      <c r="Z683" s="16"/>
      <c r="AA683" s="19" t="str">
        <f t="shared" si="13"/>
        <v/>
      </c>
      <c r="AB683" s="17"/>
      <c r="AC683" s="17"/>
      <c r="AD683" s="17"/>
      <c r="AE683" s="15" t="s">
        <v>4151</v>
      </c>
      <c r="AF683" s="16" t="s">
        <v>864</v>
      </c>
      <c r="AG683" s="15" t="s">
        <v>1504</v>
      </c>
      <c r="AH683"/>
      <c r="AI683"/>
      <c r="AJ683"/>
      <c r="AK683"/>
      <c r="AL683"/>
      <c r="AM683"/>
      <c r="AN683"/>
      <c r="AO683"/>
    </row>
    <row r="684" spans="1:41" s="33" customFormat="1" ht="63" hidden="1" customHeight="1" x14ac:dyDescent="0.25">
      <c r="A684" s="13" t="s">
        <v>1495</v>
      </c>
      <c r="B684" s="14" t="s">
        <v>3961</v>
      </c>
      <c r="C684" s="15" t="s">
        <v>4167</v>
      </c>
      <c r="D684" s="15" t="s">
        <v>3573</v>
      </c>
      <c r="E684" s="14" t="s">
        <v>3578</v>
      </c>
      <c r="F684" s="16" t="s">
        <v>3667</v>
      </c>
      <c r="G684" s="25" t="s">
        <v>3831</v>
      </c>
      <c r="H684" s="23">
        <v>4626667247</v>
      </c>
      <c r="I684" s="23">
        <f t="shared" ref="I684" si="14">H684</f>
        <v>4626667247</v>
      </c>
      <c r="J684" s="16" t="s">
        <v>3598</v>
      </c>
      <c r="K684" s="16" t="s">
        <v>48</v>
      </c>
      <c r="L684" s="15" t="s">
        <v>1497</v>
      </c>
      <c r="M684" s="15" t="s">
        <v>71</v>
      </c>
      <c r="N684" s="15" t="s">
        <v>1506</v>
      </c>
      <c r="O684" s="15" t="s">
        <v>1499</v>
      </c>
      <c r="P684" s="16" t="s">
        <v>1510</v>
      </c>
      <c r="Q684" s="16" t="s">
        <v>4168</v>
      </c>
      <c r="R684" s="16" t="s">
        <v>4169</v>
      </c>
      <c r="S684" s="16">
        <v>180125001</v>
      </c>
      <c r="T684" s="16" t="s">
        <v>4121</v>
      </c>
      <c r="U684" s="17" t="s">
        <v>1782</v>
      </c>
      <c r="V684" s="17"/>
      <c r="W684" s="16"/>
      <c r="X684" s="18"/>
      <c r="Y684" s="16"/>
      <c r="Z684" s="16"/>
      <c r="AA684" s="19" t="str">
        <f t="shared" si="13"/>
        <v/>
      </c>
      <c r="AB684" s="17"/>
      <c r="AC684" s="17"/>
      <c r="AD684" s="17"/>
      <c r="AE684" s="15" t="s">
        <v>4170</v>
      </c>
      <c r="AF684" s="16" t="s">
        <v>864</v>
      </c>
      <c r="AG684" s="15" t="s">
        <v>1504</v>
      </c>
      <c r="AH684"/>
      <c r="AI684"/>
      <c r="AJ684"/>
      <c r="AK684"/>
      <c r="AL684"/>
      <c r="AM684"/>
      <c r="AN684"/>
      <c r="AO684"/>
    </row>
    <row r="685" spans="1:41" s="33" customFormat="1" ht="63" hidden="1" customHeight="1" x14ac:dyDescent="0.25">
      <c r="A685" s="13" t="s">
        <v>1495</v>
      </c>
      <c r="B685" s="14" t="s">
        <v>3961</v>
      </c>
      <c r="C685" s="15" t="s">
        <v>4171</v>
      </c>
      <c r="D685" s="15" t="s">
        <v>3573</v>
      </c>
      <c r="E685" s="14" t="s">
        <v>3578</v>
      </c>
      <c r="F685" s="16" t="s">
        <v>3667</v>
      </c>
      <c r="G685" s="25" t="s">
        <v>3831</v>
      </c>
      <c r="H685" s="23">
        <v>8099913240</v>
      </c>
      <c r="I685" s="23">
        <v>8099913240</v>
      </c>
      <c r="J685" s="16" t="s">
        <v>3598</v>
      </c>
      <c r="K685" s="16" t="s">
        <v>48</v>
      </c>
      <c r="L685" s="15" t="s">
        <v>1497</v>
      </c>
      <c r="M685" s="15" t="s">
        <v>71</v>
      </c>
      <c r="N685" s="15" t="s">
        <v>1506</v>
      </c>
      <c r="O685" s="15" t="s">
        <v>1499</v>
      </c>
      <c r="P685" s="16" t="s">
        <v>1510</v>
      </c>
      <c r="Q685" s="16" t="s">
        <v>4172</v>
      </c>
      <c r="R685" s="16" t="s">
        <v>4169</v>
      </c>
      <c r="S685" s="16">
        <v>180125001</v>
      </c>
      <c r="T685" s="16" t="s">
        <v>4121</v>
      </c>
      <c r="U685" s="17" t="s">
        <v>1782</v>
      </c>
      <c r="V685" s="17"/>
      <c r="W685" s="16"/>
      <c r="X685" s="18"/>
      <c r="Y685" s="16"/>
      <c r="Z685" s="16"/>
      <c r="AA685" s="19" t="str">
        <f t="shared" si="13"/>
        <v/>
      </c>
      <c r="AB685" s="17"/>
      <c r="AC685" s="17"/>
      <c r="AD685" s="17"/>
      <c r="AE685" s="15" t="s">
        <v>4170</v>
      </c>
      <c r="AF685" s="16" t="s">
        <v>864</v>
      </c>
      <c r="AG685" s="15" t="s">
        <v>1504</v>
      </c>
      <c r="AH685"/>
      <c r="AI685"/>
      <c r="AJ685"/>
      <c r="AK685"/>
      <c r="AL685"/>
      <c r="AM685"/>
      <c r="AN685"/>
      <c r="AO685"/>
    </row>
    <row r="686" spans="1:41" s="33" customFormat="1" ht="63" hidden="1" customHeight="1" x14ac:dyDescent="0.25">
      <c r="A686" s="13" t="s">
        <v>1495</v>
      </c>
      <c r="B686" s="14" t="s">
        <v>3961</v>
      </c>
      <c r="C686" s="15" t="s">
        <v>4173</v>
      </c>
      <c r="D686" s="15" t="s">
        <v>3573</v>
      </c>
      <c r="E686" s="14" t="s">
        <v>3578</v>
      </c>
      <c r="F686" s="16" t="s">
        <v>3667</v>
      </c>
      <c r="G686" s="25" t="s">
        <v>3831</v>
      </c>
      <c r="H686" s="23">
        <v>7794361099</v>
      </c>
      <c r="I686" s="23">
        <v>7794361099</v>
      </c>
      <c r="J686" s="16" t="s">
        <v>3598</v>
      </c>
      <c r="K686" s="16" t="s">
        <v>48</v>
      </c>
      <c r="L686" s="15" t="s">
        <v>1497</v>
      </c>
      <c r="M686" s="15" t="s">
        <v>71</v>
      </c>
      <c r="N686" s="15" t="s">
        <v>1506</v>
      </c>
      <c r="O686" s="15" t="s">
        <v>1499</v>
      </c>
      <c r="P686" s="16" t="s">
        <v>1510</v>
      </c>
      <c r="Q686" s="16" t="s">
        <v>4172</v>
      </c>
      <c r="R686" s="16" t="s">
        <v>4169</v>
      </c>
      <c r="S686" s="16">
        <v>180125001</v>
      </c>
      <c r="T686" s="16" t="s">
        <v>4121</v>
      </c>
      <c r="U686" s="17" t="s">
        <v>1782</v>
      </c>
      <c r="V686" s="17"/>
      <c r="W686" s="16"/>
      <c r="X686" s="18"/>
      <c r="Y686" s="16"/>
      <c r="Z686" s="16"/>
      <c r="AA686" s="19" t="str">
        <f t="shared" si="13"/>
        <v/>
      </c>
      <c r="AB686" s="17"/>
      <c r="AC686" s="17"/>
      <c r="AD686" s="17"/>
      <c r="AE686" s="15" t="s">
        <v>4170</v>
      </c>
      <c r="AF686" s="16" t="s">
        <v>864</v>
      </c>
      <c r="AG686" s="15" t="s">
        <v>1504</v>
      </c>
      <c r="AH686"/>
      <c r="AI686"/>
      <c r="AJ686"/>
      <c r="AK686"/>
      <c r="AL686"/>
      <c r="AM686"/>
      <c r="AN686"/>
      <c r="AO686"/>
    </row>
    <row r="687" spans="1:41" s="33" customFormat="1" ht="63" hidden="1" customHeight="1" x14ac:dyDescent="0.25">
      <c r="A687" s="13" t="s">
        <v>1495</v>
      </c>
      <c r="B687" s="14" t="s">
        <v>3961</v>
      </c>
      <c r="C687" s="15" t="s">
        <v>4174</v>
      </c>
      <c r="D687" s="15" t="s">
        <v>3573</v>
      </c>
      <c r="E687" s="14" t="s">
        <v>3578</v>
      </c>
      <c r="F687" s="16" t="s">
        <v>3667</v>
      </c>
      <c r="G687" s="25" t="s">
        <v>3831</v>
      </c>
      <c r="H687" s="23">
        <v>12717635388</v>
      </c>
      <c r="I687" s="23">
        <v>12717635388</v>
      </c>
      <c r="J687" s="16" t="s">
        <v>3598</v>
      </c>
      <c r="K687" s="16" t="s">
        <v>48</v>
      </c>
      <c r="L687" s="15" t="s">
        <v>1497</v>
      </c>
      <c r="M687" s="15" t="s">
        <v>71</v>
      </c>
      <c r="N687" s="15" t="s">
        <v>1506</v>
      </c>
      <c r="O687" s="15" t="s">
        <v>1499</v>
      </c>
      <c r="P687" s="16" t="s">
        <v>1510</v>
      </c>
      <c r="Q687" s="16" t="s">
        <v>4172</v>
      </c>
      <c r="R687" s="16" t="s">
        <v>4169</v>
      </c>
      <c r="S687" s="16">
        <v>180125001</v>
      </c>
      <c r="T687" s="16" t="s">
        <v>4121</v>
      </c>
      <c r="U687" s="17" t="s">
        <v>1782</v>
      </c>
      <c r="V687" s="17"/>
      <c r="W687" s="16"/>
      <c r="X687" s="18"/>
      <c r="Y687" s="16"/>
      <c r="Z687" s="16"/>
      <c r="AA687" s="19" t="str">
        <f t="shared" si="13"/>
        <v/>
      </c>
      <c r="AB687" s="17"/>
      <c r="AC687" s="17"/>
      <c r="AD687" s="17"/>
      <c r="AE687" s="15" t="s">
        <v>4170</v>
      </c>
      <c r="AF687" s="16" t="s">
        <v>864</v>
      </c>
      <c r="AG687" s="15" t="s">
        <v>1504</v>
      </c>
      <c r="AH687"/>
      <c r="AI687"/>
      <c r="AJ687"/>
      <c r="AK687"/>
      <c r="AL687"/>
      <c r="AM687"/>
      <c r="AN687"/>
      <c r="AO687"/>
    </row>
    <row r="688" spans="1:41" s="33" customFormat="1" ht="63" hidden="1" customHeight="1" x14ac:dyDescent="0.25">
      <c r="A688" s="13" t="s">
        <v>1495</v>
      </c>
      <c r="B688" s="14" t="s">
        <v>3961</v>
      </c>
      <c r="C688" s="15" t="s">
        <v>4175</v>
      </c>
      <c r="D688" s="15" t="s">
        <v>3573</v>
      </c>
      <c r="E688" s="14" t="s">
        <v>3578</v>
      </c>
      <c r="F688" s="16" t="s">
        <v>3667</v>
      </c>
      <c r="G688" s="25" t="s">
        <v>3831</v>
      </c>
      <c r="H688" s="23">
        <v>12717635388</v>
      </c>
      <c r="I688" s="23">
        <v>12717635388</v>
      </c>
      <c r="J688" s="16" t="s">
        <v>3598</v>
      </c>
      <c r="K688" s="16" t="s">
        <v>48</v>
      </c>
      <c r="L688" s="15" t="s">
        <v>1497</v>
      </c>
      <c r="M688" s="15" t="s">
        <v>71</v>
      </c>
      <c r="N688" s="15" t="s">
        <v>1506</v>
      </c>
      <c r="O688" s="15" t="s">
        <v>1499</v>
      </c>
      <c r="P688" s="16" t="s">
        <v>1510</v>
      </c>
      <c r="Q688" s="16" t="s">
        <v>4172</v>
      </c>
      <c r="R688" s="16" t="s">
        <v>4169</v>
      </c>
      <c r="S688" s="16">
        <v>180125001</v>
      </c>
      <c r="T688" s="16" t="s">
        <v>4121</v>
      </c>
      <c r="U688" s="17" t="s">
        <v>1782</v>
      </c>
      <c r="V688" s="17"/>
      <c r="W688" s="16"/>
      <c r="X688" s="18"/>
      <c r="Y688" s="16"/>
      <c r="Z688" s="16"/>
      <c r="AA688" s="19" t="str">
        <f t="shared" si="13"/>
        <v/>
      </c>
      <c r="AB688" s="17"/>
      <c r="AC688" s="17"/>
      <c r="AD688" s="17"/>
      <c r="AE688" s="15" t="s">
        <v>4170</v>
      </c>
      <c r="AF688" s="16" t="s">
        <v>864</v>
      </c>
      <c r="AG688" s="15" t="s">
        <v>1504</v>
      </c>
      <c r="AH688"/>
      <c r="AI688"/>
      <c r="AJ688"/>
      <c r="AK688"/>
      <c r="AL688"/>
      <c r="AM688"/>
      <c r="AN688"/>
      <c r="AO688"/>
    </row>
    <row r="689" spans="1:41" s="33" customFormat="1" ht="63" hidden="1" customHeight="1" x14ac:dyDescent="0.25">
      <c r="A689" s="13" t="s">
        <v>1495</v>
      </c>
      <c r="B689" s="14" t="s">
        <v>3961</v>
      </c>
      <c r="C689" s="15" t="s">
        <v>4176</v>
      </c>
      <c r="D689" s="15" t="s">
        <v>3573</v>
      </c>
      <c r="E689" s="14" t="s">
        <v>3578</v>
      </c>
      <c r="F689" s="16" t="s">
        <v>3667</v>
      </c>
      <c r="G689" s="25" t="s">
        <v>3831</v>
      </c>
      <c r="H689" s="23">
        <v>4960192459</v>
      </c>
      <c r="I689" s="23">
        <v>4960192459</v>
      </c>
      <c r="J689" s="16" t="s">
        <v>3598</v>
      </c>
      <c r="K689" s="16" t="s">
        <v>48</v>
      </c>
      <c r="L689" s="15" t="s">
        <v>1497</v>
      </c>
      <c r="M689" s="15" t="s">
        <v>71</v>
      </c>
      <c r="N689" s="15" t="s">
        <v>1506</v>
      </c>
      <c r="O689" s="15" t="s">
        <v>1499</v>
      </c>
      <c r="P689" s="16" t="s">
        <v>1510</v>
      </c>
      <c r="Q689" s="16" t="s">
        <v>4172</v>
      </c>
      <c r="R689" s="16" t="s">
        <v>4169</v>
      </c>
      <c r="S689" s="16">
        <v>180125001</v>
      </c>
      <c r="T689" s="16" t="s">
        <v>4121</v>
      </c>
      <c r="U689" s="17" t="s">
        <v>1782</v>
      </c>
      <c r="V689" s="17"/>
      <c r="W689" s="16"/>
      <c r="X689" s="18"/>
      <c r="Y689" s="16"/>
      <c r="Z689" s="16"/>
      <c r="AA689" s="19" t="str">
        <f t="shared" si="13"/>
        <v/>
      </c>
      <c r="AB689" s="17"/>
      <c r="AC689" s="17"/>
      <c r="AD689" s="17"/>
      <c r="AE689" s="15" t="s">
        <v>4170</v>
      </c>
      <c r="AF689" s="16" t="s">
        <v>864</v>
      </c>
      <c r="AG689" s="15" t="s">
        <v>1504</v>
      </c>
      <c r="AH689"/>
      <c r="AI689"/>
      <c r="AJ689"/>
      <c r="AK689"/>
      <c r="AL689"/>
      <c r="AM689"/>
      <c r="AN689"/>
      <c r="AO689"/>
    </row>
    <row r="690" spans="1:41" s="33" customFormat="1" ht="63" hidden="1" customHeight="1" x14ac:dyDescent="0.25">
      <c r="A690" s="13" t="s">
        <v>1495</v>
      </c>
      <c r="B690" s="14" t="s">
        <v>3961</v>
      </c>
      <c r="C690" s="15" t="s">
        <v>4177</v>
      </c>
      <c r="D690" s="15" t="s">
        <v>3573</v>
      </c>
      <c r="E690" s="14" t="s">
        <v>3578</v>
      </c>
      <c r="F690" s="16" t="s">
        <v>3667</v>
      </c>
      <c r="G690" s="25" t="s">
        <v>3831</v>
      </c>
      <c r="H690" s="23">
        <v>7830196430</v>
      </c>
      <c r="I690" s="23">
        <v>7830196430</v>
      </c>
      <c r="J690" s="16" t="s">
        <v>3598</v>
      </c>
      <c r="K690" s="16" t="s">
        <v>48</v>
      </c>
      <c r="L690" s="15" t="s">
        <v>1497</v>
      </c>
      <c r="M690" s="15" t="s">
        <v>71</v>
      </c>
      <c r="N690" s="15" t="s">
        <v>1506</v>
      </c>
      <c r="O690" s="15" t="s">
        <v>1499</v>
      </c>
      <c r="P690" s="16" t="s">
        <v>1510</v>
      </c>
      <c r="Q690" s="16" t="s">
        <v>4168</v>
      </c>
      <c r="R690" s="16" t="s">
        <v>4178</v>
      </c>
      <c r="S690" s="16">
        <v>180126001</v>
      </c>
      <c r="T690" s="16" t="s">
        <v>4121</v>
      </c>
      <c r="U690" s="17" t="s">
        <v>1782</v>
      </c>
      <c r="V690" s="17"/>
      <c r="W690" s="16"/>
      <c r="X690" s="18"/>
      <c r="Y690" s="16"/>
      <c r="Z690" s="16"/>
      <c r="AA690" s="19" t="str">
        <f t="shared" si="13"/>
        <v/>
      </c>
      <c r="AB690" s="17"/>
      <c r="AC690" s="17"/>
      <c r="AD690" s="17"/>
      <c r="AE690" s="15" t="s">
        <v>4170</v>
      </c>
      <c r="AF690" s="16" t="s">
        <v>864</v>
      </c>
      <c r="AG690" s="15" t="s">
        <v>1504</v>
      </c>
      <c r="AH690"/>
      <c r="AI690"/>
      <c r="AJ690"/>
      <c r="AK690"/>
      <c r="AL690"/>
      <c r="AM690"/>
      <c r="AN690"/>
      <c r="AO690"/>
    </row>
    <row r="691" spans="1:41" s="33" customFormat="1" ht="63" hidden="1" customHeight="1" x14ac:dyDescent="0.25">
      <c r="A691" s="13" t="s">
        <v>1495</v>
      </c>
      <c r="B691" s="14" t="s">
        <v>3961</v>
      </c>
      <c r="C691" s="15" t="s">
        <v>4179</v>
      </c>
      <c r="D691" s="15" t="s">
        <v>3573</v>
      </c>
      <c r="E691" s="14" t="s">
        <v>3578</v>
      </c>
      <c r="F691" s="16" t="s">
        <v>3667</v>
      </c>
      <c r="G691" s="25" t="s">
        <v>3831</v>
      </c>
      <c r="H691" s="23">
        <v>3600000000</v>
      </c>
      <c r="I691" s="23">
        <v>3600000000</v>
      </c>
      <c r="J691" s="16" t="s">
        <v>3598</v>
      </c>
      <c r="K691" s="16" t="s">
        <v>48</v>
      </c>
      <c r="L691" s="15" t="s">
        <v>1497</v>
      </c>
      <c r="M691" s="15" t="s">
        <v>71</v>
      </c>
      <c r="N691" s="15" t="s">
        <v>1506</v>
      </c>
      <c r="O691" s="15" t="s">
        <v>1499</v>
      </c>
      <c r="P691" s="16" t="s">
        <v>1510</v>
      </c>
      <c r="Q691" s="16" t="s">
        <v>4168</v>
      </c>
      <c r="R691" s="16" t="s">
        <v>4178</v>
      </c>
      <c r="S691" s="16">
        <v>180126001</v>
      </c>
      <c r="T691" s="16" t="s">
        <v>4121</v>
      </c>
      <c r="U691" s="17" t="s">
        <v>1782</v>
      </c>
      <c r="V691" s="17"/>
      <c r="W691" s="16"/>
      <c r="X691" s="18"/>
      <c r="Y691" s="16"/>
      <c r="Z691" s="16"/>
      <c r="AA691" s="19" t="str">
        <f t="shared" si="13"/>
        <v/>
      </c>
      <c r="AB691" s="17"/>
      <c r="AC691" s="17"/>
      <c r="AD691" s="17"/>
      <c r="AE691" s="15" t="s">
        <v>4170</v>
      </c>
      <c r="AF691" s="16" t="s">
        <v>864</v>
      </c>
      <c r="AG691" s="15" t="s">
        <v>1504</v>
      </c>
      <c r="AH691"/>
      <c r="AI691"/>
      <c r="AJ691"/>
      <c r="AK691"/>
      <c r="AL691"/>
      <c r="AM691"/>
      <c r="AN691"/>
      <c r="AO691"/>
    </row>
    <row r="692" spans="1:41" s="33" customFormat="1" ht="63" hidden="1" customHeight="1" x14ac:dyDescent="0.25">
      <c r="A692" s="13" t="s">
        <v>1495</v>
      </c>
      <c r="B692" s="14" t="s">
        <v>3961</v>
      </c>
      <c r="C692" s="15" t="s">
        <v>4180</v>
      </c>
      <c r="D692" s="15" t="s">
        <v>3573</v>
      </c>
      <c r="E692" s="14" t="s">
        <v>3578</v>
      </c>
      <c r="F692" s="16" t="s">
        <v>3667</v>
      </c>
      <c r="G692" s="25" t="s">
        <v>3831</v>
      </c>
      <c r="H692" s="23">
        <v>7200000000</v>
      </c>
      <c r="I692" s="23">
        <v>7200000000</v>
      </c>
      <c r="J692" s="16" t="s">
        <v>3598</v>
      </c>
      <c r="K692" s="16" t="s">
        <v>48</v>
      </c>
      <c r="L692" s="15" t="s">
        <v>1497</v>
      </c>
      <c r="M692" s="15" t="s">
        <v>71</v>
      </c>
      <c r="N692" s="15" t="s">
        <v>1506</v>
      </c>
      <c r="O692" s="15" t="s">
        <v>1499</v>
      </c>
      <c r="P692" s="16" t="s">
        <v>1510</v>
      </c>
      <c r="Q692" s="16" t="s">
        <v>4168</v>
      </c>
      <c r="R692" s="16" t="s">
        <v>4178</v>
      </c>
      <c r="S692" s="16">
        <v>180126001</v>
      </c>
      <c r="T692" s="16" t="s">
        <v>4121</v>
      </c>
      <c r="U692" s="17" t="s">
        <v>1782</v>
      </c>
      <c r="V692" s="17"/>
      <c r="W692" s="16"/>
      <c r="X692" s="18"/>
      <c r="Y692" s="16"/>
      <c r="Z692" s="16"/>
      <c r="AA692" s="19" t="str">
        <f t="shared" si="13"/>
        <v/>
      </c>
      <c r="AB692" s="17"/>
      <c r="AC692" s="17"/>
      <c r="AD692" s="17"/>
      <c r="AE692" s="15" t="s">
        <v>4170</v>
      </c>
      <c r="AF692" s="16" t="s">
        <v>864</v>
      </c>
      <c r="AG692" s="15" t="s">
        <v>1504</v>
      </c>
      <c r="AH692"/>
      <c r="AI692"/>
      <c r="AJ692"/>
      <c r="AK692"/>
      <c r="AL692"/>
      <c r="AM692"/>
      <c r="AN692"/>
      <c r="AO692"/>
    </row>
    <row r="693" spans="1:41" s="33" customFormat="1" ht="63" hidden="1" customHeight="1" x14ac:dyDescent="0.25">
      <c r="A693" s="13" t="s">
        <v>1495</v>
      </c>
      <c r="B693" s="14" t="s">
        <v>3961</v>
      </c>
      <c r="C693" s="15" t="s">
        <v>4181</v>
      </c>
      <c r="D693" s="15" t="s">
        <v>3573</v>
      </c>
      <c r="E693" s="14" t="s">
        <v>3578</v>
      </c>
      <c r="F693" s="16" t="s">
        <v>3667</v>
      </c>
      <c r="G693" s="25" t="s">
        <v>3831</v>
      </c>
      <c r="H693" s="23">
        <v>3600000000</v>
      </c>
      <c r="I693" s="23">
        <v>3600000000</v>
      </c>
      <c r="J693" s="16" t="s">
        <v>3598</v>
      </c>
      <c r="K693" s="16" t="s">
        <v>48</v>
      </c>
      <c r="L693" s="15" t="s">
        <v>1497</v>
      </c>
      <c r="M693" s="15" t="s">
        <v>71</v>
      </c>
      <c r="N693" s="15" t="s">
        <v>1506</v>
      </c>
      <c r="O693" s="15" t="s">
        <v>1499</v>
      </c>
      <c r="P693" s="16" t="s">
        <v>1510</v>
      </c>
      <c r="Q693" s="16" t="s">
        <v>4168</v>
      </c>
      <c r="R693" s="16" t="s">
        <v>4178</v>
      </c>
      <c r="S693" s="16">
        <v>180126001</v>
      </c>
      <c r="T693" s="16" t="s">
        <v>4121</v>
      </c>
      <c r="U693" s="17" t="s">
        <v>1782</v>
      </c>
      <c r="V693" s="17"/>
      <c r="W693" s="16"/>
      <c r="X693" s="18"/>
      <c r="Y693" s="16"/>
      <c r="Z693" s="16"/>
      <c r="AA693" s="19" t="str">
        <f t="shared" si="13"/>
        <v/>
      </c>
      <c r="AB693" s="17"/>
      <c r="AC693" s="17"/>
      <c r="AD693" s="17"/>
      <c r="AE693" s="15" t="s">
        <v>4170</v>
      </c>
      <c r="AF693" s="16" t="s">
        <v>864</v>
      </c>
      <c r="AG693" s="15" t="s">
        <v>1504</v>
      </c>
      <c r="AH693"/>
      <c r="AI693"/>
      <c r="AJ693"/>
      <c r="AK693"/>
      <c r="AL693"/>
      <c r="AM693"/>
      <c r="AN693"/>
      <c r="AO693"/>
    </row>
    <row r="694" spans="1:41" s="33" customFormat="1" ht="63" hidden="1" customHeight="1" x14ac:dyDescent="0.25">
      <c r="A694" s="13" t="s">
        <v>1495</v>
      </c>
      <c r="B694" s="14" t="s">
        <v>3961</v>
      </c>
      <c r="C694" s="15" t="s">
        <v>4182</v>
      </c>
      <c r="D694" s="15" t="s">
        <v>3573</v>
      </c>
      <c r="E694" s="14" t="s">
        <v>3578</v>
      </c>
      <c r="F694" s="16" t="s">
        <v>3667</v>
      </c>
      <c r="G694" s="25" t="s">
        <v>3831</v>
      </c>
      <c r="H694" s="23">
        <v>7200000000</v>
      </c>
      <c r="I694" s="23">
        <v>7200000000</v>
      </c>
      <c r="J694" s="16" t="s">
        <v>3598</v>
      </c>
      <c r="K694" s="16" t="s">
        <v>48</v>
      </c>
      <c r="L694" s="15" t="s">
        <v>1497</v>
      </c>
      <c r="M694" s="15" t="s">
        <v>71</v>
      </c>
      <c r="N694" s="15" t="s">
        <v>1506</v>
      </c>
      <c r="O694" s="15" t="s">
        <v>1499</v>
      </c>
      <c r="P694" s="16" t="s">
        <v>1510</v>
      </c>
      <c r="Q694" s="16" t="s">
        <v>4168</v>
      </c>
      <c r="R694" s="16" t="s">
        <v>4178</v>
      </c>
      <c r="S694" s="16">
        <v>180126001</v>
      </c>
      <c r="T694" s="16" t="s">
        <v>4121</v>
      </c>
      <c r="U694" s="17" t="s">
        <v>1782</v>
      </c>
      <c r="V694" s="17"/>
      <c r="W694" s="16"/>
      <c r="X694" s="18"/>
      <c r="Y694" s="16"/>
      <c r="Z694" s="16"/>
      <c r="AA694" s="19" t="str">
        <f t="shared" si="13"/>
        <v/>
      </c>
      <c r="AB694" s="17"/>
      <c r="AC694" s="17"/>
      <c r="AD694" s="17"/>
      <c r="AE694" s="15" t="s">
        <v>4170</v>
      </c>
      <c r="AF694" s="16" t="s">
        <v>864</v>
      </c>
      <c r="AG694" s="15" t="s">
        <v>1504</v>
      </c>
      <c r="AH694"/>
      <c r="AI694"/>
      <c r="AJ694"/>
      <c r="AK694"/>
      <c r="AL694"/>
      <c r="AM694"/>
      <c r="AN694"/>
      <c r="AO694"/>
    </row>
    <row r="695" spans="1:41" s="33" customFormat="1" ht="63" hidden="1" customHeight="1" x14ac:dyDescent="0.25">
      <c r="A695" s="13" t="s">
        <v>1495</v>
      </c>
      <c r="B695" s="14" t="s">
        <v>3961</v>
      </c>
      <c r="C695" s="15" t="s">
        <v>4183</v>
      </c>
      <c r="D695" s="15" t="s">
        <v>3573</v>
      </c>
      <c r="E695" s="14" t="s">
        <v>3578</v>
      </c>
      <c r="F695" s="16" t="s">
        <v>3667</v>
      </c>
      <c r="G695" s="25" t="s">
        <v>3831</v>
      </c>
      <c r="H695" s="23">
        <v>7200000000</v>
      </c>
      <c r="I695" s="23">
        <v>7200000000</v>
      </c>
      <c r="J695" s="16" t="s">
        <v>3598</v>
      </c>
      <c r="K695" s="16" t="s">
        <v>48</v>
      </c>
      <c r="L695" s="15" t="s">
        <v>1497</v>
      </c>
      <c r="M695" s="15" t="s">
        <v>71</v>
      </c>
      <c r="N695" s="15" t="s">
        <v>1506</v>
      </c>
      <c r="O695" s="15" t="s">
        <v>1499</v>
      </c>
      <c r="P695" s="16" t="s">
        <v>1510</v>
      </c>
      <c r="Q695" s="16" t="s">
        <v>4172</v>
      </c>
      <c r="R695" s="16" t="s">
        <v>4169</v>
      </c>
      <c r="S695" s="16">
        <v>180125001</v>
      </c>
      <c r="T695" s="16" t="s">
        <v>4121</v>
      </c>
      <c r="U695" s="17" t="s">
        <v>1782</v>
      </c>
      <c r="V695" s="17"/>
      <c r="W695" s="16"/>
      <c r="X695" s="18"/>
      <c r="Y695" s="16"/>
      <c r="Z695" s="16"/>
      <c r="AA695" s="19" t="str">
        <f t="shared" si="13"/>
        <v/>
      </c>
      <c r="AB695" s="17"/>
      <c r="AC695" s="17"/>
      <c r="AD695" s="17"/>
      <c r="AE695" s="15" t="s">
        <v>4170</v>
      </c>
      <c r="AF695" s="16" t="s">
        <v>864</v>
      </c>
      <c r="AG695" s="15" t="s">
        <v>1504</v>
      </c>
      <c r="AH695"/>
      <c r="AI695"/>
      <c r="AJ695"/>
      <c r="AK695"/>
      <c r="AL695"/>
      <c r="AM695"/>
      <c r="AN695"/>
      <c r="AO695"/>
    </row>
    <row r="696" spans="1:41" s="33" customFormat="1" ht="63" hidden="1" customHeight="1" x14ac:dyDescent="0.25">
      <c r="A696" s="13" t="s">
        <v>1495</v>
      </c>
      <c r="B696" s="14" t="s">
        <v>3961</v>
      </c>
      <c r="C696" s="15" t="s">
        <v>4184</v>
      </c>
      <c r="D696" s="15" t="s">
        <v>3573</v>
      </c>
      <c r="E696" s="14" t="s">
        <v>3578</v>
      </c>
      <c r="F696" s="16" t="s">
        <v>3667</v>
      </c>
      <c r="G696" s="25" t="s">
        <v>3831</v>
      </c>
      <c r="H696" s="23">
        <v>7200000000</v>
      </c>
      <c r="I696" s="23">
        <v>7200000000</v>
      </c>
      <c r="J696" s="16" t="s">
        <v>3598</v>
      </c>
      <c r="K696" s="16" t="s">
        <v>48</v>
      </c>
      <c r="L696" s="15" t="s">
        <v>1497</v>
      </c>
      <c r="M696" s="15" t="s">
        <v>71</v>
      </c>
      <c r="N696" s="15" t="s">
        <v>1506</v>
      </c>
      <c r="O696" s="15" t="s">
        <v>1499</v>
      </c>
      <c r="P696" s="16" t="s">
        <v>1510</v>
      </c>
      <c r="Q696" s="16" t="s">
        <v>4168</v>
      </c>
      <c r="R696" s="16" t="s">
        <v>4178</v>
      </c>
      <c r="S696" s="16">
        <v>180126001</v>
      </c>
      <c r="T696" s="16" t="s">
        <v>4121</v>
      </c>
      <c r="U696" s="17" t="s">
        <v>1782</v>
      </c>
      <c r="V696" s="17"/>
      <c r="W696" s="16"/>
      <c r="X696" s="18"/>
      <c r="Y696" s="16"/>
      <c r="Z696" s="16"/>
      <c r="AA696" s="19" t="str">
        <f t="shared" si="13"/>
        <v/>
      </c>
      <c r="AB696" s="17"/>
      <c r="AC696" s="17"/>
      <c r="AD696" s="17"/>
      <c r="AE696" s="15" t="s">
        <v>4170</v>
      </c>
      <c r="AF696" s="16" t="s">
        <v>864</v>
      </c>
      <c r="AG696" s="15" t="s">
        <v>1504</v>
      </c>
      <c r="AH696"/>
      <c r="AI696"/>
      <c r="AJ696"/>
      <c r="AK696"/>
      <c r="AL696"/>
      <c r="AM696"/>
      <c r="AN696"/>
      <c r="AO696"/>
    </row>
    <row r="697" spans="1:41" s="33" customFormat="1" ht="63" hidden="1" customHeight="1" x14ac:dyDescent="0.25">
      <c r="A697" s="13" t="s">
        <v>1495</v>
      </c>
      <c r="B697" s="14" t="s">
        <v>3961</v>
      </c>
      <c r="C697" s="15" t="s">
        <v>4185</v>
      </c>
      <c r="D697" s="15" t="s">
        <v>3573</v>
      </c>
      <c r="E697" s="14" t="s">
        <v>3584</v>
      </c>
      <c r="F697" s="16" t="s">
        <v>3667</v>
      </c>
      <c r="G697" s="25" t="s">
        <v>3831</v>
      </c>
      <c r="H697" s="23">
        <v>3600000000</v>
      </c>
      <c r="I697" s="23">
        <v>3600000000</v>
      </c>
      <c r="J697" s="16" t="s">
        <v>3598</v>
      </c>
      <c r="K697" s="16" t="s">
        <v>48</v>
      </c>
      <c r="L697" s="15" t="s">
        <v>1497</v>
      </c>
      <c r="M697" s="15" t="s">
        <v>71</v>
      </c>
      <c r="N697" s="15" t="s">
        <v>1506</v>
      </c>
      <c r="O697" s="15" t="s">
        <v>1499</v>
      </c>
      <c r="P697" s="16" t="s">
        <v>1510</v>
      </c>
      <c r="Q697" s="16" t="s">
        <v>4168</v>
      </c>
      <c r="R697" s="16" t="s">
        <v>4178</v>
      </c>
      <c r="S697" s="16">
        <v>180126001</v>
      </c>
      <c r="T697" s="16" t="s">
        <v>4121</v>
      </c>
      <c r="U697" s="17" t="s">
        <v>1782</v>
      </c>
      <c r="V697" s="17"/>
      <c r="W697" s="16"/>
      <c r="X697" s="18"/>
      <c r="Y697" s="16"/>
      <c r="Z697" s="16"/>
      <c r="AA697" s="19" t="str">
        <f t="shared" si="13"/>
        <v/>
      </c>
      <c r="AB697" s="17"/>
      <c r="AC697" s="17"/>
      <c r="AD697" s="17"/>
      <c r="AE697" s="15" t="s">
        <v>4170</v>
      </c>
      <c r="AF697" s="16" t="s">
        <v>864</v>
      </c>
      <c r="AG697" s="15" t="s">
        <v>1504</v>
      </c>
      <c r="AH697"/>
      <c r="AI697"/>
      <c r="AJ697"/>
      <c r="AK697"/>
      <c r="AL697"/>
      <c r="AM697"/>
      <c r="AN697"/>
      <c r="AO697"/>
    </row>
    <row r="698" spans="1:41" s="33" customFormat="1" ht="63" hidden="1" customHeight="1" x14ac:dyDescent="0.25">
      <c r="A698" s="13" t="s">
        <v>1495</v>
      </c>
      <c r="B698" s="14" t="s">
        <v>3961</v>
      </c>
      <c r="C698" s="15" t="s">
        <v>1783</v>
      </c>
      <c r="D698" s="15" t="s">
        <v>3749</v>
      </c>
      <c r="E698" s="14" t="s">
        <v>3584</v>
      </c>
      <c r="F698" s="16" t="s">
        <v>3667</v>
      </c>
      <c r="G698" s="24" t="s">
        <v>4118</v>
      </c>
      <c r="H698" s="23">
        <v>1659609563</v>
      </c>
      <c r="I698" s="23">
        <v>1659609563</v>
      </c>
      <c r="J698" s="16" t="s">
        <v>3598</v>
      </c>
      <c r="K698" s="16" t="s">
        <v>48</v>
      </c>
      <c r="L698" s="15" t="s">
        <v>1497</v>
      </c>
      <c r="M698" s="15" t="s">
        <v>71</v>
      </c>
      <c r="N698" s="15" t="s">
        <v>1506</v>
      </c>
      <c r="O698" s="15" t="s">
        <v>1499</v>
      </c>
      <c r="P698" s="16" t="s">
        <v>1565</v>
      </c>
      <c r="Q698" s="16" t="s">
        <v>1711</v>
      </c>
      <c r="R698" s="16" t="s">
        <v>1712</v>
      </c>
      <c r="S698" s="16"/>
      <c r="T698" s="16" t="s">
        <v>1647</v>
      </c>
      <c r="U698" s="17" t="s">
        <v>1782</v>
      </c>
      <c r="V698" s="17"/>
      <c r="W698" s="16"/>
      <c r="X698" s="18"/>
      <c r="Y698" s="16"/>
      <c r="Z698" s="16"/>
      <c r="AA698" s="19" t="str">
        <f t="shared" si="13"/>
        <v/>
      </c>
      <c r="AB698" s="17"/>
      <c r="AC698" s="17"/>
      <c r="AD698" s="17"/>
      <c r="AE698" s="15" t="s">
        <v>4186</v>
      </c>
      <c r="AF698" s="16" t="s">
        <v>864</v>
      </c>
      <c r="AG698" s="15" t="s">
        <v>1504</v>
      </c>
      <c r="AH698"/>
      <c r="AI698"/>
      <c r="AJ698"/>
      <c r="AK698"/>
      <c r="AL698"/>
      <c r="AM698"/>
      <c r="AN698"/>
      <c r="AO698"/>
    </row>
    <row r="699" spans="1:41" s="33" customFormat="1" ht="63" hidden="1" customHeight="1" x14ac:dyDescent="0.25">
      <c r="A699" s="13" t="s">
        <v>1495</v>
      </c>
      <c r="B699" s="14">
        <v>81101510</v>
      </c>
      <c r="C699" s="15" t="s">
        <v>1784</v>
      </c>
      <c r="D699" s="15" t="s">
        <v>3749</v>
      </c>
      <c r="E699" s="14" t="s">
        <v>3584</v>
      </c>
      <c r="F699" s="14" t="s">
        <v>3681</v>
      </c>
      <c r="G699" s="24" t="s">
        <v>4118</v>
      </c>
      <c r="H699" s="23">
        <v>184401062</v>
      </c>
      <c r="I699" s="23">
        <v>184401062</v>
      </c>
      <c r="J699" s="16" t="s">
        <v>3598</v>
      </c>
      <c r="K699" s="16" t="s">
        <v>48</v>
      </c>
      <c r="L699" s="15" t="s">
        <v>1497</v>
      </c>
      <c r="M699" s="15" t="s">
        <v>71</v>
      </c>
      <c r="N699" s="15" t="s">
        <v>1506</v>
      </c>
      <c r="O699" s="15" t="s">
        <v>1499</v>
      </c>
      <c r="P699" s="16" t="s">
        <v>1565</v>
      </c>
      <c r="Q699" s="16" t="s">
        <v>1711</v>
      </c>
      <c r="R699" s="16" t="s">
        <v>1712</v>
      </c>
      <c r="S699" s="16"/>
      <c r="T699" s="16" t="s">
        <v>1647</v>
      </c>
      <c r="U699" s="17" t="s">
        <v>1782</v>
      </c>
      <c r="V699" s="17"/>
      <c r="W699" s="16"/>
      <c r="X699" s="18"/>
      <c r="Y699" s="16"/>
      <c r="Z699" s="16"/>
      <c r="AA699" s="19" t="str">
        <f t="shared" si="13"/>
        <v/>
      </c>
      <c r="AB699" s="17"/>
      <c r="AC699" s="17"/>
      <c r="AD699" s="17"/>
      <c r="AE699" s="15" t="s">
        <v>1592</v>
      </c>
      <c r="AF699" s="16" t="s">
        <v>53</v>
      </c>
      <c r="AG699" s="15" t="s">
        <v>1508</v>
      </c>
      <c r="AH699"/>
      <c r="AI699"/>
      <c r="AJ699"/>
      <c r="AK699"/>
      <c r="AL699"/>
      <c r="AM699"/>
      <c r="AN699"/>
      <c r="AO699"/>
    </row>
    <row r="700" spans="1:41" s="33" customFormat="1" ht="63" hidden="1" customHeight="1" x14ac:dyDescent="0.25">
      <c r="A700" s="13" t="s">
        <v>1495</v>
      </c>
      <c r="B700" s="14" t="s">
        <v>3961</v>
      </c>
      <c r="C700" s="15" t="s">
        <v>1785</v>
      </c>
      <c r="D700" s="15" t="s">
        <v>3749</v>
      </c>
      <c r="E700" s="14" t="s">
        <v>3584</v>
      </c>
      <c r="F700" s="16" t="s">
        <v>3667</v>
      </c>
      <c r="G700" s="24" t="s">
        <v>4118</v>
      </c>
      <c r="H700" s="23">
        <v>1656000000</v>
      </c>
      <c r="I700" s="23">
        <v>1656000000</v>
      </c>
      <c r="J700" s="16" t="s">
        <v>3598</v>
      </c>
      <c r="K700" s="16" t="s">
        <v>48</v>
      </c>
      <c r="L700" s="15" t="s">
        <v>1497</v>
      </c>
      <c r="M700" s="15" t="s">
        <v>71</v>
      </c>
      <c r="N700" s="15" t="s">
        <v>1506</v>
      </c>
      <c r="O700" s="15" t="s">
        <v>1499</v>
      </c>
      <c r="P700" s="16" t="s">
        <v>1565</v>
      </c>
      <c r="Q700" s="16" t="s">
        <v>1711</v>
      </c>
      <c r="R700" s="16" t="s">
        <v>1712</v>
      </c>
      <c r="S700" s="16"/>
      <c r="T700" s="16" t="s">
        <v>1647</v>
      </c>
      <c r="U700" s="17" t="s">
        <v>1782</v>
      </c>
      <c r="V700" s="17"/>
      <c r="W700" s="16"/>
      <c r="X700" s="18"/>
      <c r="Y700" s="16"/>
      <c r="Z700" s="16"/>
      <c r="AA700" s="19" t="str">
        <f t="shared" si="13"/>
        <v/>
      </c>
      <c r="AB700" s="17"/>
      <c r="AC700" s="17"/>
      <c r="AD700" s="17"/>
      <c r="AE700" s="15" t="s">
        <v>4186</v>
      </c>
      <c r="AF700" s="16" t="s">
        <v>864</v>
      </c>
      <c r="AG700" s="15" t="s">
        <v>1504</v>
      </c>
      <c r="AH700"/>
      <c r="AI700"/>
      <c r="AJ700"/>
      <c r="AK700"/>
      <c r="AL700"/>
      <c r="AM700"/>
      <c r="AN700"/>
      <c r="AO700"/>
    </row>
    <row r="701" spans="1:41" s="33" customFormat="1" ht="63" hidden="1" customHeight="1" x14ac:dyDescent="0.25">
      <c r="A701" s="13" t="s">
        <v>1495</v>
      </c>
      <c r="B701" s="14">
        <v>81101510</v>
      </c>
      <c r="C701" s="15" t="s">
        <v>1786</v>
      </c>
      <c r="D701" s="15" t="s">
        <v>3749</v>
      </c>
      <c r="E701" s="14" t="s">
        <v>3584</v>
      </c>
      <c r="F701" s="14" t="s">
        <v>3681</v>
      </c>
      <c r="G701" s="24" t="s">
        <v>4118</v>
      </c>
      <c r="H701" s="23">
        <v>184000000</v>
      </c>
      <c r="I701" s="23">
        <v>184000000</v>
      </c>
      <c r="J701" s="16" t="s">
        <v>3598</v>
      </c>
      <c r="K701" s="16" t="s">
        <v>48</v>
      </c>
      <c r="L701" s="15" t="s">
        <v>1497</v>
      </c>
      <c r="M701" s="15" t="s">
        <v>71</v>
      </c>
      <c r="N701" s="15" t="s">
        <v>1506</v>
      </c>
      <c r="O701" s="15" t="s">
        <v>1499</v>
      </c>
      <c r="P701" s="16" t="s">
        <v>1565</v>
      </c>
      <c r="Q701" s="16" t="s">
        <v>1711</v>
      </c>
      <c r="R701" s="16" t="s">
        <v>1712</v>
      </c>
      <c r="S701" s="16"/>
      <c r="T701" s="16" t="s">
        <v>1647</v>
      </c>
      <c r="U701" s="17" t="s">
        <v>1782</v>
      </c>
      <c r="V701" s="17"/>
      <c r="W701" s="16"/>
      <c r="X701" s="18"/>
      <c r="Y701" s="16"/>
      <c r="Z701" s="16"/>
      <c r="AA701" s="19" t="str">
        <f t="shared" si="13"/>
        <v/>
      </c>
      <c r="AB701" s="17"/>
      <c r="AC701" s="17"/>
      <c r="AD701" s="17"/>
      <c r="AE701" s="15" t="s">
        <v>1592</v>
      </c>
      <c r="AF701" s="16" t="s">
        <v>53</v>
      </c>
      <c r="AG701" s="15" t="s">
        <v>1508</v>
      </c>
      <c r="AH701"/>
      <c r="AI701"/>
      <c r="AJ701"/>
      <c r="AK701"/>
      <c r="AL701"/>
      <c r="AM701"/>
      <c r="AN701"/>
      <c r="AO701"/>
    </row>
    <row r="702" spans="1:41" s="33" customFormat="1" ht="63" hidden="1" customHeight="1" x14ac:dyDescent="0.25">
      <c r="A702" s="13" t="s">
        <v>1495</v>
      </c>
      <c r="B702" s="14" t="s">
        <v>3961</v>
      </c>
      <c r="C702" s="15" t="s">
        <v>1787</v>
      </c>
      <c r="D702" s="15" t="s">
        <v>3749</v>
      </c>
      <c r="E702" s="14" t="s">
        <v>3584</v>
      </c>
      <c r="F702" s="16" t="s">
        <v>3667</v>
      </c>
      <c r="G702" s="24" t="s">
        <v>4118</v>
      </c>
      <c r="H702" s="23">
        <v>1656000000</v>
      </c>
      <c r="I702" s="23">
        <v>1656000000</v>
      </c>
      <c r="J702" s="16" t="s">
        <v>3598</v>
      </c>
      <c r="K702" s="16" t="s">
        <v>48</v>
      </c>
      <c r="L702" s="15" t="s">
        <v>1497</v>
      </c>
      <c r="M702" s="15" t="s">
        <v>71</v>
      </c>
      <c r="N702" s="15" t="s">
        <v>1506</v>
      </c>
      <c r="O702" s="15" t="s">
        <v>1499</v>
      </c>
      <c r="P702" s="16" t="s">
        <v>1565</v>
      </c>
      <c r="Q702" s="16" t="s">
        <v>1711</v>
      </c>
      <c r="R702" s="16" t="s">
        <v>1712</v>
      </c>
      <c r="S702" s="16"/>
      <c r="T702" s="16" t="s">
        <v>1647</v>
      </c>
      <c r="U702" s="17" t="s">
        <v>1782</v>
      </c>
      <c r="V702" s="17"/>
      <c r="W702" s="16"/>
      <c r="X702" s="18"/>
      <c r="Y702" s="16"/>
      <c r="Z702" s="16"/>
      <c r="AA702" s="19" t="str">
        <f t="shared" si="13"/>
        <v/>
      </c>
      <c r="AB702" s="17"/>
      <c r="AC702" s="17"/>
      <c r="AD702" s="17"/>
      <c r="AE702" s="15" t="s">
        <v>4186</v>
      </c>
      <c r="AF702" s="16" t="s">
        <v>864</v>
      </c>
      <c r="AG702" s="15" t="s">
        <v>1504</v>
      </c>
      <c r="AH702"/>
      <c r="AI702"/>
      <c r="AJ702"/>
      <c r="AK702"/>
      <c r="AL702"/>
      <c r="AM702"/>
      <c r="AN702"/>
      <c r="AO702"/>
    </row>
    <row r="703" spans="1:41" s="33" customFormat="1" ht="63" hidden="1" customHeight="1" x14ac:dyDescent="0.25">
      <c r="A703" s="13" t="s">
        <v>1495</v>
      </c>
      <c r="B703" s="14">
        <v>81101510</v>
      </c>
      <c r="C703" s="15" t="s">
        <v>1788</v>
      </c>
      <c r="D703" s="15" t="s">
        <v>3749</v>
      </c>
      <c r="E703" s="14" t="s">
        <v>3584</v>
      </c>
      <c r="F703" s="14" t="s">
        <v>3681</v>
      </c>
      <c r="G703" s="24" t="s">
        <v>4118</v>
      </c>
      <c r="H703" s="23">
        <v>184000000</v>
      </c>
      <c r="I703" s="23">
        <v>184000000</v>
      </c>
      <c r="J703" s="16" t="s">
        <v>3598</v>
      </c>
      <c r="K703" s="16" t="s">
        <v>48</v>
      </c>
      <c r="L703" s="15" t="s">
        <v>1497</v>
      </c>
      <c r="M703" s="15" t="s">
        <v>71</v>
      </c>
      <c r="N703" s="15" t="s">
        <v>1506</v>
      </c>
      <c r="O703" s="15" t="s">
        <v>1499</v>
      </c>
      <c r="P703" s="16" t="s">
        <v>1565</v>
      </c>
      <c r="Q703" s="16" t="s">
        <v>1711</v>
      </c>
      <c r="R703" s="16" t="s">
        <v>1712</v>
      </c>
      <c r="S703" s="16"/>
      <c r="T703" s="16" t="s">
        <v>1647</v>
      </c>
      <c r="U703" s="17" t="s">
        <v>1782</v>
      </c>
      <c r="V703" s="17"/>
      <c r="W703" s="16"/>
      <c r="X703" s="18"/>
      <c r="Y703" s="16"/>
      <c r="Z703" s="16"/>
      <c r="AA703" s="19" t="str">
        <f t="shared" si="13"/>
        <v/>
      </c>
      <c r="AB703" s="17"/>
      <c r="AC703" s="17"/>
      <c r="AD703" s="17"/>
      <c r="AE703" s="15" t="s">
        <v>1592</v>
      </c>
      <c r="AF703" s="16" t="s">
        <v>53</v>
      </c>
      <c r="AG703" s="15" t="s">
        <v>1508</v>
      </c>
      <c r="AH703"/>
      <c r="AI703"/>
      <c r="AJ703"/>
      <c r="AK703"/>
      <c r="AL703"/>
      <c r="AM703"/>
      <c r="AN703"/>
      <c r="AO703"/>
    </row>
    <row r="704" spans="1:41" s="33" customFormat="1" ht="63" hidden="1" customHeight="1" x14ac:dyDescent="0.25">
      <c r="A704" s="13" t="s">
        <v>1495</v>
      </c>
      <c r="B704" s="14" t="s">
        <v>3961</v>
      </c>
      <c r="C704" s="15" t="s">
        <v>1789</v>
      </c>
      <c r="D704" s="15" t="s">
        <v>3749</v>
      </c>
      <c r="E704" s="14" t="s">
        <v>3584</v>
      </c>
      <c r="F704" s="16" t="s">
        <v>3667</v>
      </c>
      <c r="G704" s="24" t="s">
        <v>4118</v>
      </c>
      <c r="H704" s="23">
        <v>1656000000</v>
      </c>
      <c r="I704" s="23">
        <v>1656000000</v>
      </c>
      <c r="J704" s="16" t="s">
        <v>3598</v>
      </c>
      <c r="K704" s="16" t="s">
        <v>48</v>
      </c>
      <c r="L704" s="15" t="s">
        <v>1497</v>
      </c>
      <c r="M704" s="15" t="s">
        <v>71</v>
      </c>
      <c r="N704" s="15" t="s">
        <v>1506</v>
      </c>
      <c r="O704" s="15" t="s">
        <v>1499</v>
      </c>
      <c r="P704" s="16" t="s">
        <v>1565</v>
      </c>
      <c r="Q704" s="16" t="s">
        <v>1711</v>
      </c>
      <c r="R704" s="16" t="s">
        <v>1712</v>
      </c>
      <c r="S704" s="16"/>
      <c r="T704" s="16" t="s">
        <v>1647</v>
      </c>
      <c r="U704" s="17" t="s">
        <v>1782</v>
      </c>
      <c r="V704" s="17"/>
      <c r="W704" s="16"/>
      <c r="X704" s="18"/>
      <c r="Y704" s="16"/>
      <c r="Z704" s="16"/>
      <c r="AA704" s="19" t="str">
        <f t="shared" si="13"/>
        <v/>
      </c>
      <c r="AB704" s="17"/>
      <c r="AC704" s="17"/>
      <c r="AD704" s="17"/>
      <c r="AE704" s="15" t="s">
        <v>4186</v>
      </c>
      <c r="AF704" s="16" t="s">
        <v>864</v>
      </c>
      <c r="AG704" s="15" t="s">
        <v>1504</v>
      </c>
      <c r="AH704"/>
      <c r="AI704"/>
      <c r="AJ704"/>
      <c r="AK704"/>
      <c r="AL704"/>
      <c r="AM704"/>
      <c r="AN704"/>
      <c r="AO704"/>
    </row>
    <row r="705" spans="1:42" s="33" customFormat="1" ht="63" hidden="1" customHeight="1" x14ac:dyDescent="0.25">
      <c r="A705" s="13" t="s">
        <v>1495</v>
      </c>
      <c r="B705" s="14">
        <v>81101510</v>
      </c>
      <c r="C705" s="15" t="s">
        <v>1790</v>
      </c>
      <c r="D705" s="15" t="s">
        <v>3749</v>
      </c>
      <c r="E705" s="14" t="s">
        <v>3584</v>
      </c>
      <c r="F705" s="14" t="s">
        <v>3681</v>
      </c>
      <c r="G705" s="24" t="s">
        <v>4118</v>
      </c>
      <c r="H705" s="23">
        <v>184000000</v>
      </c>
      <c r="I705" s="23">
        <v>184000000</v>
      </c>
      <c r="J705" s="16" t="s">
        <v>3598</v>
      </c>
      <c r="K705" s="16" t="s">
        <v>48</v>
      </c>
      <c r="L705" s="15" t="s">
        <v>1497</v>
      </c>
      <c r="M705" s="15" t="s">
        <v>71</v>
      </c>
      <c r="N705" s="15" t="s">
        <v>1506</v>
      </c>
      <c r="O705" s="15" t="s">
        <v>1499</v>
      </c>
      <c r="P705" s="16" t="s">
        <v>1565</v>
      </c>
      <c r="Q705" s="16" t="s">
        <v>1711</v>
      </c>
      <c r="R705" s="16" t="s">
        <v>1712</v>
      </c>
      <c r="S705" s="16"/>
      <c r="T705" s="16" t="s">
        <v>1647</v>
      </c>
      <c r="U705" s="17" t="s">
        <v>1782</v>
      </c>
      <c r="V705" s="17"/>
      <c r="W705" s="16"/>
      <c r="X705" s="18"/>
      <c r="Y705" s="16"/>
      <c r="Z705" s="16"/>
      <c r="AA705" s="19" t="str">
        <f t="shared" si="13"/>
        <v/>
      </c>
      <c r="AB705" s="17"/>
      <c r="AC705" s="17"/>
      <c r="AD705" s="17"/>
      <c r="AE705" s="15" t="s">
        <v>1592</v>
      </c>
      <c r="AF705" s="16" t="s">
        <v>53</v>
      </c>
      <c r="AG705" s="15" t="s">
        <v>1508</v>
      </c>
      <c r="AH705"/>
      <c r="AI705"/>
      <c r="AJ705"/>
      <c r="AK705"/>
      <c r="AL705"/>
      <c r="AM705"/>
      <c r="AN705"/>
      <c r="AO705"/>
    </row>
    <row r="706" spans="1:42" s="33" customFormat="1" ht="63" hidden="1" customHeight="1" x14ac:dyDescent="0.25">
      <c r="A706" s="13" t="s">
        <v>1495</v>
      </c>
      <c r="B706" s="14" t="s">
        <v>3961</v>
      </c>
      <c r="C706" s="15" t="s">
        <v>4187</v>
      </c>
      <c r="D706" s="15" t="s">
        <v>3749</v>
      </c>
      <c r="E706" s="14" t="s">
        <v>3584</v>
      </c>
      <c r="F706" s="16" t="s">
        <v>3667</v>
      </c>
      <c r="G706" s="24" t="s">
        <v>4118</v>
      </c>
      <c r="H706" s="23">
        <v>1656000000</v>
      </c>
      <c r="I706" s="23">
        <v>1656000000</v>
      </c>
      <c r="J706" s="16" t="s">
        <v>3598</v>
      </c>
      <c r="K706" s="16" t="s">
        <v>48</v>
      </c>
      <c r="L706" s="15" t="s">
        <v>1497</v>
      </c>
      <c r="M706" s="15" t="s">
        <v>71</v>
      </c>
      <c r="N706" s="15" t="s">
        <v>1506</v>
      </c>
      <c r="O706" s="15" t="s">
        <v>1499</v>
      </c>
      <c r="P706" s="16" t="s">
        <v>1565</v>
      </c>
      <c r="Q706" s="16" t="s">
        <v>1711</v>
      </c>
      <c r="R706" s="16" t="s">
        <v>1712</v>
      </c>
      <c r="S706" s="16"/>
      <c r="T706" s="16" t="s">
        <v>1647</v>
      </c>
      <c r="U706" s="17" t="s">
        <v>1782</v>
      </c>
      <c r="V706" s="17"/>
      <c r="W706" s="16"/>
      <c r="X706" s="18"/>
      <c r="Y706" s="16"/>
      <c r="Z706" s="16"/>
      <c r="AA706" s="19" t="str">
        <f t="shared" si="13"/>
        <v/>
      </c>
      <c r="AB706" s="17"/>
      <c r="AC706" s="17"/>
      <c r="AD706" s="17"/>
      <c r="AE706" s="15" t="s">
        <v>4186</v>
      </c>
      <c r="AF706" s="16" t="s">
        <v>864</v>
      </c>
      <c r="AG706" s="15" t="s">
        <v>1504</v>
      </c>
      <c r="AH706"/>
      <c r="AI706"/>
      <c r="AJ706"/>
      <c r="AK706"/>
      <c r="AL706"/>
      <c r="AM706"/>
      <c r="AN706"/>
      <c r="AO706"/>
    </row>
    <row r="707" spans="1:42" s="33" customFormat="1" ht="63" hidden="1" customHeight="1" x14ac:dyDescent="0.25">
      <c r="A707" s="13" t="s">
        <v>1495</v>
      </c>
      <c r="B707" s="14">
        <v>81101510</v>
      </c>
      <c r="C707" s="15" t="s">
        <v>4188</v>
      </c>
      <c r="D707" s="15" t="s">
        <v>3749</v>
      </c>
      <c r="E707" s="14" t="s">
        <v>3584</v>
      </c>
      <c r="F707" s="14" t="s">
        <v>3681</v>
      </c>
      <c r="G707" s="24" t="s">
        <v>4118</v>
      </c>
      <c r="H707" s="23">
        <v>184000000</v>
      </c>
      <c r="I707" s="23">
        <v>184000000</v>
      </c>
      <c r="J707" s="16" t="s">
        <v>3598</v>
      </c>
      <c r="K707" s="16" t="s">
        <v>48</v>
      </c>
      <c r="L707" s="15" t="s">
        <v>1497</v>
      </c>
      <c r="M707" s="15" t="s">
        <v>71</v>
      </c>
      <c r="N707" s="15" t="s">
        <v>1506</v>
      </c>
      <c r="O707" s="15" t="s">
        <v>1499</v>
      </c>
      <c r="P707" s="16" t="s">
        <v>1565</v>
      </c>
      <c r="Q707" s="16" t="s">
        <v>1711</v>
      </c>
      <c r="R707" s="16" t="s">
        <v>1712</v>
      </c>
      <c r="S707" s="16"/>
      <c r="T707" s="16" t="s">
        <v>1647</v>
      </c>
      <c r="U707" s="17" t="s">
        <v>1782</v>
      </c>
      <c r="V707" s="17"/>
      <c r="W707" s="16"/>
      <c r="X707" s="18"/>
      <c r="Y707" s="16"/>
      <c r="Z707" s="16"/>
      <c r="AA707" s="19" t="str">
        <f t="shared" si="13"/>
        <v/>
      </c>
      <c r="AB707" s="17"/>
      <c r="AC707" s="17"/>
      <c r="AD707" s="17"/>
      <c r="AE707" s="15" t="s">
        <v>1592</v>
      </c>
      <c r="AF707" s="16" t="s">
        <v>53</v>
      </c>
      <c r="AG707" s="15" t="s">
        <v>1508</v>
      </c>
      <c r="AH707"/>
      <c r="AI707"/>
      <c r="AJ707"/>
      <c r="AK707"/>
      <c r="AL707"/>
      <c r="AM707"/>
      <c r="AN707"/>
      <c r="AO707"/>
    </row>
    <row r="708" spans="1:42" s="33" customFormat="1" ht="63" hidden="1" customHeight="1" x14ac:dyDescent="0.25">
      <c r="A708" s="13" t="s">
        <v>1495</v>
      </c>
      <c r="B708" s="14" t="s">
        <v>3961</v>
      </c>
      <c r="C708" s="15" t="s">
        <v>4189</v>
      </c>
      <c r="D708" s="15" t="s">
        <v>3749</v>
      </c>
      <c r="E708" s="14" t="s">
        <v>3584</v>
      </c>
      <c r="F708" s="16" t="s">
        <v>3667</v>
      </c>
      <c r="G708" s="24" t="s">
        <v>4118</v>
      </c>
      <c r="H708" s="23">
        <v>1656000000</v>
      </c>
      <c r="I708" s="23">
        <v>1656000000</v>
      </c>
      <c r="J708" s="16" t="s">
        <v>3598</v>
      </c>
      <c r="K708" s="16" t="s">
        <v>48</v>
      </c>
      <c r="L708" s="15" t="s">
        <v>1497</v>
      </c>
      <c r="M708" s="15" t="s">
        <v>71</v>
      </c>
      <c r="N708" s="15" t="s">
        <v>1506</v>
      </c>
      <c r="O708" s="15" t="s">
        <v>1499</v>
      </c>
      <c r="P708" s="16" t="s">
        <v>1565</v>
      </c>
      <c r="Q708" s="16" t="s">
        <v>1711</v>
      </c>
      <c r="R708" s="16" t="s">
        <v>1712</v>
      </c>
      <c r="S708" s="16"/>
      <c r="T708" s="16" t="s">
        <v>1647</v>
      </c>
      <c r="U708" s="17" t="s">
        <v>1782</v>
      </c>
      <c r="V708" s="17"/>
      <c r="W708" s="16"/>
      <c r="X708" s="18"/>
      <c r="Y708" s="16"/>
      <c r="Z708" s="16"/>
      <c r="AA708" s="19" t="str">
        <f t="shared" si="13"/>
        <v/>
      </c>
      <c r="AB708" s="17"/>
      <c r="AC708" s="17"/>
      <c r="AD708" s="17"/>
      <c r="AE708" s="15" t="s">
        <v>4186</v>
      </c>
      <c r="AF708" s="16" t="s">
        <v>864</v>
      </c>
      <c r="AG708" s="15" t="s">
        <v>1504</v>
      </c>
      <c r="AH708"/>
      <c r="AI708"/>
      <c r="AJ708"/>
      <c r="AK708"/>
      <c r="AL708"/>
      <c r="AM708"/>
      <c r="AN708"/>
      <c r="AO708"/>
    </row>
    <row r="709" spans="1:42" s="33" customFormat="1" ht="63" hidden="1" customHeight="1" x14ac:dyDescent="0.25">
      <c r="A709" s="13" t="s">
        <v>1495</v>
      </c>
      <c r="B709" s="14">
        <v>81101510</v>
      </c>
      <c r="C709" s="15" t="s">
        <v>4190</v>
      </c>
      <c r="D709" s="15" t="s">
        <v>3749</v>
      </c>
      <c r="E709" s="14" t="s">
        <v>3584</v>
      </c>
      <c r="F709" s="14" t="s">
        <v>3681</v>
      </c>
      <c r="G709" s="24" t="s">
        <v>4118</v>
      </c>
      <c r="H709" s="23">
        <v>184000000</v>
      </c>
      <c r="I709" s="23">
        <v>184000000</v>
      </c>
      <c r="J709" s="16" t="s">
        <v>3598</v>
      </c>
      <c r="K709" s="16" t="s">
        <v>48</v>
      </c>
      <c r="L709" s="15" t="s">
        <v>1497</v>
      </c>
      <c r="M709" s="15" t="s">
        <v>71</v>
      </c>
      <c r="N709" s="15" t="s">
        <v>1506</v>
      </c>
      <c r="O709" s="15" t="s">
        <v>1499</v>
      </c>
      <c r="P709" s="16" t="s">
        <v>1565</v>
      </c>
      <c r="Q709" s="16" t="s">
        <v>1711</v>
      </c>
      <c r="R709" s="16" t="s">
        <v>1712</v>
      </c>
      <c r="S709" s="16"/>
      <c r="T709" s="16" t="s">
        <v>1647</v>
      </c>
      <c r="U709" s="17" t="s">
        <v>1782</v>
      </c>
      <c r="V709" s="17"/>
      <c r="W709" s="16"/>
      <c r="X709" s="18"/>
      <c r="Y709" s="16"/>
      <c r="Z709" s="16"/>
      <c r="AA709" s="19" t="str">
        <f t="shared" si="13"/>
        <v/>
      </c>
      <c r="AB709" s="17"/>
      <c r="AC709" s="17"/>
      <c r="AD709" s="17"/>
      <c r="AE709" s="15" t="s">
        <v>1592</v>
      </c>
      <c r="AF709" s="16" t="s">
        <v>53</v>
      </c>
      <c r="AG709" s="15" t="s">
        <v>1508</v>
      </c>
      <c r="AH709"/>
      <c r="AI709"/>
      <c r="AJ709"/>
      <c r="AK709"/>
      <c r="AL709"/>
      <c r="AM709"/>
      <c r="AN709"/>
      <c r="AO709"/>
    </row>
    <row r="710" spans="1:42" s="33" customFormat="1" ht="63" hidden="1" customHeight="1" x14ac:dyDescent="0.25">
      <c r="A710" s="13" t="s">
        <v>1495</v>
      </c>
      <c r="B710" s="14" t="s">
        <v>3961</v>
      </c>
      <c r="C710" s="15" t="s">
        <v>4191</v>
      </c>
      <c r="D710" s="15" t="s">
        <v>3749</v>
      </c>
      <c r="E710" s="14" t="s">
        <v>3584</v>
      </c>
      <c r="F710" s="16" t="s">
        <v>3667</v>
      </c>
      <c r="G710" s="24" t="s">
        <v>4118</v>
      </c>
      <c r="H710" s="23">
        <v>1656000000</v>
      </c>
      <c r="I710" s="23">
        <v>1656000000</v>
      </c>
      <c r="J710" s="16" t="s">
        <v>3598</v>
      </c>
      <c r="K710" s="16" t="s">
        <v>48</v>
      </c>
      <c r="L710" s="15" t="s">
        <v>1497</v>
      </c>
      <c r="M710" s="15" t="s">
        <v>71</v>
      </c>
      <c r="N710" s="15" t="s">
        <v>1506</v>
      </c>
      <c r="O710" s="15" t="s">
        <v>1499</v>
      </c>
      <c r="P710" s="16" t="s">
        <v>1565</v>
      </c>
      <c r="Q710" s="16" t="s">
        <v>1711</v>
      </c>
      <c r="R710" s="16" t="s">
        <v>1712</v>
      </c>
      <c r="S710" s="16"/>
      <c r="T710" s="16" t="s">
        <v>1647</v>
      </c>
      <c r="U710" s="17" t="s">
        <v>1782</v>
      </c>
      <c r="V710" s="17"/>
      <c r="W710" s="16"/>
      <c r="X710" s="18"/>
      <c r="Y710" s="16"/>
      <c r="Z710" s="16"/>
      <c r="AA710" s="19" t="str">
        <f t="shared" si="13"/>
        <v/>
      </c>
      <c r="AB710" s="17"/>
      <c r="AC710" s="17"/>
      <c r="AD710" s="17"/>
      <c r="AE710" s="15" t="s">
        <v>4186</v>
      </c>
      <c r="AF710" s="16" t="s">
        <v>864</v>
      </c>
      <c r="AG710" s="15" t="s">
        <v>1504</v>
      </c>
      <c r="AH710"/>
      <c r="AI710"/>
      <c r="AJ710"/>
      <c r="AK710"/>
      <c r="AL710"/>
      <c r="AM710"/>
      <c r="AN710"/>
      <c r="AO710"/>
    </row>
    <row r="711" spans="1:42" s="33" customFormat="1" ht="63" hidden="1" customHeight="1" x14ac:dyDescent="0.25">
      <c r="A711" s="13" t="s">
        <v>1495</v>
      </c>
      <c r="B711" s="14">
        <v>81101510</v>
      </c>
      <c r="C711" s="15" t="s">
        <v>4192</v>
      </c>
      <c r="D711" s="15" t="s">
        <v>3749</v>
      </c>
      <c r="E711" s="14" t="s">
        <v>3584</v>
      </c>
      <c r="F711" s="14" t="s">
        <v>3681</v>
      </c>
      <c r="G711" s="24" t="s">
        <v>4118</v>
      </c>
      <c r="H711" s="23">
        <v>184000000</v>
      </c>
      <c r="I711" s="23">
        <v>184000000</v>
      </c>
      <c r="J711" s="16" t="s">
        <v>3598</v>
      </c>
      <c r="K711" s="16" t="s">
        <v>48</v>
      </c>
      <c r="L711" s="15" t="s">
        <v>1497</v>
      </c>
      <c r="M711" s="15" t="s">
        <v>71</v>
      </c>
      <c r="N711" s="15" t="s">
        <v>1506</v>
      </c>
      <c r="O711" s="15" t="s">
        <v>1499</v>
      </c>
      <c r="P711" s="16" t="s">
        <v>1565</v>
      </c>
      <c r="Q711" s="16" t="s">
        <v>1711</v>
      </c>
      <c r="R711" s="16" t="s">
        <v>1712</v>
      </c>
      <c r="S711" s="16"/>
      <c r="T711" s="16" t="s">
        <v>1647</v>
      </c>
      <c r="U711" s="17" t="s">
        <v>1782</v>
      </c>
      <c r="V711" s="17"/>
      <c r="W711" s="16"/>
      <c r="X711" s="18"/>
      <c r="Y711" s="16"/>
      <c r="Z711" s="16"/>
      <c r="AA711" s="19" t="str">
        <f t="shared" si="13"/>
        <v/>
      </c>
      <c r="AB711" s="17"/>
      <c r="AC711" s="17"/>
      <c r="AD711" s="17"/>
      <c r="AE711" s="15" t="s">
        <v>1592</v>
      </c>
      <c r="AF711" s="16" t="s">
        <v>53</v>
      </c>
      <c r="AG711" s="15" t="s">
        <v>1508</v>
      </c>
      <c r="AH711"/>
      <c r="AI711"/>
      <c r="AJ711"/>
      <c r="AK711"/>
      <c r="AL711"/>
      <c r="AM711"/>
      <c r="AN711"/>
      <c r="AO711"/>
    </row>
    <row r="712" spans="1:42" s="33" customFormat="1" ht="63" hidden="1" customHeight="1" x14ac:dyDescent="0.25">
      <c r="A712" s="13" t="s">
        <v>1495</v>
      </c>
      <c r="B712" s="14" t="s">
        <v>3961</v>
      </c>
      <c r="C712" s="15" t="s">
        <v>4193</v>
      </c>
      <c r="D712" s="15" t="s">
        <v>3749</v>
      </c>
      <c r="E712" s="14" t="s">
        <v>3584</v>
      </c>
      <c r="F712" s="16" t="s">
        <v>3667</v>
      </c>
      <c r="G712" s="24" t="s">
        <v>4118</v>
      </c>
      <c r="H712" s="23">
        <v>1656000000</v>
      </c>
      <c r="I712" s="23">
        <v>1656000000</v>
      </c>
      <c r="J712" s="16" t="s">
        <v>3598</v>
      </c>
      <c r="K712" s="16" t="s">
        <v>48</v>
      </c>
      <c r="L712" s="15" t="s">
        <v>1497</v>
      </c>
      <c r="M712" s="15" t="s">
        <v>71</v>
      </c>
      <c r="N712" s="15" t="s">
        <v>1506</v>
      </c>
      <c r="O712" s="15" t="s">
        <v>1499</v>
      </c>
      <c r="P712" s="16" t="s">
        <v>1565</v>
      </c>
      <c r="Q712" s="16" t="s">
        <v>1711</v>
      </c>
      <c r="R712" s="16" t="s">
        <v>1712</v>
      </c>
      <c r="S712" s="16"/>
      <c r="T712" s="16" t="s">
        <v>1647</v>
      </c>
      <c r="U712" s="17" t="s">
        <v>1782</v>
      </c>
      <c r="V712" s="17"/>
      <c r="W712" s="16"/>
      <c r="X712" s="18"/>
      <c r="Y712" s="16"/>
      <c r="Z712" s="16"/>
      <c r="AA712" s="19" t="str">
        <f t="shared" si="13"/>
        <v/>
      </c>
      <c r="AB712" s="17"/>
      <c r="AC712" s="17"/>
      <c r="AD712" s="17"/>
      <c r="AE712" s="15" t="s">
        <v>4186</v>
      </c>
      <c r="AF712" s="16" t="s">
        <v>864</v>
      </c>
      <c r="AG712" s="15" t="s">
        <v>1504</v>
      </c>
      <c r="AH712"/>
      <c r="AI712"/>
      <c r="AJ712"/>
      <c r="AK712"/>
      <c r="AL712"/>
      <c r="AM712"/>
      <c r="AN712"/>
      <c r="AO712"/>
    </row>
    <row r="713" spans="1:42" s="33" customFormat="1" ht="63" hidden="1" customHeight="1" x14ac:dyDescent="0.25">
      <c r="A713" s="13" t="s">
        <v>1495</v>
      </c>
      <c r="B713" s="14">
        <v>81101510</v>
      </c>
      <c r="C713" s="15" t="s">
        <v>4194</v>
      </c>
      <c r="D713" s="15" t="s">
        <v>3749</v>
      </c>
      <c r="E713" s="14" t="s">
        <v>3584</v>
      </c>
      <c r="F713" s="14" t="s">
        <v>3681</v>
      </c>
      <c r="G713" s="24" t="s">
        <v>4118</v>
      </c>
      <c r="H713" s="23">
        <v>184000000</v>
      </c>
      <c r="I713" s="23">
        <v>184000000</v>
      </c>
      <c r="J713" s="16" t="s">
        <v>3598</v>
      </c>
      <c r="K713" s="16" t="s">
        <v>48</v>
      </c>
      <c r="L713" s="15" t="s">
        <v>1497</v>
      </c>
      <c r="M713" s="15" t="s">
        <v>71</v>
      </c>
      <c r="N713" s="15" t="s">
        <v>1506</v>
      </c>
      <c r="O713" s="15" t="s">
        <v>1499</v>
      </c>
      <c r="P713" s="16" t="s">
        <v>1565</v>
      </c>
      <c r="Q713" s="16" t="s">
        <v>1711</v>
      </c>
      <c r="R713" s="16" t="s">
        <v>1712</v>
      </c>
      <c r="S713" s="16"/>
      <c r="T713" s="16" t="s">
        <v>1647</v>
      </c>
      <c r="U713" s="17" t="s">
        <v>1782</v>
      </c>
      <c r="V713" s="17"/>
      <c r="W713" s="16"/>
      <c r="X713" s="18"/>
      <c r="Y713" s="16"/>
      <c r="Z713" s="16"/>
      <c r="AA713" s="19" t="str">
        <f t="shared" si="13"/>
        <v/>
      </c>
      <c r="AB713" s="17"/>
      <c r="AC713" s="17"/>
      <c r="AD713" s="17"/>
      <c r="AE713" s="15" t="s">
        <v>1592</v>
      </c>
      <c r="AF713" s="16" t="s">
        <v>53</v>
      </c>
      <c r="AG713" s="15" t="s">
        <v>1508</v>
      </c>
      <c r="AH713"/>
      <c r="AI713"/>
      <c r="AJ713"/>
      <c r="AK713"/>
      <c r="AL713"/>
      <c r="AM713"/>
      <c r="AN713"/>
      <c r="AO713"/>
    </row>
    <row r="714" spans="1:42" s="33" customFormat="1" ht="63" hidden="1" customHeight="1" x14ac:dyDescent="0.25">
      <c r="A714" s="13" t="s">
        <v>1495</v>
      </c>
      <c r="B714" s="14" t="s">
        <v>3961</v>
      </c>
      <c r="C714" s="15" t="s">
        <v>1791</v>
      </c>
      <c r="D714" s="15" t="s">
        <v>3749</v>
      </c>
      <c r="E714" s="14" t="s">
        <v>3584</v>
      </c>
      <c r="F714" s="16" t="s">
        <v>3667</v>
      </c>
      <c r="G714" s="24" t="s">
        <v>4118</v>
      </c>
      <c r="H714" s="23">
        <v>1656000000</v>
      </c>
      <c r="I714" s="23">
        <v>1656000000</v>
      </c>
      <c r="J714" s="16" t="s">
        <v>3598</v>
      </c>
      <c r="K714" s="16" t="s">
        <v>48</v>
      </c>
      <c r="L714" s="15" t="s">
        <v>1497</v>
      </c>
      <c r="M714" s="15" t="s">
        <v>71</v>
      </c>
      <c r="N714" s="15" t="s">
        <v>1506</v>
      </c>
      <c r="O714" s="15" t="s">
        <v>1499</v>
      </c>
      <c r="P714" s="16" t="s">
        <v>1565</v>
      </c>
      <c r="Q714" s="16" t="s">
        <v>1711</v>
      </c>
      <c r="R714" s="16" t="s">
        <v>1712</v>
      </c>
      <c r="S714" s="16"/>
      <c r="T714" s="16" t="s">
        <v>1647</v>
      </c>
      <c r="U714" s="17" t="s">
        <v>1782</v>
      </c>
      <c r="V714" s="17"/>
      <c r="W714" s="16"/>
      <c r="X714" s="18"/>
      <c r="Y714" s="16"/>
      <c r="Z714" s="16"/>
      <c r="AA714" s="19" t="str">
        <f t="shared" si="13"/>
        <v/>
      </c>
      <c r="AB714" s="17"/>
      <c r="AC714" s="17"/>
      <c r="AD714" s="17"/>
      <c r="AE714" s="15" t="s">
        <v>4186</v>
      </c>
      <c r="AF714" s="16" t="s">
        <v>864</v>
      </c>
      <c r="AG714" s="15" t="s">
        <v>1504</v>
      </c>
      <c r="AH714"/>
      <c r="AI714"/>
      <c r="AJ714"/>
      <c r="AK714"/>
      <c r="AL714"/>
      <c r="AM714"/>
      <c r="AN714"/>
      <c r="AO714"/>
    </row>
    <row r="715" spans="1:42" s="33" customFormat="1" ht="63" hidden="1" customHeight="1" x14ac:dyDescent="0.25">
      <c r="A715" s="13" t="s">
        <v>1495</v>
      </c>
      <c r="B715" s="14">
        <v>81101510</v>
      </c>
      <c r="C715" s="15" t="s">
        <v>1792</v>
      </c>
      <c r="D715" s="15" t="s">
        <v>3749</v>
      </c>
      <c r="E715" s="14" t="s">
        <v>3584</v>
      </c>
      <c r="F715" s="14" t="s">
        <v>3681</v>
      </c>
      <c r="G715" s="24" t="s">
        <v>4118</v>
      </c>
      <c r="H715" s="23">
        <v>184000000</v>
      </c>
      <c r="I715" s="23">
        <v>184000000</v>
      </c>
      <c r="J715" s="16" t="s">
        <v>3598</v>
      </c>
      <c r="K715" s="16" t="s">
        <v>48</v>
      </c>
      <c r="L715" s="15" t="s">
        <v>1497</v>
      </c>
      <c r="M715" s="15" t="s">
        <v>71</v>
      </c>
      <c r="N715" s="15" t="s">
        <v>1506</v>
      </c>
      <c r="O715" s="15" t="s">
        <v>1499</v>
      </c>
      <c r="P715" s="16" t="s">
        <v>1565</v>
      </c>
      <c r="Q715" s="16" t="s">
        <v>1711</v>
      </c>
      <c r="R715" s="16" t="s">
        <v>1712</v>
      </c>
      <c r="S715" s="16"/>
      <c r="T715" s="16" t="s">
        <v>1647</v>
      </c>
      <c r="U715" s="17" t="s">
        <v>1782</v>
      </c>
      <c r="V715" s="17"/>
      <c r="W715" s="16"/>
      <c r="X715" s="18"/>
      <c r="Y715" s="16"/>
      <c r="Z715" s="16"/>
      <c r="AA715" s="19" t="str">
        <f t="shared" ref="AA715:AA778" si="15">+IF(AND(W715="",X715="",Y715="",Z715=""),"",IF(AND(W715&lt;&gt;"",X715="",Y715="",Z715=""),0%,IF(AND(W715&lt;&gt;"",X715&lt;&gt;"",Y715="",Z715=""),33%,IF(AND(W715&lt;&gt;"",X715&lt;&gt;"",Y715&lt;&gt;"",Z715=""),66%,IF(AND(W715&lt;&gt;"",X715&lt;&gt;"",Y715&lt;&gt;"",Z715&lt;&gt;""),100%,"Información incompleta")))))</f>
        <v/>
      </c>
      <c r="AB715" s="17"/>
      <c r="AC715" s="17"/>
      <c r="AD715" s="17"/>
      <c r="AE715" s="15" t="s">
        <v>1592</v>
      </c>
      <c r="AF715" s="16" t="s">
        <v>53</v>
      </c>
      <c r="AG715" s="15" t="s">
        <v>1508</v>
      </c>
      <c r="AH715"/>
      <c r="AI715"/>
      <c r="AJ715"/>
      <c r="AK715"/>
      <c r="AL715"/>
      <c r="AM715"/>
      <c r="AN715"/>
      <c r="AO715"/>
    </row>
    <row r="716" spans="1:42" s="33" customFormat="1" ht="63" hidden="1" customHeight="1" x14ac:dyDescent="0.25">
      <c r="A716" s="13" t="s">
        <v>1495</v>
      </c>
      <c r="B716" s="14" t="s">
        <v>3961</v>
      </c>
      <c r="C716" s="15" t="s">
        <v>1793</v>
      </c>
      <c r="D716" s="15" t="s">
        <v>3749</v>
      </c>
      <c r="E716" s="14" t="s">
        <v>3584</v>
      </c>
      <c r="F716" s="16" t="s">
        <v>3667</v>
      </c>
      <c r="G716" s="24" t="s">
        <v>4118</v>
      </c>
      <c r="H716" s="23">
        <v>1656000000</v>
      </c>
      <c r="I716" s="23">
        <v>1656000000</v>
      </c>
      <c r="J716" s="16" t="s">
        <v>3598</v>
      </c>
      <c r="K716" s="16" t="s">
        <v>48</v>
      </c>
      <c r="L716" s="15" t="s">
        <v>1497</v>
      </c>
      <c r="M716" s="15" t="s">
        <v>71</v>
      </c>
      <c r="N716" s="15" t="s">
        <v>1506</v>
      </c>
      <c r="O716" s="15" t="s">
        <v>1499</v>
      </c>
      <c r="P716" s="16" t="s">
        <v>1565</v>
      </c>
      <c r="Q716" s="16" t="s">
        <v>1711</v>
      </c>
      <c r="R716" s="16" t="s">
        <v>1712</v>
      </c>
      <c r="S716" s="16"/>
      <c r="T716" s="16" t="s">
        <v>1647</v>
      </c>
      <c r="U716" s="17" t="s">
        <v>1782</v>
      </c>
      <c r="V716" s="17"/>
      <c r="W716" s="16"/>
      <c r="X716" s="18"/>
      <c r="Y716" s="16"/>
      <c r="Z716" s="16"/>
      <c r="AA716" s="19" t="str">
        <f t="shared" si="15"/>
        <v/>
      </c>
      <c r="AB716" s="17"/>
      <c r="AC716" s="17"/>
      <c r="AD716" s="17"/>
      <c r="AE716" s="15" t="s">
        <v>4186</v>
      </c>
      <c r="AF716" s="16" t="s">
        <v>864</v>
      </c>
      <c r="AG716" s="15" t="s">
        <v>1504</v>
      </c>
      <c r="AH716"/>
      <c r="AI716"/>
      <c r="AJ716"/>
      <c r="AK716"/>
      <c r="AL716"/>
      <c r="AM716"/>
      <c r="AN716"/>
      <c r="AO716"/>
    </row>
    <row r="717" spans="1:42" s="33" customFormat="1" ht="63" hidden="1" customHeight="1" x14ac:dyDescent="0.25">
      <c r="A717" s="13" t="s">
        <v>1495</v>
      </c>
      <c r="B717" s="14">
        <v>81101510</v>
      </c>
      <c r="C717" s="15" t="s">
        <v>1794</v>
      </c>
      <c r="D717" s="15" t="s">
        <v>3749</v>
      </c>
      <c r="E717" s="14" t="s">
        <v>3584</v>
      </c>
      <c r="F717" s="14" t="s">
        <v>3681</v>
      </c>
      <c r="G717" s="24" t="s">
        <v>4118</v>
      </c>
      <c r="H717" s="23">
        <v>184000000</v>
      </c>
      <c r="I717" s="23">
        <v>184000000</v>
      </c>
      <c r="J717" s="16" t="s">
        <v>3598</v>
      </c>
      <c r="K717" s="16" t="s">
        <v>48</v>
      </c>
      <c r="L717" s="15" t="s">
        <v>1497</v>
      </c>
      <c r="M717" s="15" t="s">
        <v>71</v>
      </c>
      <c r="N717" s="15" t="s">
        <v>1506</v>
      </c>
      <c r="O717" s="15" t="s">
        <v>1499</v>
      </c>
      <c r="P717" s="16" t="s">
        <v>1565</v>
      </c>
      <c r="Q717" s="16" t="s">
        <v>1711</v>
      </c>
      <c r="R717" s="16" t="s">
        <v>1712</v>
      </c>
      <c r="S717" s="16"/>
      <c r="T717" s="16" t="s">
        <v>1647</v>
      </c>
      <c r="U717" s="17" t="s">
        <v>1782</v>
      </c>
      <c r="V717" s="17"/>
      <c r="W717" s="16"/>
      <c r="X717" s="18"/>
      <c r="Y717" s="16"/>
      <c r="Z717" s="16"/>
      <c r="AA717" s="19" t="str">
        <f t="shared" si="15"/>
        <v/>
      </c>
      <c r="AB717" s="17"/>
      <c r="AC717" s="17"/>
      <c r="AD717" s="17"/>
      <c r="AE717" s="15" t="s">
        <v>1592</v>
      </c>
      <c r="AF717" s="16" t="s">
        <v>53</v>
      </c>
      <c r="AG717" s="15" t="s">
        <v>1508</v>
      </c>
      <c r="AH717"/>
      <c r="AI717"/>
      <c r="AJ717"/>
      <c r="AK717"/>
      <c r="AL717"/>
      <c r="AM717"/>
      <c r="AN717"/>
      <c r="AO717"/>
      <c r="AP717" s="20"/>
    </row>
    <row r="718" spans="1:42" s="33" customFormat="1" ht="63" hidden="1" customHeight="1" x14ac:dyDescent="0.25">
      <c r="A718" s="13" t="s">
        <v>1495</v>
      </c>
      <c r="B718" s="14" t="s">
        <v>3961</v>
      </c>
      <c r="C718" s="15" t="s">
        <v>1795</v>
      </c>
      <c r="D718" s="15" t="s">
        <v>3749</v>
      </c>
      <c r="E718" s="14" t="s">
        <v>3584</v>
      </c>
      <c r="F718" s="16" t="s">
        <v>3667</v>
      </c>
      <c r="G718" s="24" t="s">
        <v>4118</v>
      </c>
      <c r="H718" s="23">
        <v>1656000000</v>
      </c>
      <c r="I718" s="23">
        <v>1656000000</v>
      </c>
      <c r="J718" s="16" t="s">
        <v>3598</v>
      </c>
      <c r="K718" s="16" t="s">
        <v>48</v>
      </c>
      <c r="L718" s="15" t="s">
        <v>1497</v>
      </c>
      <c r="M718" s="15" t="s">
        <v>71</v>
      </c>
      <c r="N718" s="15" t="s">
        <v>1506</v>
      </c>
      <c r="O718" s="15" t="s">
        <v>1499</v>
      </c>
      <c r="P718" s="16" t="s">
        <v>1565</v>
      </c>
      <c r="Q718" s="16" t="s">
        <v>1711</v>
      </c>
      <c r="R718" s="16" t="s">
        <v>1712</v>
      </c>
      <c r="S718" s="16"/>
      <c r="T718" s="16" t="s">
        <v>1647</v>
      </c>
      <c r="U718" s="17" t="s">
        <v>1782</v>
      </c>
      <c r="V718" s="17"/>
      <c r="W718" s="16"/>
      <c r="X718" s="18"/>
      <c r="Y718" s="16"/>
      <c r="Z718" s="16"/>
      <c r="AA718" s="19" t="str">
        <f t="shared" si="15"/>
        <v/>
      </c>
      <c r="AB718" s="17"/>
      <c r="AC718" s="17"/>
      <c r="AD718" s="17"/>
      <c r="AE718" s="15" t="s">
        <v>4186</v>
      </c>
      <c r="AF718" s="16" t="s">
        <v>864</v>
      </c>
      <c r="AG718" s="15" t="s">
        <v>1504</v>
      </c>
      <c r="AH718"/>
      <c r="AI718"/>
      <c r="AJ718"/>
      <c r="AK718"/>
      <c r="AL718"/>
      <c r="AM718"/>
      <c r="AN718"/>
      <c r="AO718"/>
      <c r="AP718" s="20"/>
    </row>
    <row r="719" spans="1:42" s="33" customFormat="1" ht="63" hidden="1" customHeight="1" x14ac:dyDescent="0.25">
      <c r="A719" s="13" t="s">
        <v>1495</v>
      </c>
      <c r="B719" s="14">
        <v>81101510</v>
      </c>
      <c r="C719" s="15" t="s">
        <v>1796</v>
      </c>
      <c r="D719" s="15" t="s">
        <v>3749</v>
      </c>
      <c r="E719" s="14" t="s">
        <v>3584</v>
      </c>
      <c r="F719" s="14" t="s">
        <v>3681</v>
      </c>
      <c r="G719" s="24" t="s">
        <v>4118</v>
      </c>
      <c r="H719" s="23">
        <v>184000000</v>
      </c>
      <c r="I719" s="23">
        <v>184000000</v>
      </c>
      <c r="J719" s="16" t="s">
        <v>3598</v>
      </c>
      <c r="K719" s="16" t="s">
        <v>48</v>
      </c>
      <c r="L719" s="15" t="s">
        <v>1497</v>
      </c>
      <c r="M719" s="15" t="s">
        <v>71</v>
      </c>
      <c r="N719" s="15" t="s">
        <v>1506</v>
      </c>
      <c r="O719" s="15" t="s">
        <v>1499</v>
      </c>
      <c r="P719" s="16" t="s">
        <v>1565</v>
      </c>
      <c r="Q719" s="16" t="s">
        <v>1711</v>
      </c>
      <c r="R719" s="16" t="s">
        <v>1712</v>
      </c>
      <c r="S719" s="16"/>
      <c r="T719" s="16" t="s">
        <v>1647</v>
      </c>
      <c r="U719" s="17" t="s">
        <v>1782</v>
      </c>
      <c r="V719" s="17"/>
      <c r="W719" s="16"/>
      <c r="X719" s="18"/>
      <c r="Y719" s="16"/>
      <c r="Z719" s="16"/>
      <c r="AA719" s="19" t="str">
        <f t="shared" si="15"/>
        <v/>
      </c>
      <c r="AB719" s="17"/>
      <c r="AC719" s="17"/>
      <c r="AD719" s="17"/>
      <c r="AE719" s="15" t="s">
        <v>1592</v>
      </c>
      <c r="AF719" s="16" t="s">
        <v>53</v>
      </c>
      <c r="AG719" s="15" t="s">
        <v>1508</v>
      </c>
      <c r="AH719"/>
      <c r="AI719"/>
      <c r="AJ719"/>
      <c r="AK719"/>
      <c r="AL719"/>
      <c r="AM719"/>
      <c r="AN719"/>
      <c r="AO719"/>
      <c r="AP719" s="20"/>
    </row>
    <row r="720" spans="1:42" s="33" customFormat="1" ht="63" hidden="1" customHeight="1" x14ac:dyDescent="0.25">
      <c r="A720" s="13" t="s">
        <v>1495</v>
      </c>
      <c r="B720" s="14" t="s">
        <v>3961</v>
      </c>
      <c r="C720" s="15" t="s">
        <v>1797</v>
      </c>
      <c r="D720" s="15" t="s">
        <v>3749</v>
      </c>
      <c r="E720" s="14" t="s">
        <v>3584</v>
      </c>
      <c r="F720" s="16" t="s">
        <v>3667</v>
      </c>
      <c r="G720" s="24" t="s">
        <v>4118</v>
      </c>
      <c r="H720" s="23">
        <v>1656000000</v>
      </c>
      <c r="I720" s="23">
        <v>1656000000</v>
      </c>
      <c r="J720" s="16" t="s">
        <v>3598</v>
      </c>
      <c r="K720" s="16" t="s">
        <v>48</v>
      </c>
      <c r="L720" s="15" t="s">
        <v>1497</v>
      </c>
      <c r="M720" s="15" t="s">
        <v>71</v>
      </c>
      <c r="N720" s="15" t="s">
        <v>1506</v>
      </c>
      <c r="O720" s="15" t="s">
        <v>1499</v>
      </c>
      <c r="P720" s="16" t="s">
        <v>1565</v>
      </c>
      <c r="Q720" s="16" t="s">
        <v>1711</v>
      </c>
      <c r="R720" s="16" t="s">
        <v>1712</v>
      </c>
      <c r="S720" s="16"/>
      <c r="T720" s="16" t="s">
        <v>1647</v>
      </c>
      <c r="U720" s="17" t="s">
        <v>1782</v>
      </c>
      <c r="V720" s="17"/>
      <c r="W720" s="16"/>
      <c r="X720" s="18"/>
      <c r="Y720" s="16"/>
      <c r="Z720" s="16"/>
      <c r="AA720" s="19" t="str">
        <f t="shared" si="15"/>
        <v/>
      </c>
      <c r="AB720" s="17"/>
      <c r="AC720" s="17"/>
      <c r="AD720" s="17"/>
      <c r="AE720" s="15" t="s">
        <v>4186</v>
      </c>
      <c r="AF720" s="16" t="s">
        <v>864</v>
      </c>
      <c r="AG720" s="15" t="s">
        <v>1504</v>
      </c>
      <c r="AH720"/>
      <c r="AI720"/>
      <c r="AJ720"/>
      <c r="AK720"/>
      <c r="AL720"/>
      <c r="AM720"/>
      <c r="AN720"/>
      <c r="AO720"/>
      <c r="AP720" s="20"/>
    </row>
    <row r="721" spans="1:42" s="33" customFormat="1" ht="63" hidden="1" customHeight="1" x14ac:dyDescent="0.25">
      <c r="A721" s="13" t="s">
        <v>1495</v>
      </c>
      <c r="B721" s="14">
        <v>81101510</v>
      </c>
      <c r="C721" s="15" t="s">
        <v>1798</v>
      </c>
      <c r="D721" s="15" t="s">
        <v>3749</v>
      </c>
      <c r="E721" s="14" t="s">
        <v>3584</v>
      </c>
      <c r="F721" s="14" t="s">
        <v>3681</v>
      </c>
      <c r="G721" s="24" t="s">
        <v>4118</v>
      </c>
      <c r="H721" s="23">
        <v>184000000</v>
      </c>
      <c r="I721" s="23">
        <v>184000000</v>
      </c>
      <c r="J721" s="16" t="s">
        <v>3598</v>
      </c>
      <c r="K721" s="16" t="s">
        <v>48</v>
      </c>
      <c r="L721" s="15" t="s">
        <v>1497</v>
      </c>
      <c r="M721" s="15" t="s">
        <v>71</v>
      </c>
      <c r="N721" s="15" t="s">
        <v>1506</v>
      </c>
      <c r="O721" s="15" t="s">
        <v>1499</v>
      </c>
      <c r="P721" s="16" t="s">
        <v>1565</v>
      </c>
      <c r="Q721" s="16" t="s">
        <v>1711</v>
      </c>
      <c r="R721" s="16" t="s">
        <v>1712</v>
      </c>
      <c r="S721" s="16"/>
      <c r="T721" s="16" t="s">
        <v>1647</v>
      </c>
      <c r="U721" s="17" t="s">
        <v>1782</v>
      </c>
      <c r="V721" s="17"/>
      <c r="W721" s="16"/>
      <c r="X721" s="18"/>
      <c r="Y721" s="16"/>
      <c r="Z721" s="16"/>
      <c r="AA721" s="19" t="str">
        <f t="shared" si="15"/>
        <v/>
      </c>
      <c r="AB721" s="17"/>
      <c r="AC721" s="17"/>
      <c r="AD721" s="17"/>
      <c r="AE721" s="15" t="s">
        <v>1592</v>
      </c>
      <c r="AF721" s="16" t="s">
        <v>53</v>
      </c>
      <c r="AG721" s="15" t="s">
        <v>1508</v>
      </c>
      <c r="AH721"/>
      <c r="AI721"/>
      <c r="AJ721"/>
      <c r="AK721"/>
      <c r="AL721"/>
      <c r="AM721"/>
      <c r="AN721"/>
      <c r="AO721"/>
      <c r="AP721" s="20"/>
    </row>
    <row r="722" spans="1:42" s="33" customFormat="1" ht="63" hidden="1" customHeight="1" x14ac:dyDescent="0.25">
      <c r="A722" s="13" t="s">
        <v>1495</v>
      </c>
      <c r="B722" s="14" t="s">
        <v>3961</v>
      </c>
      <c r="C722" s="15" t="s">
        <v>1799</v>
      </c>
      <c r="D722" s="15" t="s">
        <v>3749</v>
      </c>
      <c r="E722" s="14" t="s">
        <v>3584</v>
      </c>
      <c r="F722" s="16" t="s">
        <v>3667</v>
      </c>
      <c r="G722" s="24" t="s">
        <v>4118</v>
      </c>
      <c r="H722" s="23">
        <v>1656000000</v>
      </c>
      <c r="I722" s="23">
        <v>1656000000</v>
      </c>
      <c r="J722" s="16" t="s">
        <v>3598</v>
      </c>
      <c r="K722" s="16" t="s">
        <v>48</v>
      </c>
      <c r="L722" s="15" t="s">
        <v>1497</v>
      </c>
      <c r="M722" s="15" t="s">
        <v>71</v>
      </c>
      <c r="N722" s="15" t="s">
        <v>1506</v>
      </c>
      <c r="O722" s="15" t="s">
        <v>1499</v>
      </c>
      <c r="P722" s="16" t="s">
        <v>1565</v>
      </c>
      <c r="Q722" s="16" t="s">
        <v>1711</v>
      </c>
      <c r="R722" s="16" t="s">
        <v>1712</v>
      </c>
      <c r="S722" s="16"/>
      <c r="T722" s="16" t="s">
        <v>1647</v>
      </c>
      <c r="U722" s="17" t="s">
        <v>1782</v>
      </c>
      <c r="V722" s="17"/>
      <c r="W722" s="16"/>
      <c r="X722" s="18"/>
      <c r="Y722" s="16"/>
      <c r="Z722" s="16"/>
      <c r="AA722" s="19" t="str">
        <f t="shared" si="15"/>
        <v/>
      </c>
      <c r="AB722" s="17"/>
      <c r="AC722" s="17"/>
      <c r="AD722" s="17"/>
      <c r="AE722" s="15" t="s">
        <v>4186</v>
      </c>
      <c r="AF722" s="16" t="s">
        <v>864</v>
      </c>
      <c r="AG722" s="15" t="s">
        <v>1504</v>
      </c>
      <c r="AH722"/>
      <c r="AI722"/>
      <c r="AJ722"/>
      <c r="AK722"/>
      <c r="AL722"/>
      <c r="AM722"/>
      <c r="AN722"/>
      <c r="AO722"/>
      <c r="AP722" s="20"/>
    </row>
    <row r="723" spans="1:42" s="33" customFormat="1" ht="63" hidden="1" customHeight="1" x14ac:dyDescent="0.25">
      <c r="A723" s="13" t="s">
        <v>1495</v>
      </c>
      <c r="B723" s="14">
        <v>81101510</v>
      </c>
      <c r="C723" s="15" t="s">
        <v>1800</v>
      </c>
      <c r="D723" s="15" t="s">
        <v>3749</v>
      </c>
      <c r="E723" s="14" t="s">
        <v>3584</v>
      </c>
      <c r="F723" s="14" t="s">
        <v>3681</v>
      </c>
      <c r="G723" s="24" t="s">
        <v>4118</v>
      </c>
      <c r="H723" s="23">
        <v>184000000</v>
      </c>
      <c r="I723" s="23">
        <v>184000000</v>
      </c>
      <c r="J723" s="16" t="s">
        <v>3598</v>
      </c>
      <c r="K723" s="16" t="s">
        <v>48</v>
      </c>
      <c r="L723" s="15" t="s">
        <v>1497</v>
      </c>
      <c r="M723" s="15" t="s">
        <v>71</v>
      </c>
      <c r="N723" s="15" t="s">
        <v>1506</v>
      </c>
      <c r="O723" s="15" t="s">
        <v>1499</v>
      </c>
      <c r="P723" s="16" t="s">
        <v>1565</v>
      </c>
      <c r="Q723" s="16" t="s">
        <v>1711</v>
      </c>
      <c r="R723" s="16" t="s">
        <v>1712</v>
      </c>
      <c r="S723" s="16"/>
      <c r="T723" s="16" t="s">
        <v>1647</v>
      </c>
      <c r="U723" s="17" t="s">
        <v>1782</v>
      </c>
      <c r="V723" s="17"/>
      <c r="W723" s="16"/>
      <c r="X723" s="18"/>
      <c r="Y723" s="16"/>
      <c r="Z723" s="16"/>
      <c r="AA723" s="19" t="str">
        <f t="shared" si="15"/>
        <v/>
      </c>
      <c r="AB723" s="17"/>
      <c r="AC723" s="17"/>
      <c r="AD723" s="17"/>
      <c r="AE723" s="15" t="s">
        <v>1592</v>
      </c>
      <c r="AF723" s="16" t="s">
        <v>53</v>
      </c>
      <c r="AG723" s="15" t="s">
        <v>1508</v>
      </c>
      <c r="AH723"/>
      <c r="AI723"/>
      <c r="AJ723"/>
      <c r="AK723"/>
      <c r="AL723"/>
      <c r="AM723"/>
      <c r="AN723"/>
      <c r="AO723"/>
      <c r="AP723" s="20"/>
    </row>
    <row r="724" spans="1:42" s="33" customFormat="1" ht="63" hidden="1" customHeight="1" x14ac:dyDescent="0.25">
      <c r="A724" s="13" t="s">
        <v>1495</v>
      </c>
      <c r="B724" s="14" t="s">
        <v>3961</v>
      </c>
      <c r="C724" s="15" t="s">
        <v>1801</v>
      </c>
      <c r="D724" s="15" t="s">
        <v>3749</v>
      </c>
      <c r="E724" s="14" t="s">
        <v>3584</v>
      </c>
      <c r="F724" s="16" t="s">
        <v>3667</v>
      </c>
      <c r="G724" s="24" t="s">
        <v>4118</v>
      </c>
      <c r="H724" s="23">
        <v>1656000000</v>
      </c>
      <c r="I724" s="23">
        <v>1656000000</v>
      </c>
      <c r="J724" s="16" t="s">
        <v>3598</v>
      </c>
      <c r="K724" s="16" t="s">
        <v>48</v>
      </c>
      <c r="L724" s="15" t="s">
        <v>1497</v>
      </c>
      <c r="M724" s="15" t="s">
        <v>71</v>
      </c>
      <c r="N724" s="15" t="s">
        <v>1506</v>
      </c>
      <c r="O724" s="15" t="s">
        <v>1499</v>
      </c>
      <c r="P724" s="16" t="s">
        <v>1565</v>
      </c>
      <c r="Q724" s="16" t="s">
        <v>1711</v>
      </c>
      <c r="R724" s="16" t="s">
        <v>1712</v>
      </c>
      <c r="S724" s="16"/>
      <c r="T724" s="16" t="s">
        <v>1647</v>
      </c>
      <c r="U724" s="17" t="s">
        <v>1782</v>
      </c>
      <c r="V724" s="17"/>
      <c r="W724" s="16"/>
      <c r="X724" s="18"/>
      <c r="Y724" s="16"/>
      <c r="Z724" s="16"/>
      <c r="AA724" s="19" t="str">
        <f t="shared" si="15"/>
        <v/>
      </c>
      <c r="AB724" s="17"/>
      <c r="AC724" s="17"/>
      <c r="AD724" s="17"/>
      <c r="AE724" s="15" t="s">
        <v>4186</v>
      </c>
      <c r="AF724" s="16" t="s">
        <v>864</v>
      </c>
      <c r="AG724" s="15" t="s">
        <v>1504</v>
      </c>
      <c r="AH724"/>
      <c r="AI724"/>
      <c r="AJ724"/>
      <c r="AK724"/>
      <c r="AL724"/>
      <c r="AM724"/>
      <c r="AN724"/>
      <c r="AO724"/>
      <c r="AP724" s="20"/>
    </row>
    <row r="725" spans="1:42" s="33" customFormat="1" ht="63" hidden="1" customHeight="1" x14ac:dyDescent="0.25">
      <c r="A725" s="13" t="s">
        <v>1495</v>
      </c>
      <c r="B725" s="14">
        <v>81101510</v>
      </c>
      <c r="C725" s="15" t="s">
        <v>1802</v>
      </c>
      <c r="D725" s="15" t="s">
        <v>3749</v>
      </c>
      <c r="E725" s="14" t="s">
        <v>3584</v>
      </c>
      <c r="F725" s="14" t="s">
        <v>3681</v>
      </c>
      <c r="G725" s="24" t="s">
        <v>4118</v>
      </c>
      <c r="H725" s="23">
        <v>184000000</v>
      </c>
      <c r="I725" s="23">
        <v>184000000</v>
      </c>
      <c r="J725" s="16" t="s">
        <v>3598</v>
      </c>
      <c r="K725" s="16" t="s">
        <v>48</v>
      </c>
      <c r="L725" s="15" t="s">
        <v>1497</v>
      </c>
      <c r="M725" s="15" t="s">
        <v>71</v>
      </c>
      <c r="N725" s="15" t="s">
        <v>1506</v>
      </c>
      <c r="O725" s="15" t="s">
        <v>1499</v>
      </c>
      <c r="P725" s="16" t="s">
        <v>1565</v>
      </c>
      <c r="Q725" s="16" t="s">
        <v>1711</v>
      </c>
      <c r="R725" s="16" t="s">
        <v>1712</v>
      </c>
      <c r="S725" s="16"/>
      <c r="T725" s="16" t="s">
        <v>1647</v>
      </c>
      <c r="U725" s="17" t="s">
        <v>1782</v>
      </c>
      <c r="V725" s="17"/>
      <c r="W725" s="16"/>
      <c r="X725" s="18"/>
      <c r="Y725" s="16"/>
      <c r="Z725" s="16"/>
      <c r="AA725" s="19" t="str">
        <f t="shared" si="15"/>
        <v/>
      </c>
      <c r="AB725" s="17"/>
      <c r="AC725" s="17"/>
      <c r="AD725" s="17"/>
      <c r="AE725" s="15" t="s">
        <v>1592</v>
      </c>
      <c r="AF725" s="16" t="s">
        <v>53</v>
      </c>
      <c r="AG725" s="15" t="s">
        <v>1508</v>
      </c>
      <c r="AH725"/>
      <c r="AI725"/>
      <c r="AJ725"/>
      <c r="AK725"/>
      <c r="AL725"/>
      <c r="AM725"/>
      <c r="AN725"/>
      <c r="AO725"/>
      <c r="AP725" s="20"/>
    </row>
    <row r="726" spans="1:42" s="33" customFormat="1" ht="63" hidden="1" customHeight="1" x14ac:dyDescent="0.25">
      <c r="A726" s="13" t="s">
        <v>1495</v>
      </c>
      <c r="B726" s="14" t="s">
        <v>3961</v>
      </c>
      <c r="C726" s="15" t="s">
        <v>4195</v>
      </c>
      <c r="D726" s="15" t="s">
        <v>3749</v>
      </c>
      <c r="E726" s="14" t="s">
        <v>3584</v>
      </c>
      <c r="F726" s="16" t="s">
        <v>3667</v>
      </c>
      <c r="G726" s="24" t="s">
        <v>4118</v>
      </c>
      <c r="H726" s="23">
        <v>1656000000</v>
      </c>
      <c r="I726" s="23">
        <v>1656000000</v>
      </c>
      <c r="J726" s="16" t="s">
        <v>3598</v>
      </c>
      <c r="K726" s="16" t="s">
        <v>48</v>
      </c>
      <c r="L726" s="15" t="s">
        <v>1497</v>
      </c>
      <c r="M726" s="15" t="s">
        <v>71</v>
      </c>
      <c r="N726" s="15" t="s">
        <v>1506</v>
      </c>
      <c r="O726" s="15" t="s">
        <v>1499</v>
      </c>
      <c r="P726" s="16" t="s">
        <v>1565</v>
      </c>
      <c r="Q726" s="16" t="s">
        <v>1711</v>
      </c>
      <c r="R726" s="16" t="s">
        <v>1712</v>
      </c>
      <c r="S726" s="16"/>
      <c r="T726" s="16" t="s">
        <v>1647</v>
      </c>
      <c r="U726" s="17" t="s">
        <v>1782</v>
      </c>
      <c r="V726" s="17"/>
      <c r="W726" s="16"/>
      <c r="X726" s="18"/>
      <c r="Y726" s="16"/>
      <c r="Z726" s="16"/>
      <c r="AA726" s="19" t="str">
        <f t="shared" si="15"/>
        <v/>
      </c>
      <c r="AB726" s="17"/>
      <c r="AC726" s="17"/>
      <c r="AD726" s="17"/>
      <c r="AE726" s="15" t="s">
        <v>4186</v>
      </c>
      <c r="AF726" s="16" t="s">
        <v>864</v>
      </c>
      <c r="AG726" s="15" t="s">
        <v>1504</v>
      </c>
      <c r="AH726"/>
      <c r="AI726"/>
      <c r="AJ726"/>
      <c r="AK726"/>
      <c r="AL726"/>
      <c r="AM726"/>
      <c r="AN726"/>
      <c r="AO726"/>
      <c r="AP726" s="20"/>
    </row>
    <row r="727" spans="1:42" s="33" customFormat="1" ht="63" hidden="1" customHeight="1" x14ac:dyDescent="0.25">
      <c r="A727" s="13" t="s">
        <v>1495</v>
      </c>
      <c r="B727" s="14">
        <v>81101510</v>
      </c>
      <c r="C727" s="15" t="s">
        <v>4196</v>
      </c>
      <c r="D727" s="15" t="s">
        <v>3749</v>
      </c>
      <c r="E727" s="14" t="s">
        <v>3584</v>
      </c>
      <c r="F727" s="14" t="s">
        <v>3681</v>
      </c>
      <c r="G727" s="24" t="s">
        <v>4118</v>
      </c>
      <c r="H727" s="23">
        <v>184000000</v>
      </c>
      <c r="I727" s="23">
        <v>184000000</v>
      </c>
      <c r="J727" s="16" t="s">
        <v>3598</v>
      </c>
      <c r="K727" s="16" t="s">
        <v>48</v>
      </c>
      <c r="L727" s="15" t="s">
        <v>1497</v>
      </c>
      <c r="M727" s="15" t="s">
        <v>71</v>
      </c>
      <c r="N727" s="15" t="s">
        <v>1506</v>
      </c>
      <c r="O727" s="15" t="s">
        <v>1499</v>
      </c>
      <c r="P727" s="16" t="s">
        <v>1565</v>
      </c>
      <c r="Q727" s="16" t="s">
        <v>1711</v>
      </c>
      <c r="R727" s="16" t="s">
        <v>1712</v>
      </c>
      <c r="S727" s="16"/>
      <c r="T727" s="16" t="s">
        <v>1647</v>
      </c>
      <c r="U727" s="17" t="s">
        <v>1782</v>
      </c>
      <c r="V727" s="17"/>
      <c r="W727" s="16"/>
      <c r="X727" s="18"/>
      <c r="Y727" s="16"/>
      <c r="Z727" s="16"/>
      <c r="AA727" s="19" t="str">
        <f t="shared" si="15"/>
        <v/>
      </c>
      <c r="AB727" s="17"/>
      <c r="AC727" s="17"/>
      <c r="AD727" s="17"/>
      <c r="AE727" s="15" t="s">
        <v>1592</v>
      </c>
      <c r="AF727" s="16" t="s">
        <v>53</v>
      </c>
      <c r="AG727" s="15" t="s">
        <v>1508</v>
      </c>
      <c r="AH727"/>
      <c r="AI727"/>
      <c r="AJ727"/>
      <c r="AK727"/>
      <c r="AL727"/>
      <c r="AM727"/>
      <c r="AN727"/>
      <c r="AO727"/>
      <c r="AP727" s="20"/>
    </row>
    <row r="728" spans="1:42" s="33" customFormat="1" ht="63" hidden="1" customHeight="1" x14ac:dyDescent="0.25">
      <c r="A728" s="13" t="s">
        <v>1495</v>
      </c>
      <c r="B728" s="14" t="s">
        <v>3961</v>
      </c>
      <c r="C728" s="15" t="s">
        <v>1803</v>
      </c>
      <c r="D728" s="15" t="s">
        <v>3749</v>
      </c>
      <c r="E728" s="14" t="s">
        <v>3584</v>
      </c>
      <c r="F728" s="16" t="s">
        <v>3667</v>
      </c>
      <c r="G728" s="24" t="s">
        <v>4118</v>
      </c>
      <c r="H728" s="23">
        <v>1656000000</v>
      </c>
      <c r="I728" s="23">
        <v>1656000000</v>
      </c>
      <c r="J728" s="16" t="s">
        <v>3598</v>
      </c>
      <c r="K728" s="16" t="s">
        <v>48</v>
      </c>
      <c r="L728" s="15" t="s">
        <v>1497</v>
      </c>
      <c r="M728" s="15" t="s">
        <v>71</v>
      </c>
      <c r="N728" s="15" t="s">
        <v>1506</v>
      </c>
      <c r="O728" s="15" t="s">
        <v>1499</v>
      </c>
      <c r="P728" s="16" t="s">
        <v>1565</v>
      </c>
      <c r="Q728" s="16" t="s">
        <v>1711</v>
      </c>
      <c r="R728" s="16" t="s">
        <v>1712</v>
      </c>
      <c r="S728" s="16"/>
      <c r="T728" s="16" t="s">
        <v>1647</v>
      </c>
      <c r="U728" s="17" t="s">
        <v>1782</v>
      </c>
      <c r="V728" s="17"/>
      <c r="W728" s="16"/>
      <c r="X728" s="18"/>
      <c r="Y728" s="16"/>
      <c r="Z728" s="16"/>
      <c r="AA728" s="19" t="str">
        <f t="shared" si="15"/>
        <v/>
      </c>
      <c r="AB728" s="17"/>
      <c r="AC728" s="17"/>
      <c r="AD728" s="17"/>
      <c r="AE728" s="15" t="s">
        <v>4186</v>
      </c>
      <c r="AF728" s="16" t="s">
        <v>864</v>
      </c>
      <c r="AG728" s="15" t="s">
        <v>1504</v>
      </c>
      <c r="AH728"/>
      <c r="AI728"/>
      <c r="AJ728"/>
      <c r="AK728"/>
      <c r="AL728"/>
      <c r="AM728"/>
      <c r="AN728"/>
      <c r="AO728"/>
      <c r="AP728" s="20"/>
    </row>
    <row r="729" spans="1:42" s="33" customFormat="1" ht="63" hidden="1" customHeight="1" x14ac:dyDescent="0.25">
      <c r="A729" s="13" t="s">
        <v>1495</v>
      </c>
      <c r="B729" s="14">
        <v>81101510</v>
      </c>
      <c r="C729" s="15" t="s">
        <v>1804</v>
      </c>
      <c r="D729" s="15" t="s">
        <v>3749</v>
      </c>
      <c r="E729" s="14" t="s">
        <v>3584</v>
      </c>
      <c r="F729" s="14" t="s">
        <v>3681</v>
      </c>
      <c r="G729" s="24" t="s">
        <v>4118</v>
      </c>
      <c r="H729" s="23">
        <v>184000000</v>
      </c>
      <c r="I729" s="23">
        <v>184000000</v>
      </c>
      <c r="J729" s="16" t="s">
        <v>3598</v>
      </c>
      <c r="K729" s="16" t="s">
        <v>48</v>
      </c>
      <c r="L729" s="15" t="s">
        <v>1497</v>
      </c>
      <c r="M729" s="15" t="s">
        <v>71</v>
      </c>
      <c r="N729" s="15" t="s">
        <v>1506</v>
      </c>
      <c r="O729" s="15" t="s">
        <v>1499</v>
      </c>
      <c r="P729" s="16" t="s">
        <v>1565</v>
      </c>
      <c r="Q729" s="16" t="s">
        <v>1711</v>
      </c>
      <c r="R729" s="16" t="s">
        <v>1712</v>
      </c>
      <c r="S729" s="16"/>
      <c r="T729" s="16" t="s">
        <v>1647</v>
      </c>
      <c r="U729" s="17" t="s">
        <v>1782</v>
      </c>
      <c r="V729" s="17"/>
      <c r="W729" s="16"/>
      <c r="X729" s="18"/>
      <c r="Y729" s="16"/>
      <c r="Z729" s="16"/>
      <c r="AA729" s="19" t="str">
        <f t="shared" si="15"/>
        <v/>
      </c>
      <c r="AB729" s="17"/>
      <c r="AC729" s="17"/>
      <c r="AD729" s="17"/>
      <c r="AE729" s="15" t="s">
        <v>1592</v>
      </c>
      <c r="AF729" s="16" t="s">
        <v>53</v>
      </c>
      <c r="AG729" s="15" t="s">
        <v>1508</v>
      </c>
      <c r="AH729"/>
      <c r="AI729"/>
      <c r="AJ729"/>
      <c r="AK729"/>
      <c r="AL729"/>
      <c r="AM729"/>
      <c r="AN729"/>
      <c r="AO729"/>
      <c r="AP729" s="20"/>
    </row>
    <row r="730" spans="1:42" s="33" customFormat="1" ht="63" hidden="1" customHeight="1" x14ac:dyDescent="0.25">
      <c r="A730" s="13" t="s">
        <v>1495</v>
      </c>
      <c r="B730" s="14" t="s">
        <v>3961</v>
      </c>
      <c r="C730" s="15" t="s">
        <v>1805</v>
      </c>
      <c r="D730" s="15" t="s">
        <v>3749</v>
      </c>
      <c r="E730" s="14" t="s">
        <v>3584</v>
      </c>
      <c r="F730" s="16" t="s">
        <v>3667</v>
      </c>
      <c r="G730" s="24" t="s">
        <v>4118</v>
      </c>
      <c r="H730" s="23">
        <v>1656000000</v>
      </c>
      <c r="I730" s="23">
        <v>1656000000</v>
      </c>
      <c r="J730" s="16" t="s">
        <v>3598</v>
      </c>
      <c r="K730" s="16" t="s">
        <v>48</v>
      </c>
      <c r="L730" s="15" t="s">
        <v>1497</v>
      </c>
      <c r="M730" s="15" t="s">
        <v>71</v>
      </c>
      <c r="N730" s="15" t="s">
        <v>1506</v>
      </c>
      <c r="O730" s="15" t="s">
        <v>1499</v>
      </c>
      <c r="P730" s="16" t="s">
        <v>1565</v>
      </c>
      <c r="Q730" s="16" t="s">
        <v>1711</v>
      </c>
      <c r="R730" s="16" t="s">
        <v>1712</v>
      </c>
      <c r="S730" s="16"/>
      <c r="T730" s="16" t="s">
        <v>1647</v>
      </c>
      <c r="U730" s="17" t="s">
        <v>1782</v>
      </c>
      <c r="V730" s="17"/>
      <c r="W730" s="16"/>
      <c r="X730" s="18"/>
      <c r="Y730" s="16"/>
      <c r="Z730" s="16"/>
      <c r="AA730" s="19" t="str">
        <f t="shared" si="15"/>
        <v/>
      </c>
      <c r="AB730" s="17"/>
      <c r="AC730" s="17"/>
      <c r="AD730" s="17"/>
      <c r="AE730" s="15" t="s">
        <v>4186</v>
      </c>
      <c r="AF730" s="16" t="s">
        <v>864</v>
      </c>
      <c r="AG730" s="15" t="s">
        <v>1504</v>
      </c>
      <c r="AH730"/>
      <c r="AI730"/>
      <c r="AJ730"/>
      <c r="AK730"/>
      <c r="AL730"/>
      <c r="AM730"/>
      <c r="AN730"/>
      <c r="AO730"/>
      <c r="AP730" s="20"/>
    </row>
    <row r="731" spans="1:42" s="33" customFormat="1" ht="63" hidden="1" customHeight="1" x14ac:dyDescent="0.25">
      <c r="A731" s="13" t="s">
        <v>1495</v>
      </c>
      <c r="B731" s="14">
        <v>81101510</v>
      </c>
      <c r="C731" s="15" t="s">
        <v>1806</v>
      </c>
      <c r="D731" s="15" t="s">
        <v>3749</v>
      </c>
      <c r="E731" s="14" t="s">
        <v>3584</v>
      </c>
      <c r="F731" s="14" t="s">
        <v>3681</v>
      </c>
      <c r="G731" s="24" t="s">
        <v>4118</v>
      </c>
      <c r="H731" s="23">
        <v>184000000</v>
      </c>
      <c r="I731" s="23">
        <v>184000000</v>
      </c>
      <c r="J731" s="16" t="s">
        <v>3598</v>
      </c>
      <c r="K731" s="16" t="s">
        <v>48</v>
      </c>
      <c r="L731" s="15" t="s">
        <v>1497</v>
      </c>
      <c r="M731" s="15" t="s">
        <v>71</v>
      </c>
      <c r="N731" s="15" t="s">
        <v>1506</v>
      </c>
      <c r="O731" s="15" t="s">
        <v>1499</v>
      </c>
      <c r="P731" s="16" t="s">
        <v>1565</v>
      </c>
      <c r="Q731" s="16" t="s">
        <v>1711</v>
      </c>
      <c r="R731" s="16" t="s">
        <v>1712</v>
      </c>
      <c r="S731" s="16"/>
      <c r="T731" s="16" t="s">
        <v>1647</v>
      </c>
      <c r="U731" s="17" t="s">
        <v>1782</v>
      </c>
      <c r="V731" s="17"/>
      <c r="W731" s="16"/>
      <c r="X731" s="18"/>
      <c r="Y731" s="16"/>
      <c r="Z731" s="16"/>
      <c r="AA731" s="19" t="str">
        <f t="shared" si="15"/>
        <v/>
      </c>
      <c r="AB731" s="17"/>
      <c r="AC731" s="17"/>
      <c r="AD731" s="17"/>
      <c r="AE731" s="15" t="s">
        <v>1592</v>
      </c>
      <c r="AF731" s="16" t="s">
        <v>53</v>
      </c>
      <c r="AG731" s="15" t="s">
        <v>1508</v>
      </c>
      <c r="AH731"/>
      <c r="AI731"/>
      <c r="AJ731"/>
      <c r="AK731"/>
      <c r="AL731"/>
      <c r="AM731"/>
      <c r="AN731"/>
      <c r="AO731"/>
      <c r="AP731" s="20"/>
    </row>
    <row r="732" spans="1:42" s="33" customFormat="1" ht="63" hidden="1" customHeight="1" x14ac:dyDescent="0.25">
      <c r="A732" s="13" t="s">
        <v>1495</v>
      </c>
      <c r="B732" s="14" t="s">
        <v>3961</v>
      </c>
      <c r="C732" s="15" t="s">
        <v>4197</v>
      </c>
      <c r="D732" s="15" t="s">
        <v>3749</v>
      </c>
      <c r="E732" s="14" t="s">
        <v>3584</v>
      </c>
      <c r="F732" s="16" t="s">
        <v>3667</v>
      </c>
      <c r="G732" s="24" t="s">
        <v>4118</v>
      </c>
      <c r="H732" s="23">
        <v>1656000000</v>
      </c>
      <c r="I732" s="23">
        <v>1656000000</v>
      </c>
      <c r="J732" s="16" t="s">
        <v>3598</v>
      </c>
      <c r="K732" s="16" t="s">
        <v>48</v>
      </c>
      <c r="L732" s="15" t="s">
        <v>1497</v>
      </c>
      <c r="M732" s="15" t="s">
        <v>71</v>
      </c>
      <c r="N732" s="15" t="s">
        <v>1506</v>
      </c>
      <c r="O732" s="15" t="s">
        <v>1499</v>
      </c>
      <c r="P732" s="16" t="s">
        <v>1565</v>
      </c>
      <c r="Q732" s="16" t="s">
        <v>1711</v>
      </c>
      <c r="R732" s="16" t="s">
        <v>1712</v>
      </c>
      <c r="S732" s="16"/>
      <c r="T732" s="16" t="s">
        <v>1647</v>
      </c>
      <c r="U732" s="17" t="s">
        <v>1782</v>
      </c>
      <c r="V732" s="17"/>
      <c r="W732" s="16"/>
      <c r="X732" s="18"/>
      <c r="Y732" s="16"/>
      <c r="Z732" s="16"/>
      <c r="AA732" s="19" t="str">
        <f t="shared" si="15"/>
        <v/>
      </c>
      <c r="AB732" s="17"/>
      <c r="AC732" s="17"/>
      <c r="AD732" s="17"/>
      <c r="AE732" s="15" t="s">
        <v>4186</v>
      </c>
      <c r="AF732" s="16" t="s">
        <v>864</v>
      </c>
      <c r="AG732" s="15" t="s">
        <v>1504</v>
      </c>
      <c r="AH732"/>
      <c r="AI732"/>
      <c r="AJ732"/>
      <c r="AK732"/>
      <c r="AL732"/>
      <c r="AM732"/>
      <c r="AN732"/>
      <c r="AO732"/>
      <c r="AP732" s="20"/>
    </row>
    <row r="733" spans="1:42" s="33" customFormat="1" ht="63" hidden="1" customHeight="1" x14ac:dyDescent="0.25">
      <c r="A733" s="13" t="s">
        <v>1495</v>
      </c>
      <c r="B733" s="14">
        <v>81101510</v>
      </c>
      <c r="C733" s="15" t="s">
        <v>4198</v>
      </c>
      <c r="D733" s="15" t="s">
        <v>3749</v>
      </c>
      <c r="E733" s="14" t="s">
        <v>3584</v>
      </c>
      <c r="F733" s="14" t="s">
        <v>3681</v>
      </c>
      <c r="G733" s="24" t="s">
        <v>4118</v>
      </c>
      <c r="H733" s="23">
        <v>184000000</v>
      </c>
      <c r="I733" s="23">
        <v>184000000</v>
      </c>
      <c r="J733" s="16" t="s">
        <v>3598</v>
      </c>
      <c r="K733" s="16" t="s">
        <v>48</v>
      </c>
      <c r="L733" s="15" t="s">
        <v>1497</v>
      </c>
      <c r="M733" s="15" t="s">
        <v>71</v>
      </c>
      <c r="N733" s="15" t="s">
        <v>1506</v>
      </c>
      <c r="O733" s="15" t="s">
        <v>1499</v>
      </c>
      <c r="P733" s="16" t="s">
        <v>1565</v>
      </c>
      <c r="Q733" s="16" t="s">
        <v>1711</v>
      </c>
      <c r="R733" s="16" t="s">
        <v>1712</v>
      </c>
      <c r="S733" s="16"/>
      <c r="T733" s="16" t="s">
        <v>1647</v>
      </c>
      <c r="U733" s="17" t="s">
        <v>1782</v>
      </c>
      <c r="V733" s="17"/>
      <c r="W733" s="16"/>
      <c r="X733" s="18"/>
      <c r="Y733" s="16"/>
      <c r="Z733" s="16"/>
      <c r="AA733" s="19" t="str">
        <f t="shared" si="15"/>
        <v/>
      </c>
      <c r="AB733" s="17"/>
      <c r="AC733" s="17"/>
      <c r="AD733" s="17"/>
      <c r="AE733" s="15" t="s">
        <v>1592</v>
      </c>
      <c r="AF733" s="16" t="s">
        <v>53</v>
      </c>
      <c r="AG733" s="15" t="s">
        <v>1508</v>
      </c>
      <c r="AH733"/>
      <c r="AI733"/>
      <c r="AJ733"/>
      <c r="AK733"/>
      <c r="AL733"/>
      <c r="AM733"/>
      <c r="AN733"/>
      <c r="AO733"/>
      <c r="AP733" s="20"/>
    </row>
    <row r="734" spans="1:42" s="33" customFormat="1" ht="63" hidden="1" customHeight="1" x14ac:dyDescent="0.25">
      <c r="A734" s="13" t="s">
        <v>1495</v>
      </c>
      <c r="B734" s="14" t="s">
        <v>3961</v>
      </c>
      <c r="C734" s="15" t="s">
        <v>1807</v>
      </c>
      <c r="D734" s="15" t="s">
        <v>3749</v>
      </c>
      <c r="E734" s="14" t="s">
        <v>3584</v>
      </c>
      <c r="F734" s="16" t="s">
        <v>3667</v>
      </c>
      <c r="G734" s="24" t="s">
        <v>4118</v>
      </c>
      <c r="H734" s="23">
        <v>3420000000</v>
      </c>
      <c r="I734" s="23">
        <v>3420000000</v>
      </c>
      <c r="J734" s="16" t="s">
        <v>3598</v>
      </c>
      <c r="K734" s="16" t="s">
        <v>48</v>
      </c>
      <c r="L734" s="15" t="s">
        <v>1497</v>
      </c>
      <c r="M734" s="15" t="s">
        <v>71</v>
      </c>
      <c r="N734" s="15" t="s">
        <v>1506</v>
      </c>
      <c r="O734" s="15" t="s">
        <v>1499</v>
      </c>
      <c r="P734" s="16" t="s">
        <v>1510</v>
      </c>
      <c r="Q734" s="16" t="s">
        <v>1511</v>
      </c>
      <c r="R734" s="16" t="s">
        <v>1512</v>
      </c>
      <c r="S734" s="16"/>
      <c r="T734" s="16" t="s">
        <v>1513</v>
      </c>
      <c r="U734" s="17" t="s">
        <v>1782</v>
      </c>
      <c r="V734" s="17"/>
      <c r="W734" s="16"/>
      <c r="X734" s="18"/>
      <c r="Y734" s="16"/>
      <c r="Z734" s="16"/>
      <c r="AA734" s="19" t="str">
        <f t="shared" si="15"/>
        <v/>
      </c>
      <c r="AB734" s="17"/>
      <c r="AC734" s="17"/>
      <c r="AD734" s="17"/>
      <c r="AE734" s="15" t="s">
        <v>4199</v>
      </c>
      <c r="AF734" s="16" t="s">
        <v>864</v>
      </c>
      <c r="AG734" s="15" t="s">
        <v>1504</v>
      </c>
      <c r="AH734"/>
      <c r="AI734"/>
      <c r="AJ734"/>
      <c r="AK734"/>
      <c r="AL734"/>
      <c r="AM734"/>
      <c r="AN734"/>
      <c r="AO734"/>
      <c r="AP734" s="20"/>
    </row>
    <row r="735" spans="1:42" s="33" customFormat="1" ht="63" hidden="1" customHeight="1" x14ac:dyDescent="0.25">
      <c r="A735" s="13" t="s">
        <v>1495</v>
      </c>
      <c r="B735" s="14">
        <v>81101510</v>
      </c>
      <c r="C735" s="15" t="s">
        <v>1808</v>
      </c>
      <c r="D735" s="15" t="s">
        <v>3749</v>
      </c>
      <c r="E735" s="14" t="s">
        <v>3584</v>
      </c>
      <c r="F735" s="14" t="s">
        <v>3681</v>
      </c>
      <c r="G735" s="24" t="s">
        <v>4118</v>
      </c>
      <c r="H735" s="23">
        <v>380000000</v>
      </c>
      <c r="I735" s="23">
        <v>380000000</v>
      </c>
      <c r="J735" s="16" t="s">
        <v>3598</v>
      </c>
      <c r="K735" s="16" t="s">
        <v>48</v>
      </c>
      <c r="L735" s="15" t="s">
        <v>1497</v>
      </c>
      <c r="M735" s="15" t="s">
        <v>71</v>
      </c>
      <c r="N735" s="15" t="s">
        <v>1506</v>
      </c>
      <c r="O735" s="15" t="s">
        <v>1499</v>
      </c>
      <c r="P735" s="16" t="s">
        <v>1510</v>
      </c>
      <c r="Q735" s="16" t="s">
        <v>1511</v>
      </c>
      <c r="R735" s="16" t="s">
        <v>1512</v>
      </c>
      <c r="S735" s="16"/>
      <c r="T735" s="16" t="s">
        <v>1513</v>
      </c>
      <c r="U735" s="17" t="s">
        <v>1782</v>
      </c>
      <c r="V735" s="17"/>
      <c r="W735" s="16"/>
      <c r="X735" s="18"/>
      <c r="Y735" s="16"/>
      <c r="Z735" s="16"/>
      <c r="AA735" s="19" t="str">
        <f t="shared" si="15"/>
        <v/>
      </c>
      <c r="AB735" s="17"/>
      <c r="AC735" s="17"/>
      <c r="AD735" s="17"/>
      <c r="AE735" s="15" t="s">
        <v>1533</v>
      </c>
      <c r="AF735" s="16" t="s">
        <v>53</v>
      </c>
      <c r="AG735" s="15" t="s">
        <v>1508</v>
      </c>
      <c r="AH735"/>
      <c r="AI735"/>
      <c r="AJ735"/>
      <c r="AK735"/>
      <c r="AL735"/>
      <c r="AM735"/>
      <c r="AN735"/>
      <c r="AO735"/>
      <c r="AP735" s="20"/>
    </row>
    <row r="736" spans="1:42" s="33" customFormat="1" ht="63" hidden="1" customHeight="1" x14ac:dyDescent="0.25">
      <c r="A736" s="13" t="s">
        <v>1495</v>
      </c>
      <c r="B736" s="14" t="s">
        <v>3961</v>
      </c>
      <c r="C736" s="15" t="s">
        <v>1809</v>
      </c>
      <c r="D736" s="15" t="s">
        <v>3749</v>
      </c>
      <c r="E736" s="14" t="s">
        <v>3584</v>
      </c>
      <c r="F736" s="16" t="s">
        <v>3667</v>
      </c>
      <c r="G736" s="24" t="s">
        <v>4118</v>
      </c>
      <c r="H736" s="23">
        <v>2053800000</v>
      </c>
      <c r="I736" s="23">
        <v>2053800000</v>
      </c>
      <c r="J736" s="16" t="s">
        <v>3598</v>
      </c>
      <c r="K736" s="16" t="s">
        <v>48</v>
      </c>
      <c r="L736" s="15" t="s">
        <v>1497</v>
      </c>
      <c r="M736" s="15" t="s">
        <v>71</v>
      </c>
      <c r="N736" s="15" t="s">
        <v>1506</v>
      </c>
      <c r="O736" s="15" t="s">
        <v>1499</v>
      </c>
      <c r="P736" s="16" t="s">
        <v>1510</v>
      </c>
      <c r="Q736" s="16" t="s">
        <v>1511</v>
      </c>
      <c r="R736" s="16" t="s">
        <v>1512</v>
      </c>
      <c r="S736" s="16"/>
      <c r="T736" s="16" t="s">
        <v>1513</v>
      </c>
      <c r="U736" s="17" t="s">
        <v>1782</v>
      </c>
      <c r="V736" s="17"/>
      <c r="W736" s="16"/>
      <c r="X736" s="18"/>
      <c r="Y736" s="16"/>
      <c r="Z736" s="16"/>
      <c r="AA736" s="19" t="str">
        <f t="shared" si="15"/>
        <v/>
      </c>
      <c r="AB736" s="17"/>
      <c r="AC736" s="17"/>
      <c r="AD736" s="17"/>
      <c r="AE736" s="15" t="s">
        <v>4199</v>
      </c>
      <c r="AF736" s="16" t="s">
        <v>864</v>
      </c>
      <c r="AG736" s="15" t="s">
        <v>1504</v>
      </c>
      <c r="AH736"/>
      <c r="AI736"/>
      <c r="AJ736"/>
      <c r="AK736"/>
      <c r="AL736"/>
      <c r="AM736"/>
      <c r="AN736"/>
      <c r="AO736"/>
      <c r="AP736" s="20"/>
    </row>
    <row r="737" spans="1:42" s="33" customFormat="1" ht="63" hidden="1" customHeight="1" x14ac:dyDescent="0.25">
      <c r="A737" s="13" t="s">
        <v>1495</v>
      </c>
      <c r="B737" s="14">
        <v>81101510</v>
      </c>
      <c r="C737" s="15" t="s">
        <v>1810</v>
      </c>
      <c r="D737" s="15" t="s">
        <v>3749</v>
      </c>
      <c r="E737" s="14" t="s">
        <v>3584</v>
      </c>
      <c r="F737" s="14" t="s">
        <v>3681</v>
      </c>
      <c r="G737" s="24" t="s">
        <v>4118</v>
      </c>
      <c r="H737" s="23">
        <v>228200000</v>
      </c>
      <c r="I737" s="23">
        <v>228200000</v>
      </c>
      <c r="J737" s="16" t="s">
        <v>3598</v>
      </c>
      <c r="K737" s="16" t="s">
        <v>48</v>
      </c>
      <c r="L737" s="15" t="s">
        <v>1497</v>
      </c>
      <c r="M737" s="15" t="s">
        <v>71</v>
      </c>
      <c r="N737" s="15" t="s">
        <v>1506</v>
      </c>
      <c r="O737" s="15" t="s">
        <v>1499</v>
      </c>
      <c r="P737" s="16" t="s">
        <v>1510</v>
      </c>
      <c r="Q737" s="16" t="s">
        <v>1511</v>
      </c>
      <c r="R737" s="16" t="s">
        <v>1512</v>
      </c>
      <c r="S737" s="16"/>
      <c r="T737" s="16" t="s">
        <v>1513</v>
      </c>
      <c r="U737" s="17" t="s">
        <v>1782</v>
      </c>
      <c r="V737" s="17"/>
      <c r="W737" s="16"/>
      <c r="X737" s="18"/>
      <c r="Y737" s="16"/>
      <c r="Z737" s="16"/>
      <c r="AA737" s="19" t="str">
        <f t="shared" si="15"/>
        <v/>
      </c>
      <c r="AB737" s="17"/>
      <c r="AC737" s="17"/>
      <c r="AD737" s="17"/>
      <c r="AE737" s="15" t="s">
        <v>1533</v>
      </c>
      <c r="AF737" s="16" t="s">
        <v>53</v>
      </c>
      <c r="AG737" s="15" t="s">
        <v>1508</v>
      </c>
      <c r="AH737"/>
      <c r="AI737"/>
      <c r="AJ737"/>
      <c r="AK737"/>
      <c r="AL737"/>
      <c r="AM737"/>
      <c r="AN737"/>
      <c r="AO737"/>
      <c r="AP737" s="20"/>
    </row>
    <row r="738" spans="1:42" s="33" customFormat="1" ht="63" hidden="1" customHeight="1" x14ac:dyDescent="0.25">
      <c r="A738" s="13" t="s">
        <v>1495</v>
      </c>
      <c r="B738" s="14" t="s">
        <v>3961</v>
      </c>
      <c r="C738" s="15" t="s">
        <v>1811</v>
      </c>
      <c r="D738" s="15" t="s">
        <v>3749</v>
      </c>
      <c r="E738" s="14" t="s">
        <v>3584</v>
      </c>
      <c r="F738" s="16" t="s">
        <v>3667</v>
      </c>
      <c r="G738" s="24" t="s">
        <v>4118</v>
      </c>
      <c r="H738" s="23">
        <v>1761300000</v>
      </c>
      <c r="I738" s="23">
        <v>1761300000</v>
      </c>
      <c r="J738" s="16" t="s">
        <v>3598</v>
      </c>
      <c r="K738" s="16" t="s">
        <v>48</v>
      </c>
      <c r="L738" s="15" t="s">
        <v>1497</v>
      </c>
      <c r="M738" s="15" t="s">
        <v>71</v>
      </c>
      <c r="N738" s="15" t="s">
        <v>1506</v>
      </c>
      <c r="O738" s="15" t="s">
        <v>1499</v>
      </c>
      <c r="P738" s="16" t="s">
        <v>1510</v>
      </c>
      <c r="Q738" s="16" t="s">
        <v>1511</v>
      </c>
      <c r="R738" s="16" t="s">
        <v>1512</v>
      </c>
      <c r="S738" s="16"/>
      <c r="T738" s="16" t="s">
        <v>1513</v>
      </c>
      <c r="U738" s="17" t="s">
        <v>1782</v>
      </c>
      <c r="V738" s="17"/>
      <c r="W738" s="16"/>
      <c r="X738" s="18"/>
      <c r="Y738" s="16"/>
      <c r="Z738" s="16"/>
      <c r="AA738" s="19" t="str">
        <f t="shared" si="15"/>
        <v/>
      </c>
      <c r="AB738" s="17"/>
      <c r="AC738" s="17"/>
      <c r="AD738" s="17"/>
      <c r="AE738" s="15" t="s">
        <v>4199</v>
      </c>
      <c r="AF738" s="16" t="s">
        <v>864</v>
      </c>
      <c r="AG738" s="15" t="s">
        <v>1504</v>
      </c>
      <c r="AH738"/>
      <c r="AI738"/>
      <c r="AJ738"/>
      <c r="AK738"/>
      <c r="AL738"/>
      <c r="AM738"/>
      <c r="AN738"/>
      <c r="AO738"/>
      <c r="AP738" s="20"/>
    </row>
    <row r="739" spans="1:42" s="33" customFormat="1" ht="63" hidden="1" customHeight="1" x14ac:dyDescent="0.25">
      <c r="A739" s="13" t="s">
        <v>1495</v>
      </c>
      <c r="B739" s="14">
        <v>81101510</v>
      </c>
      <c r="C739" s="15" t="s">
        <v>1812</v>
      </c>
      <c r="D739" s="15" t="s">
        <v>3749</v>
      </c>
      <c r="E739" s="14" t="s">
        <v>3584</v>
      </c>
      <c r="F739" s="14" t="s">
        <v>3681</v>
      </c>
      <c r="G739" s="24" t="s">
        <v>4118</v>
      </c>
      <c r="H739" s="23">
        <v>195700000</v>
      </c>
      <c r="I739" s="23">
        <v>195700000</v>
      </c>
      <c r="J739" s="16" t="s">
        <v>3598</v>
      </c>
      <c r="K739" s="16" t="s">
        <v>48</v>
      </c>
      <c r="L739" s="15" t="s">
        <v>1497</v>
      </c>
      <c r="M739" s="15" t="s">
        <v>71</v>
      </c>
      <c r="N739" s="15" t="s">
        <v>1506</v>
      </c>
      <c r="O739" s="15" t="s">
        <v>1499</v>
      </c>
      <c r="P739" s="16" t="s">
        <v>1510</v>
      </c>
      <c r="Q739" s="16" t="s">
        <v>1511</v>
      </c>
      <c r="R739" s="16" t="s">
        <v>1512</v>
      </c>
      <c r="S739" s="16"/>
      <c r="T739" s="16" t="s">
        <v>1513</v>
      </c>
      <c r="U739" s="17" t="s">
        <v>1782</v>
      </c>
      <c r="V739" s="17"/>
      <c r="W739" s="16"/>
      <c r="X739" s="18"/>
      <c r="Y739" s="16"/>
      <c r="Z739" s="16"/>
      <c r="AA739" s="19" t="str">
        <f t="shared" si="15"/>
        <v/>
      </c>
      <c r="AB739" s="17"/>
      <c r="AC739" s="17"/>
      <c r="AD739" s="17"/>
      <c r="AE739" s="15" t="s">
        <v>1533</v>
      </c>
      <c r="AF739" s="16" t="s">
        <v>53</v>
      </c>
      <c r="AG739" s="15" t="s">
        <v>1508</v>
      </c>
      <c r="AH739"/>
      <c r="AI739"/>
      <c r="AJ739"/>
      <c r="AK739"/>
      <c r="AL739"/>
      <c r="AM739"/>
      <c r="AN739"/>
      <c r="AO739"/>
      <c r="AP739" s="20"/>
    </row>
    <row r="740" spans="1:42" s="33" customFormat="1" ht="63" hidden="1" customHeight="1" x14ac:dyDescent="0.25">
      <c r="A740" s="13" t="s">
        <v>1495</v>
      </c>
      <c r="B740" s="14" t="s">
        <v>3961</v>
      </c>
      <c r="C740" s="15" t="s">
        <v>1813</v>
      </c>
      <c r="D740" s="15" t="s">
        <v>3749</v>
      </c>
      <c r="E740" s="14" t="s">
        <v>3584</v>
      </c>
      <c r="F740" s="16" t="s">
        <v>3667</v>
      </c>
      <c r="G740" s="24" t="s">
        <v>4118</v>
      </c>
      <c r="H740" s="23">
        <v>6660000000</v>
      </c>
      <c r="I740" s="23">
        <v>6660000000</v>
      </c>
      <c r="J740" s="16" t="s">
        <v>3598</v>
      </c>
      <c r="K740" s="16" t="s">
        <v>48</v>
      </c>
      <c r="L740" s="15" t="s">
        <v>1497</v>
      </c>
      <c r="M740" s="15" t="s">
        <v>71</v>
      </c>
      <c r="N740" s="15" t="s">
        <v>1506</v>
      </c>
      <c r="O740" s="15" t="s">
        <v>1499</v>
      </c>
      <c r="P740" s="16" t="s">
        <v>1510</v>
      </c>
      <c r="Q740" s="16" t="s">
        <v>1511</v>
      </c>
      <c r="R740" s="16" t="s">
        <v>1512</v>
      </c>
      <c r="S740" s="16"/>
      <c r="T740" s="16" t="s">
        <v>1513</v>
      </c>
      <c r="U740" s="17" t="s">
        <v>1782</v>
      </c>
      <c r="V740" s="17"/>
      <c r="W740" s="16"/>
      <c r="X740" s="18"/>
      <c r="Y740" s="16"/>
      <c r="Z740" s="16"/>
      <c r="AA740" s="19" t="str">
        <f t="shared" si="15"/>
        <v/>
      </c>
      <c r="AB740" s="17"/>
      <c r="AC740" s="17"/>
      <c r="AD740" s="17"/>
      <c r="AE740" s="15" t="s">
        <v>4199</v>
      </c>
      <c r="AF740" s="16" t="s">
        <v>864</v>
      </c>
      <c r="AG740" s="15" t="s">
        <v>1504</v>
      </c>
      <c r="AH740"/>
      <c r="AI740"/>
      <c r="AJ740"/>
      <c r="AK740"/>
      <c r="AL740"/>
      <c r="AM740"/>
      <c r="AN740"/>
      <c r="AO740"/>
      <c r="AP740" s="20"/>
    </row>
    <row r="741" spans="1:42" s="33" customFormat="1" ht="63" hidden="1" customHeight="1" x14ac:dyDescent="0.25">
      <c r="A741" s="13" t="s">
        <v>1495</v>
      </c>
      <c r="B741" s="14">
        <v>81101510</v>
      </c>
      <c r="C741" s="15" t="s">
        <v>1814</v>
      </c>
      <c r="D741" s="15" t="s">
        <v>3749</v>
      </c>
      <c r="E741" s="14" t="s">
        <v>3584</v>
      </c>
      <c r="F741" s="14" t="s">
        <v>3681</v>
      </c>
      <c r="G741" s="24" t="s">
        <v>4118</v>
      </c>
      <c r="H741" s="23">
        <v>740000000</v>
      </c>
      <c r="I741" s="23">
        <v>740000000</v>
      </c>
      <c r="J741" s="16" t="s">
        <v>3598</v>
      </c>
      <c r="K741" s="16" t="s">
        <v>48</v>
      </c>
      <c r="L741" s="15" t="s">
        <v>1497</v>
      </c>
      <c r="M741" s="15" t="s">
        <v>71</v>
      </c>
      <c r="N741" s="15" t="s">
        <v>1506</v>
      </c>
      <c r="O741" s="15" t="s">
        <v>1499</v>
      </c>
      <c r="P741" s="16" t="s">
        <v>1510</v>
      </c>
      <c r="Q741" s="16" t="s">
        <v>1511</v>
      </c>
      <c r="R741" s="16" t="s">
        <v>1512</v>
      </c>
      <c r="S741" s="16"/>
      <c r="T741" s="16" t="s">
        <v>1513</v>
      </c>
      <c r="U741" s="17" t="s">
        <v>1782</v>
      </c>
      <c r="V741" s="17"/>
      <c r="W741" s="16"/>
      <c r="X741" s="18"/>
      <c r="Y741" s="16"/>
      <c r="Z741" s="16"/>
      <c r="AA741" s="19" t="str">
        <f t="shared" si="15"/>
        <v/>
      </c>
      <c r="AB741" s="17"/>
      <c r="AC741" s="17"/>
      <c r="AD741" s="17"/>
      <c r="AE741" s="15" t="s">
        <v>1533</v>
      </c>
      <c r="AF741" s="16" t="s">
        <v>53</v>
      </c>
      <c r="AG741" s="15" t="s">
        <v>1508</v>
      </c>
      <c r="AH741"/>
      <c r="AI741"/>
      <c r="AJ741"/>
      <c r="AK741"/>
      <c r="AL741"/>
      <c r="AM741"/>
      <c r="AN741"/>
      <c r="AO741"/>
      <c r="AP741" s="20"/>
    </row>
    <row r="742" spans="1:42" s="33" customFormat="1" ht="63" hidden="1" customHeight="1" x14ac:dyDescent="0.25">
      <c r="A742" s="13" t="s">
        <v>1495</v>
      </c>
      <c r="B742" s="14" t="s">
        <v>3961</v>
      </c>
      <c r="C742" s="15" t="s">
        <v>1815</v>
      </c>
      <c r="D742" s="15" t="s">
        <v>3749</v>
      </c>
      <c r="E742" s="14" t="s">
        <v>3584</v>
      </c>
      <c r="F742" s="16" t="s">
        <v>3667</v>
      </c>
      <c r="G742" s="24" t="s">
        <v>4118</v>
      </c>
      <c r="H742" s="23">
        <v>1761300000</v>
      </c>
      <c r="I742" s="23">
        <v>1761300000</v>
      </c>
      <c r="J742" s="16" t="s">
        <v>3598</v>
      </c>
      <c r="K742" s="16" t="s">
        <v>48</v>
      </c>
      <c r="L742" s="15" t="s">
        <v>1497</v>
      </c>
      <c r="M742" s="15" t="s">
        <v>71</v>
      </c>
      <c r="N742" s="15" t="s">
        <v>1506</v>
      </c>
      <c r="O742" s="15" t="s">
        <v>1499</v>
      </c>
      <c r="P742" s="16" t="s">
        <v>1510</v>
      </c>
      <c r="Q742" s="16" t="s">
        <v>1511</v>
      </c>
      <c r="R742" s="16" t="s">
        <v>1512</v>
      </c>
      <c r="S742" s="16"/>
      <c r="T742" s="16" t="s">
        <v>1513</v>
      </c>
      <c r="U742" s="17" t="s">
        <v>1782</v>
      </c>
      <c r="V742" s="17"/>
      <c r="W742" s="16"/>
      <c r="X742" s="18"/>
      <c r="Y742" s="16"/>
      <c r="Z742" s="16"/>
      <c r="AA742" s="19" t="str">
        <f t="shared" si="15"/>
        <v/>
      </c>
      <c r="AB742" s="17"/>
      <c r="AC742" s="17"/>
      <c r="AD742" s="17"/>
      <c r="AE742" s="15" t="s">
        <v>4199</v>
      </c>
      <c r="AF742" s="16" t="s">
        <v>864</v>
      </c>
      <c r="AG742" s="15" t="s">
        <v>1504</v>
      </c>
      <c r="AH742"/>
      <c r="AI742"/>
      <c r="AJ742"/>
      <c r="AK742"/>
      <c r="AL742"/>
      <c r="AM742"/>
      <c r="AN742"/>
      <c r="AO742"/>
      <c r="AP742" s="20"/>
    </row>
    <row r="743" spans="1:42" s="33" customFormat="1" ht="63" hidden="1" customHeight="1" x14ac:dyDescent="0.25">
      <c r="A743" s="13" t="s">
        <v>1495</v>
      </c>
      <c r="B743" s="14">
        <v>81101510</v>
      </c>
      <c r="C743" s="15" t="s">
        <v>1816</v>
      </c>
      <c r="D743" s="15" t="s">
        <v>3749</v>
      </c>
      <c r="E743" s="14" t="s">
        <v>3584</v>
      </c>
      <c r="F743" s="14" t="s">
        <v>3681</v>
      </c>
      <c r="G743" s="24" t="s">
        <v>4118</v>
      </c>
      <c r="H743" s="23">
        <v>195700000</v>
      </c>
      <c r="I743" s="23">
        <v>195700000</v>
      </c>
      <c r="J743" s="16" t="s">
        <v>3598</v>
      </c>
      <c r="K743" s="16" t="s">
        <v>48</v>
      </c>
      <c r="L743" s="15" t="s">
        <v>1497</v>
      </c>
      <c r="M743" s="15" t="s">
        <v>71</v>
      </c>
      <c r="N743" s="15" t="s">
        <v>1506</v>
      </c>
      <c r="O743" s="15" t="s">
        <v>1499</v>
      </c>
      <c r="P743" s="16" t="s">
        <v>1510</v>
      </c>
      <c r="Q743" s="16" t="s">
        <v>1511</v>
      </c>
      <c r="R743" s="16" t="s">
        <v>1512</v>
      </c>
      <c r="S743" s="16"/>
      <c r="T743" s="16" t="s">
        <v>1513</v>
      </c>
      <c r="U743" s="17" t="s">
        <v>1782</v>
      </c>
      <c r="V743" s="17"/>
      <c r="W743" s="16"/>
      <c r="X743" s="18"/>
      <c r="Y743" s="16"/>
      <c r="Z743" s="16"/>
      <c r="AA743" s="19" t="str">
        <f t="shared" si="15"/>
        <v/>
      </c>
      <c r="AB743" s="17"/>
      <c r="AC743" s="17"/>
      <c r="AD743" s="17"/>
      <c r="AE743" s="15" t="s">
        <v>1533</v>
      </c>
      <c r="AF743" s="16" t="s">
        <v>53</v>
      </c>
      <c r="AG743" s="15" t="s">
        <v>1508</v>
      </c>
      <c r="AH743"/>
      <c r="AI743"/>
      <c r="AJ743"/>
      <c r="AK743"/>
      <c r="AL743"/>
      <c r="AM743"/>
      <c r="AN743"/>
      <c r="AO743"/>
      <c r="AP743" s="20"/>
    </row>
    <row r="744" spans="1:42" s="33" customFormat="1" ht="63" hidden="1" customHeight="1" x14ac:dyDescent="0.25">
      <c r="A744" s="13" t="s">
        <v>1495</v>
      </c>
      <c r="B744" s="14" t="s">
        <v>3961</v>
      </c>
      <c r="C744" s="15" t="s">
        <v>1817</v>
      </c>
      <c r="D744" s="15" t="s">
        <v>3749</v>
      </c>
      <c r="E744" s="14" t="s">
        <v>3584</v>
      </c>
      <c r="F744" s="16" t="s">
        <v>3667</v>
      </c>
      <c r="G744" s="24" t="s">
        <v>4118</v>
      </c>
      <c r="H744" s="23">
        <v>2053800000</v>
      </c>
      <c r="I744" s="23">
        <v>2053800000</v>
      </c>
      <c r="J744" s="16" t="s">
        <v>3598</v>
      </c>
      <c r="K744" s="16" t="s">
        <v>48</v>
      </c>
      <c r="L744" s="15" t="s">
        <v>1497</v>
      </c>
      <c r="M744" s="15" t="s">
        <v>71</v>
      </c>
      <c r="N744" s="15" t="s">
        <v>1506</v>
      </c>
      <c r="O744" s="15" t="s">
        <v>1499</v>
      </c>
      <c r="P744" s="16" t="s">
        <v>1510</v>
      </c>
      <c r="Q744" s="16" t="s">
        <v>1511</v>
      </c>
      <c r="R744" s="16" t="s">
        <v>1512</v>
      </c>
      <c r="S744" s="16"/>
      <c r="T744" s="16" t="s">
        <v>1513</v>
      </c>
      <c r="U744" s="17" t="s">
        <v>1782</v>
      </c>
      <c r="V744" s="17"/>
      <c r="W744" s="16"/>
      <c r="X744" s="18"/>
      <c r="Y744" s="16"/>
      <c r="Z744" s="16"/>
      <c r="AA744" s="19" t="str">
        <f t="shared" si="15"/>
        <v/>
      </c>
      <c r="AB744" s="17"/>
      <c r="AC744" s="17"/>
      <c r="AD744" s="17"/>
      <c r="AE744" s="15" t="s">
        <v>4199</v>
      </c>
      <c r="AF744" s="16" t="s">
        <v>864</v>
      </c>
      <c r="AG744" s="15" t="s">
        <v>1504</v>
      </c>
      <c r="AH744"/>
      <c r="AI744"/>
      <c r="AJ744"/>
      <c r="AK744"/>
      <c r="AL744"/>
      <c r="AM744"/>
      <c r="AN744"/>
      <c r="AO744"/>
      <c r="AP744" s="20"/>
    </row>
    <row r="745" spans="1:42" s="33" customFormat="1" ht="63" hidden="1" customHeight="1" x14ac:dyDescent="0.25">
      <c r="A745" s="13" t="s">
        <v>1495</v>
      </c>
      <c r="B745" s="14">
        <v>81101510</v>
      </c>
      <c r="C745" s="15" t="s">
        <v>1818</v>
      </c>
      <c r="D745" s="15" t="s">
        <v>3749</v>
      </c>
      <c r="E745" s="14" t="s">
        <v>3584</v>
      </c>
      <c r="F745" s="14" t="s">
        <v>3681</v>
      </c>
      <c r="G745" s="24" t="s">
        <v>4118</v>
      </c>
      <c r="H745" s="23">
        <v>228200000</v>
      </c>
      <c r="I745" s="23">
        <v>228200000</v>
      </c>
      <c r="J745" s="16" t="s">
        <v>3598</v>
      </c>
      <c r="K745" s="16" t="s">
        <v>48</v>
      </c>
      <c r="L745" s="15" t="s">
        <v>1497</v>
      </c>
      <c r="M745" s="15" t="s">
        <v>71</v>
      </c>
      <c r="N745" s="15" t="s">
        <v>1506</v>
      </c>
      <c r="O745" s="15" t="s">
        <v>1499</v>
      </c>
      <c r="P745" s="16" t="s">
        <v>1510</v>
      </c>
      <c r="Q745" s="16" t="s">
        <v>1511</v>
      </c>
      <c r="R745" s="16" t="s">
        <v>1512</v>
      </c>
      <c r="S745" s="16"/>
      <c r="T745" s="16" t="s">
        <v>1513</v>
      </c>
      <c r="U745" s="17" t="s">
        <v>1782</v>
      </c>
      <c r="V745" s="17"/>
      <c r="W745" s="16"/>
      <c r="X745" s="18"/>
      <c r="Y745" s="16"/>
      <c r="Z745" s="16"/>
      <c r="AA745" s="19" t="str">
        <f t="shared" si="15"/>
        <v/>
      </c>
      <c r="AB745" s="17"/>
      <c r="AC745" s="17"/>
      <c r="AD745" s="17"/>
      <c r="AE745" s="15" t="s">
        <v>1533</v>
      </c>
      <c r="AF745" s="16" t="s">
        <v>53</v>
      </c>
      <c r="AG745" s="15" t="s">
        <v>1508</v>
      </c>
      <c r="AH745"/>
      <c r="AI745"/>
      <c r="AJ745"/>
      <c r="AK745"/>
      <c r="AL745"/>
      <c r="AM745"/>
      <c r="AN745"/>
      <c r="AO745"/>
      <c r="AP745" s="20"/>
    </row>
    <row r="746" spans="1:42" s="33" customFormat="1" ht="63" hidden="1" customHeight="1" x14ac:dyDescent="0.25">
      <c r="A746" s="13" t="s">
        <v>1495</v>
      </c>
      <c r="B746" s="14" t="s">
        <v>3961</v>
      </c>
      <c r="C746" s="15" t="s">
        <v>1819</v>
      </c>
      <c r="D746" s="15" t="s">
        <v>3749</v>
      </c>
      <c r="E746" s="14" t="s">
        <v>3584</v>
      </c>
      <c r="F746" s="16" t="s">
        <v>3667</v>
      </c>
      <c r="G746" s="24" t="s">
        <v>4118</v>
      </c>
      <c r="H746" s="23">
        <v>1761300000</v>
      </c>
      <c r="I746" s="23">
        <v>1761300000</v>
      </c>
      <c r="J746" s="16" t="s">
        <v>3598</v>
      </c>
      <c r="K746" s="16" t="s">
        <v>48</v>
      </c>
      <c r="L746" s="15" t="s">
        <v>1497</v>
      </c>
      <c r="M746" s="15" t="s">
        <v>71</v>
      </c>
      <c r="N746" s="15" t="s">
        <v>1506</v>
      </c>
      <c r="O746" s="15" t="s">
        <v>1499</v>
      </c>
      <c r="P746" s="16" t="s">
        <v>1510</v>
      </c>
      <c r="Q746" s="16" t="s">
        <v>1511</v>
      </c>
      <c r="R746" s="16" t="s">
        <v>1512</v>
      </c>
      <c r="S746" s="16"/>
      <c r="T746" s="16" t="s">
        <v>1513</v>
      </c>
      <c r="U746" s="17" t="s">
        <v>1782</v>
      </c>
      <c r="V746" s="17"/>
      <c r="W746" s="16"/>
      <c r="X746" s="18"/>
      <c r="Y746" s="16"/>
      <c r="Z746" s="16"/>
      <c r="AA746" s="19" t="str">
        <f t="shared" si="15"/>
        <v/>
      </c>
      <c r="AB746" s="17"/>
      <c r="AC746" s="17"/>
      <c r="AD746" s="17"/>
      <c r="AE746" s="15" t="s">
        <v>4199</v>
      </c>
      <c r="AF746" s="16" t="s">
        <v>864</v>
      </c>
      <c r="AG746" s="15" t="s">
        <v>1504</v>
      </c>
      <c r="AH746"/>
      <c r="AI746"/>
      <c r="AJ746"/>
      <c r="AK746"/>
      <c r="AL746"/>
      <c r="AM746"/>
      <c r="AN746"/>
      <c r="AO746"/>
      <c r="AP746" s="20"/>
    </row>
    <row r="747" spans="1:42" s="33" customFormat="1" ht="63" hidden="1" customHeight="1" x14ac:dyDescent="0.25">
      <c r="A747" s="13" t="s">
        <v>1495</v>
      </c>
      <c r="B747" s="14">
        <v>81101510</v>
      </c>
      <c r="C747" s="15" t="s">
        <v>1820</v>
      </c>
      <c r="D747" s="15" t="s">
        <v>3749</v>
      </c>
      <c r="E747" s="14" t="s">
        <v>3584</v>
      </c>
      <c r="F747" s="14" t="s">
        <v>3681</v>
      </c>
      <c r="G747" s="24" t="s">
        <v>4118</v>
      </c>
      <c r="H747" s="23">
        <v>195700000</v>
      </c>
      <c r="I747" s="23">
        <v>195700000</v>
      </c>
      <c r="J747" s="16" t="s">
        <v>3598</v>
      </c>
      <c r="K747" s="16" t="s">
        <v>48</v>
      </c>
      <c r="L747" s="15" t="s">
        <v>1497</v>
      </c>
      <c r="M747" s="15" t="s">
        <v>71</v>
      </c>
      <c r="N747" s="15" t="s">
        <v>1506</v>
      </c>
      <c r="O747" s="15" t="s">
        <v>1499</v>
      </c>
      <c r="P747" s="16" t="s">
        <v>1510</v>
      </c>
      <c r="Q747" s="16" t="s">
        <v>1511</v>
      </c>
      <c r="R747" s="16" t="s">
        <v>1512</v>
      </c>
      <c r="S747" s="16"/>
      <c r="T747" s="16" t="s">
        <v>1513</v>
      </c>
      <c r="U747" s="17" t="s">
        <v>1782</v>
      </c>
      <c r="V747" s="17"/>
      <c r="W747" s="16"/>
      <c r="X747" s="18"/>
      <c r="Y747" s="16"/>
      <c r="Z747" s="16"/>
      <c r="AA747" s="19" t="str">
        <f t="shared" si="15"/>
        <v/>
      </c>
      <c r="AB747" s="17"/>
      <c r="AC747" s="17"/>
      <c r="AD747" s="17"/>
      <c r="AE747" s="15" t="s">
        <v>1533</v>
      </c>
      <c r="AF747" s="16" t="s">
        <v>53</v>
      </c>
      <c r="AG747" s="15" t="s">
        <v>1508</v>
      </c>
      <c r="AH747"/>
      <c r="AI747"/>
      <c r="AJ747"/>
      <c r="AK747"/>
      <c r="AL747"/>
      <c r="AM747"/>
      <c r="AN747"/>
      <c r="AO747"/>
      <c r="AP747" s="20"/>
    </row>
    <row r="748" spans="1:42" s="33" customFormat="1" ht="63" hidden="1" customHeight="1" x14ac:dyDescent="0.25">
      <c r="A748" s="13" t="s">
        <v>1495</v>
      </c>
      <c r="B748" s="14" t="s">
        <v>3961</v>
      </c>
      <c r="C748" s="15" t="s">
        <v>1821</v>
      </c>
      <c r="D748" s="15" t="s">
        <v>3749</v>
      </c>
      <c r="E748" s="14" t="s">
        <v>3584</v>
      </c>
      <c r="F748" s="16" t="s">
        <v>3667</v>
      </c>
      <c r="G748" s="24" t="s">
        <v>4118</v>
      </c>
      <c r="H748" s="23">
        <v>1761300000</v>
      </c>
      <c r="I748" s="23">
        <v>1761300000</v>
      </c>
      <c r="J748" s="16" t="s">
        <v>3598</v>
      </c>
      <c r="K748" s="16" t="s">
        <v>48</v>
      </c>
      <c r="L748" s="15" t="s">
        <v>1497</v>
      </c>
      <c r="M748" s="15" t="s">
        <v>71</v>
      </c>
      <c r="N748" s="15" t="s">
        <v>1506</v>
      </c>
      <c r="O748" s="15" t="s">
        <v>1499</v>
      </c>
      <c r="P748" s="16" t="s">
        <v>1510</v>
      </c>
      <c r="Q748" s="16" t="s">
        <v>1511</v>
      </c>
      <c r="R748" s="16" t="s">
        <v>1512</v>
      </c>
      <c r="S748" s="16"/>
      <c r="T748" s="16" t="s">
        <v>1513</v>
      </c>
      <c r="U748" s="17" t="s">
        <v>1782</v>
      </c>
      <c r="V748" s="17"/>
      <c r="W748" s="16"/>
      <c r="X748" s="18"/>
      <c r="Y748" s="16"/>
      <c r="Z748" s="16"/>
      <c r="AA748" s="19" t="str">
        <f t="shared" si="15"/>
        <v/>
      </c>
      <c r="AB748" s="17"/>
      <c r="AC748" s="17"/>
      <c r="AD748" s="17"/>
      <c r="AE748" s="15" t="s">
        <v>4199</v>
      </c>
      <c r="AF748" s="16" t="s">
        <v>864</v>
      </c>
      <c r="AG748" s="15" t="s">
        <v>1504</v>
      </c>
      <c r="AH748"/>
      <c r="AI748"/>
      <c r="AJ748"/>
      <c r="AK748"/>
      <c r="AL748"/>
      <c r="AM748"/>
      <c r="AN748"/>
      <c r="AO748"/>
      <c r="AP748" s="20"/>
    </row>
    <row r="749" spans="1:42" s="33" customFormat="1" ht="63" hidden="1" customHeight="1" x14ac:dyDescent="0.25">
      <c r="A749" s="13" t="s">
        <v>1495</v>
      </c>
      <c r="B749" s="14">
        <v>81101510</v>
      </c>
      <c r="C749" s="15" t="s">
        <v>1822</v>
      </c>
      <c r="D749" s="15" t="s">
        <v>3749</v>
      </c>
      <c r="E749" s="14" t="s">
        <v>3584</v>
      </c>
      <c r="F749" s="14" t="s">
        <v>3681</v>
      </c>
      <c r="G749" s="24" t="s">
        <v>4118</v>
      </c>
      <c r="H749" s="23">
        <v>195700000</v>
      </c>
      <c r="I749" s="23">
        <v>195700000</v>
      </c>
      <c r="J749" s="16" t="s">
        <v>3598</v>
      </c>
      <c r="K749" s="16" t="s">
        <v>48</v>
      </c>
      <c r="L749" s="15" t="s">
        <v>1497</v>
      </c>
      <c r="M749" s="15" t="s">
        <v>71</v>
      </c>
      <c r="N749" s="15" t="s">
        <v>1506</v>
      </c>
      <c r="O749" s="15" t="s">
        <v>1499</v>
      </c>
      <c r="P749" s="16" t="s">
        <v>1510</v>
      </c>
      <c r="Q749" s="16" t="s">
        <v>1511</v>
      </c>
      <c r="R749" s="16" t="s">
        <v>1512</v>
      </c>
      <c r="S749" s="16"/>
      <c r="T749" s="16" t="s">
        <v>1513</v>
      </c>
      <c r="U749" s="17" t="s">
        <v>1782</v>
      </c>
      <c r="V749" s="17"/>
      <c r="W749" s="16"/>
      <c r="X749" s="18"/>
      <c r="Y749" s="16"/>
      <c r="Z749" s="16"/>
      <c r="AA749" s="19" t="str">
        <f t="shared" si="15"/>
        <v/>
      </c>
      <c r="AB749" s="17"/>
      <c r="AC749" s="17"/>
      <c r="AD749" s="17"/>
      <c r="AE749" s="15" t="s">
        <v>1533</v>
      </c>
      <c r="AF749" s="16" t="s">
        <v>53</v>
      </c>
      <c r="AG749" s="15" t="s">
        <v>1508</v>
      </c>
      <c r="AH749"/>
      <c r="AI749"/>
      <c r="AJ749"/>
      <c r="AK749"/>
      <c r="AL749"/>
      <c r="AM749"/>
      <c r="AN749"/>
      <c r="AO749"/>
      <c r="AP749" s="20"/>
    </row>
    <row r="750" spans="1:42" s="33" customFormat="1" ht="63" hidden="1" customHeight="1" x14ac:dyDescent="0.25">
      <c r="A750" s="13" t="s">
        <v>1495</v>
      </c>
      <c r="B750" s="14" t="s">
        <v>3961</v>
      </c>
      <c r="C750" s="15" t="s">
        <v>1823</v>
      </c>
      <c r="D750" s="15" t="s">
        <v>3749</v>
      </c>
      <c r="E750" s="14" t="s">
        <v>3584</v>
      </c>
      <c r="F750" s="16" t="s">
        <v>3667</v>
      </c>
      <c r="G750" s="24" t="s">
        <v>4118</v>
      </c>
      <c r="H750" s="23">
        <v>2346300000</v>
      </c>
      <c r="I750" s="23">
        <v>2346300000</v>
      </c>
      <c r="J750" s="16" t="s">
        <v>3598</v>
      </c>
      <c r="K750" s="16" t="s">
        <v>48</v>
      </c>
      <c r="L750" s="15" t="s">
        <v>1497</v>
      </c>
      <c r="M750" s="15" t="s">
        <v>71</v>
      </c>
      <c r="N750" s="15" t="s">
        <v>1506</v>
      </c>
      <c r="O750" s="15" t="s">
        <v>1499</v>
      </c>
      <c r="P750" s="16" t="s">
        <v>1510</v>
      </c>
      <c r="Q750" s="16" t="s">
        <v>1511</v>
      </c>
      <c r="R750" s="16" t="s">
        <v>1512</v>
      </c>
      <c r="S750" s="16"/>
      <c r="T750" s="16" t="s">
        <v>1513</v>
      </c>
      <c r="U750" s="17" t="s">
        <v>1782</v>
      </c>
      <c r="V750" s="17"/>
      <c r="W750" s="16"/>
      <c r="X750" s="18"/>
      <c r="Y750" s="16"/>
      <c r="Z750" s="16"/>
      <c r="AA750" s="19" t="str">
        <f t="shared" si="15"/>
        <v/>
      </c>
      <c r="AB750" s="17"/>
      <c r="AC750" s="17"/>
      <c r="AD750" s="17"/>
      <c r="AE750" s="15" t="s">
        <v>4199</v>
      </c>
      <c r="AF750" s="16" t="s">
        <v>864</v>
      </c>
      <c r="AG750" s="15" t="s">
        <v>1504</v>
      </c>
      <c r="AH750"/>
      <c r="AI750"/>
      <c r="AJ750"/>
      <c r="AK750"/>
      <c r="AL750"/>
      <c r="AM750"/>
      <c r="AN750"/>
      <c r="AO750"/>
      <c r="AP750" s="20"/>
    </row>
    <row r="751" spans="1:42" s="33" customFormat="1" ht="63" hidden="1" customHeight="1" x14ac:dyDescent="0.25">
      <c r="A751" s="13" t="s">
        <v>1495</v>
      </c>
      <c r="B751" s="14">
        <v>81101510</v>
      </c>
      <c r="C751" s="15" t="s">
        <v>1824</v>
      </c>
      <c r="D751" s="15" t="s">
        <v>3749</v>
      </c>
      <c r="E751" s="14" t="s">
        <v>3584</v>
      </c>
      <c r="F751" s="14" t="s">
        <v>3681</v>
      </c>
      <c r="G751" s="24" t="s">
        <v>4118</v>
      </c>
      <c r="H751" s="23">
        <v>260700000</v>
      </c>
      <c r="I751" s="23">
        <v>260700000</v>
      </c>
      <c r="J751" s="16" t="s">
        <v>3598</v>
      </c>
      <c r="K751" s="16" t="s">
        <v>48</v>
      </c>
      <c r="L751" s="15" t="s">
        <v>1497</v>
      </c>
      <c r="M751" s="15" t="s">
        <v>71</v>
      </c>
      <c r="N751" s="15" t="s">
        <v>1506</v>
      </c>
      <c r="O751" s="15" t="s">
        <v>1499</v>
      </c>
      <c r="P751" s="16" t="s">
        <v>1510</v>
      </c>
      <c r="Q751" s="16" t="s">
        <v>1511</v>
      </c>
      <c r="R751" s="16" t="s">
        <v>1512</v>
      </c>
      <c r="S751" s="16"/>
      <c r="T751" s="16" t="s">
        <v>1513</v>
      </c>
      <c r="U751" s="17" t="s">
        <v>1782</v>
      </c>
      <c r="V751" s="17"/>
      <c r="W751" s="16"/>
      <c r="X751" s="18"/>
      <c r="Y751" s="16"/>
      <c r="Z751" s="16"/>
      <c r="AA751" s="19" t="str">
        <f t="shared" si="15"/>
        <v/>
      </c>
      <c r="AB751" s="17"/>
      <c r="AC751" s="17"/>
      <c r="AD751" s="17"/>
      <c r="AE751" s="15" t="s">
        <v>1533</v>
      </c>
      <c r="AF751" s="16" t="s">
        <v>53</v>
      </c>
      <c r="AG751" s="15" t="s">
        <v>1508</v>
      </c>
      <c r="AH751"/>
      <c r="AI751"/>
      <c r="AJ751"/>
      <c r="AK751"/>
      <c r="AL751"/>
      <c r="AM751"/>
      <c r="AN751"/>
      <c r="AO751"/>
      <c r="AP751" s="20"/>
    </row>
    <row r="752" spans="1:42" s="33" customFormat="1" ht="63" hidden="1" customHeight="1" x14ac:dyDescent="0.25">
      <c r="A752" s="13" t="s">
        <v>1495</v>
      </c>
      <c r="B752" s="14" t="s">
        <v>3961</v>
      </c>
      <c r="C752" s="15" t="s">
        <v>4200</v>
      </c>
      <c r="D752" s="15" t="s">
        <v>3749</v>
      </c>
      <c r="E752" s="14" t="s">
        <v>3584</v>
      </c>
      <c r="F752" s="16" t="s">
        <v>3667</v>
      </c>
      <c r="G752" s="24" t="s">
        <v>4118</v>
      </c>
      <c r="H752" s="23">
        <v>1761300000</v>
      </c>
      <c r="I752" s="23">
        <v>1761300000</v>
      </c>
      <c r="J752" s="16" t="s">
        <v>3598</v>
      </c>
      <c r="K752" s="16" t="s">
        <v>48</v>
      </c>
      <c r="L752" s="15" t="s">
        <v>1497</v>
      </c>
      <c r="M752" s="15" t="s">
        <v>71</v>
      </c>
      <c r="N752" s="15" t="s">
        <v>1506</v>
      </c>
      <c r="O752" s="15" t="s">
        <v>1499</v>
      </c>
      <c r="P752" s="16" t="s">
        <v>1510</v>
      </c>
      <c r="Q752" s="16" t="s">
        <v>1511</v>
      </c>
      <c r="R752" s="16" t="s">
        <v>1512</v>
      </c>
      <c r="S752" s="16"/>
      <c r="T752" s="16" t="s">
        <v>1513</v>
      </c>
      <c r="U752" s="17" t="s">
        <v>1782</v>
      </c>
      <c r="V752" s="17"/>
      <c r="W752" s="16"/>
      <c r="X752" s="18"/>
      <c r="Y752" s="16"/>
      <c r="Z752" s="16"/>
      <c r="AA752" s="19" t="str">
        <f t="shared" si="15"/>
        <v/>
      </c>
      <c r="AB752" s="17"/>
      <c r="AC752" s="17"/>
      <c r="AD752" s="17"/>
      <c r="AE752" s="15" t="s">
        <v>4199</v>
      </c>
      <c r="AF752" s="16" t="s">
        <v>864</v>
      </c>
      <c r="AG752" s="15" t="s">
        <v>1504</v>
      </c>
      <c r="AH752"/>
      <c r="AI752"/>
      <c r="AJ752"/>
      <c r="AK752"/>
      <c r="AL752"/>
      <c r="AM752"/>
      <c r="AN752"/>
      <c r="AO752"/>
      <c r="AP752" s="20"/>
    </row>
    <row r="753" spans="1:42" s="33" customFormat="1" ht="63" hidden="1" customHeight="1" x14ac:dyDescent="0.25">
      <c r="A753" s="13" t="s">
        <v>1495</v>
      </c>
      <c r="B753" s="14">
        <v>81101510</v>
      </c>
      <c r="C753" s="15" t="s">
        <v>4201</v>
      </c>
      <c r="D753" s="15" t="s">
        <v>3749</v>
      </c>
      <c r="E753" s="14" t="s">
        <v>3584</v>
      </c>
      <c r="F753" s="14" t="s">
        <v>3681</v>
      </c>
      <c r="G753" s="24" t="s">
        <v>4118</v>
      </c>
      <c r="H753" s="23">
        <v>195700000</v>
      </c>
      <c r="I753" s="23">
        <v>195700000</v>
      </c>
      <c r="J753" s="16" t="s">
        <v>3598</v>
      </c>
      <c r="K753" s="16" t="s">
        <v>48</v>
      </c>
      <c r="L753" s="15" t="s">
        <v>1497</v>
      </c>
      <c r="M753" s="15" t="s">
        <v>71</v>
      </c>
      <c r="N753" s="15" t="s">
        <v>1506</v>
      </c>
      <c r="O753" s="15" t="s">
        <v>1499</v>
      </c>
      <c r="P753" s="16" t="s">
        <v>1510</v>
      </c>
      <c r="Q753" s="16" t="s">
        <v>1511</v>
      </c>
      <c r="R753" s="16" t="s">
        <v>1512</v>
      </c>
      <c r="S753" s="16"/>
      <c r="T753" s="16" t="s">
        <v>1513</v>
      </c>
      <c r="U753" s="17" t="s">
        <v>1782</v>
      </c>
      <c r="V753" s="17"/>
      <c r="W753" s="16"/>
      <c r="X753" s="18"/>
      <c r="Y753" s="16"/>
      <c r="Z753" s="16"/>
      <c r="AA753" s="19" t="str">
        <f t="shared" si="15"/>
        <v/>
      </c>
      <c r="AB753" s="17"/>
      <c r="AC753" s="17"/>
      <c r="AD753" s="17"/>
      <c r="AE753" s="15" t="s">
        <v>1533</v>
      </c>
      <c r="AF753" s="16" t="s">
        <v>53</v>
      </c>
      <c r="AG753" s="15" t="s">
        <v>1508</v>
      </c>
      <c r="AH753"/>
      <c r="AI753"/>
      <c r="AJ753"/>
      <c r="AK753"/>
      <c r="AL753"/>
      <c r="AM753"/>
      <c r="AN753"/>
      <c r="AO753"/>
      <c r="AP753" s="20"/>
    </row>
    <row r="754" spans="1:42" s="33" customFormat="1" ht="63" hidden="1" customHeight="1" x14ac:dyDescent="0.25">
      <c r="A754" s="13" t="s">
        <v>1495</v>
      </c>
      <c r="B754" s="14" t="s">
        <v>3961</v>
      </c>
      <c r="C754" s="15" t="s">
        <v>1825</v>
      </c>
      <c r="D754" s="15" t="s">
        <v>3749</v>
      </c>
      <c r="E754" s="14" t="s">
        <v>3584</v>
      </c>
      <c r="F754" s="16" t="s">
        <v>3667</v>
      </c>
      <c r="G754" s="24" t="s">
        <v>4118</v>
      </c>
      <c r="H754" s="23">
        <v>2700000000</v>
      </c>
      <c r="I754" s="23">
        <v>2700000000</v>
      </c>
      <c r="J754" s="16" t="s">
        <v>3598</v>
      </c>
      <c r="K754" s="16" t="s">
        <v>48</v>
      </c>
      <c r="L754" s="15" t="s">
        <v>1497</v>
      </c>
      <c r="M754" s="15" t="s">
        <v>71</v>
      </c>
      <c r="N754" s="15" t="s">
        <v>1506</v>
      </c>
      <c r="O754" s="15" t="s">
        <v>1499</v>
      </c>
      <c r="P754" s="16" t="s">
        <v>1510</v>
      </c>
      <c r="Q754" s="16" t="s">
        <v>1511</v>
      </c>
      <c r="R754" s="16" t="s">
        <v>1512</v>
      </c>
      <c r="S754" s="16"/>
      <c r="T754" s="16" t="s">
        <v>1513</v>
      </c>
      <c r="U754" s="17" t="s">
        <v>1782</v>
      </c>
      <c r="V754" s="17"/>
      <c r="W754" s="16"/>
      <c r="X754" s="18"/>
      <c r="Y754" s="16"/>
      <c r="Z754" s="16"/>
      <c r="AA754" s="19" t="str">
        <f t="shared" si="15"/>
        <v/>
      </c>
      <c r="AB754" s="17"/>
      <c r="AC754" s="17"/>
      <c r="AD754" s="17"/>
      <c r="AE754" s="15" t="s">
        <v>4199</v>
      </c>
      <c r="AF754" s="16" t="s">
        <v>864</v>
      </c>
      <c r="AG754" s="15" t="s">
        <v>1504</v>
      </c>
      <c r="AH754"/>
      <c r="AI754"/>
      <c r="AJ754"/>
      <c r="AK754"/>
      <c r="AL754"/>
      <c r="AM754"/>
      <c r="AN754"/>
      <c r="AO754"/>
      <c r="AP754" s="20"/>
    </row>
    <row r="755" spans="1:42" s="33" customFormat="1" ht="63" hidden="1" customHeight="1" x14ac:dyDescent="0.25">
      <c r="A755" s="13" t="s">
        <v>1495</v>
      </c>
      <c r="B755" s="14">
        <v>81101510</v>
      </c>
      <c r="C755" s="15" t="s">
        <v>1826</v>
      </c>
      <c r="D755" s="15" t="s">
        <v>3749</v>
      </c>
      <c r="E755" s="14" t="s">
        <v>3584</v>
      </c>
      <c r="F755" s="14" t="s">
        <v>3681</v>
      </c>
      <c r="G755" s="24" t="s">
        <v>4118</v>
      </c>
      <c r="H755" s="23">
        <v>300000000</v>
      </c>
      <c r="I755" s="23">
        <v>300000000</v>
      </c>
      <c r="J755" s="16" t="s">
        <v>3598</v>
      </c>
      <c r="K755" s="16" t="s">
        <v>48</v>
      </c>
      <c r="L755" s="15" t="s">
        <v>1497</v>
      </c>
      <c r="M755" s="15" t="s">
        <v>71</v>
      </c>
      <c r="N755" s="15" t="s">
        <v>1506</v>
      </c>
      <c r="O755" s="15" t="s">
        <v>1499</v>
      </c>
      <c r="P755" s="16" t="s">
        <v>1510</v>
      </c>
      <c r="Q755" s="16" t="s">
        <v>1511</v>
      </c>
      <c r="R755" s="16" t="s">
        <v>1512</v>
      </c>
      <c r="S755" s="16"/>
      <c r="T755" s="16" t="s">
        <v>1513</v>
      </c>
      <c r="U755" s="17" t="s">
        <v>1782</v>
      </c>
      <c r="V755" s="17"/>
      <c r="W755" s="16"/>
      <c r="X755" s="18"/>
      <c r="Y755" s="16"/>
      <c r="Z755" s="16"/>
      <c r="AA755" s="19" t="str">
        <f t="shared" si="15"/>
        <v/>
      </c>
      <c r="AB755" s="17"/>
      <c r="AC755" s="17"/>
      <c r="AD755" s="17"/>
      <c r="AE755" s="15" t="s">
        <v>1533</v>
      </c>
      <c r="AF755" s="16" t="s">
        <v>53</v>
      </c>
      <c r="AG755" s="15" t="s">
        <v>1508</v>
      </c>
      <c r="AH755"/>
      <c r="AI755"/>
      <c r="AJ755"/>
      <c r="AK755"/>
      <c r="AL755"/>
      <c r="AM755"/>
      <c r="AN755"/>
      <c r="AO755"/>
      <c r="AP755" s="20"/>
    </row>
    <row r="756" spans="1:42" s="33" customFormat="1" ht="63" hidden="1" customHeight="1" x14ac:dyDescent="0.25">
      <c r="A756" s="13" t="s">
        <v>1495</v>
      </c>
      <c r="B756" s="14" t="s">
        <v>3961</v>
      </c>
      <c r="C756" s="15" t="s">
        <v>4202</v>
      </c>
      <c r="D756" s="15" t="s">
        <v>3749</v>
      </c>
      <c r="E756" s="14" t="s">
        <v>3584</v>
      </c>
      <c r="F756" s="16" t="s">
        <v>3667</v>
      </c>
      <c r="G756" s="24" t="s">
        <v>4118</v>
      </c>
      <c r="H756" s="23">
        <v>1771209563.4000001</v>
      </c>
      <c r="I756" s="23">
        <v>1771209563.4000001</v>
      </c>
      <c r="J756" s="16" t="s">
        <v>3598</v>
      </c>
      <c r="K756" s="16" t="s">
        <v>48</v>
      </c>
      <c r="L756" s="15" t="s">
        <v>1497</v>
      </c>
      <c r="M756" s="15" t="s">
        <v>71</v>
      </c>
      <c r="N756" s="15" t="s">
        <v>1506</v>
      </c>
      <c r="O756" s="15" t="s">
        <v>1499</v>
      </c>
      <c r="P756" s="16" t="s">
        <v>1510</v>
      </c>
      <c r="Q756" s="16" t="s">
        <v>1511</v>
      </c>
      <c r="R756" s="16" t="s">
        <v>1512</v>
      </c>
      <c r="S756" s="16"/>
      <c r="T756" s="16" t="s">
        <v>1513</v>
      </c>
      <c r="U756" s="17" t="s">
        <v>1782</v>
      </c>
      <c r="V756" s="17"/>
      <c r="W756" s="16"/>
      <c r="X756" s="18"/>
      <c r="Y756" s="16"/>
      <c r="Z756" s="16"/>
      <c r="AA756" s="19" t="str">
        <f t="shared" si="15"/>
        <v/>
      </c>
      <c r="AB756" s="17"/>
      <c r="AC756" s="17"/>
      <c r="AD756" s="17"/>
      <c r="AE756" s="15" t="s">
        <v>4199</v>
      </c>
      <c r="AF756" s="16" t="s">
        <v>864</v>
      </c>
      <c r="AG756" s="15" t="s">
        <v>1504</v>
      </c>
      <c r="AH756"/>
      <c r="AI756"/>
      <c r="AJ756"/>
      <c r="AK756"/>
      <c r="AL756"/>
      <c r="AM756"/>
      <c r="AN756"/>
      <c r="AO756"/>
      <c r="AP756" s="20"/>
    </row>
    <row r="757" spans="1:42" s="33" customFormat="1" ht="63" hidden="1" customHeight="1" x14ac:dyDescent="0.25">
      <c r="A757" s="13" t="s">
        <v>1495</v>
      </c>
      <c r="B757" s="14">
        <v>81101510</v>
      </c>
      <c r="C757" s="15" t="s">
        <v>4203</v>
      </c>
      <c r="D757" s="15" t="s">
        <v>3749</v>
      </c>
      <c r="E757" s="14" t="s">
        <v>3578</v>
      </c>
      <c r="F757" s="14" t="s">
        <v>3681</v>
      </c>
      <c r="G757" s="24" t="s">
        <v>4118</v>
      </c>
      <c r="H757" s="23">
        <v>196801062.60000002</v>
      </c>
      <c r="I757" s="23">
        <v>196801062.60000002</v>
      </c>
      <c r="J757" s="16" t="s">
        <v>3598</v>
      </c>
      <c r="K757" s="16" t="s">
        <v>48</v>
      </c>
      <c r="L757" s="15" t="s">
        <v>1497</v>
      </c>
      <c r="M757" s="15" t="s">
        <v>71</v>
      </c>
      <c r="N757" s="15" t="s">
        <v>1506</v>
      </c>
      <c r="O757" s="15" t="s">
        <v>1499</v>
      </c>
      <c r="P757" s="16" t="s">
        <v>1510</v>
      </c>
      <c r="Q757" s="16" t="s">
        <v>1511</v>
      </c>
      <c r="R757" s="16" t="s">
        <v>1512</v>
      </c>
      <c r="S757" s="16"/>
      <c r="T757" s="16" t="s">
        <v>1513</v>
      </c>
      <c r="U757" s="17" t="s">
        <v>1782</v>
      </c>
      <c r="V757" s="17"/>
      <c r="W757" s="16"/>
      <c r="X757" s="18"/>
      <c r="Y757" s="16"/>
      <c r="Z757" s="16"/>
      <c r="AA757" s="19" t="str">
        <f t="shared" si="15"/>
        <v/>
      </c>
      <c r="AB757" s="17"/>
      <c r="AC757" s="17"/>
      <c r="AD757" s="17"/>
      <c r="AE757" s="15" t="s">
        <v>1533</v>
      </c>
      <c r="AF757" s="16" t="s">
        <v>53</v>
      </c>
      <c r="AG757" s="15" t="s">
        <v>1508</v>
      </c>
      <c r="AH757"/>
      <c r="AI757"/>
      <c r="AJ757"/>
      <c r="AK757"/>
      <c r="AL757"/>
      <c r="AM757"/>
      <c r="AN757"/>
      <c r="AO757"/>
      <c r="AP757" s="20"/>
    </row>
    <row r="758" spans="1:42" s="33" customFormat="1" ht="63" hidden="1" customHeight="1" x14ac:dyDescent="0.25">
      <c r="A758" s="13" t="s">
        <v>1495</v>
      </c>
      <c r="B758" s="14" t="s">
        <v>3961</v>
      </c>
      <c r="C758" s="15" t="s">
        <v>4204</v>
      </c>
      <c r="D758" s="15" t="s">
        <v>3573</v>
      </c>
      <c r="E758" s="14" t="s">
        <v>3581</v>
      </c>
      <c r="F758" s="16" t="s">
        <v>3667</v>
      </c>
      <c r="G758" s="24" t="s">
        <v>3816</v>
      </c>
      <c r="H758" s="23">
        <v>5482434073</v>
      </c>
      <c r="I758" s="23">
        <v>5482434073</v>
      </c>
      <c r="J758" s="16" t="s">
        <v>3598</v>
      </c>
      <c r="K758" s="16" t="s">
        <v>48</v>
      </c>
      <c r="L758" s="15" t="s">
        <v>1497</v>
      </c>
      <c r="M758" s="15" t="s">
        <v>71</v>
      </c>
      <c r="N758" s="15" t="s">
        <v>1506</v>
      </c>
      <c r="O758" s="15" t="s">
        <v>1499</v>
      </c>
      <c r="P758" s="16" t="s">
        <v>1557</v>
      </c>
      <c r="Q758" s="16" t="s">
        <v>1827</v>
      </c>
      <c r="R758" s="16" t="s">
        <v>1828</v>
      </c>
      <c r="S758" s="16">
        <v>182259001</v>
      </c>
      <c r="T758" s="16" t="s">
        <v>1612</v>
      </c>
      <c r="U758" s="17" t="s">
        <v>1829</v>
      </c>
      <c r="V758" s="17"/>
      <c r="W758" s="16"/>
      <c r="X758" s="18"/>
      <c r="Y758" s="16"/>
      <c r="Z758" s="16"/>
      <c r="AA758" s="19" t="str">
        <f t="shared" si="15"/>
        <v/>
      </c>
      <c r="AB758" s="17"/>
      <c r="AC758" s="17"/>
      <c r="AD758" s="17"/>
      <c r="AE758" s="15" t="s">
        <v>4205</v>
      </c>
      <c r="AF758" s="16" t="s">
        <v>864</v>
      </c>
      <c r="AG758" s="15" t="s">
        <v>1508</v>
      </c>
      <c r="AH758"/>
      <c r="AI758"/>
      <c r="AJ758"/>
      <c r="AK758"/>
      <c r="AL758"/>
      <c r="AM758"/>
      <c r="AN758"/>
      <c r="AO758"/>
      <c r="AP758" s="20"/>
    </row>
    <row r="759" spans="1:42" s="33" customFormat="1" ht="63" hidden="1" customHeight="1" x14ac:dyDescent="0.25">
      <c r="A759" s="13" t="s">
        <v>1495</v>
      </c>
      <c r="B759" s="14" t="s">
        <v>4206</v>
      </c>
      <c r="C759" s="15" t="s">
        <v>4207</v>
      </c>
      <c r="D759" s="15" t="s">
        <v>3573</v>
      </c>
      <c r="E759" s="14" t="s">
        <v>3584</v>
      </c>
      <c r="F759" s="14" t="s">
        <v>3681</v>
      </c>
      <c r="G759" s="24" t="s">
        <v>3816</v>
      </c>
      <c r="H759" s="23">
        <v>383770385</v>
      </c>
      <c r="I759" s="23">
        <v>383770385</v>
      </c>
      <c r="J759" s="16" t="s">
        <v>3598</v>
      </c>
      <c r="K759" s="16" t="s">
        <v>48</v>
      </c>
      <c r="L759" s="15" t="s">
        <v>1497</v>
      </c>
      <c r="M759" s="15" t="s">
        <v>71</v>
      </c>
      <c r="N759" s="15" t="s">
        <v>1506</v>
      </c>
      <c r="O759" s="15" t="s">
        <v>1499</v>
      </c>
      <c r="P759" s="16" t="s">
        <v>1557</v>
      </c>
      <c r="Q759" s="16" t="s">
        <v>1827</v>
      </c>
      <c r="R759" s="16" t="s">
        <v>1828</v>
      </c>
      <c r="S759" s="16">
        <v>182259001</v>
      </c>
      <c r="T759" s="16" t="s">
        <v>1612</v>
      </c>
      <c r="U759" s="17" t="s">
        <v>1829</v>
      </c>
      <c r="V759" s="17"/>
      <c r="W759" s="16"/>
      <c r="X759" s="18"/>
      <c r="Y759" s="16"/>
      <c r="Z759" s="16"/>
      <c r="AA759" s="19" t="str">
        <f t="shared" si="15"/>
        <v/>
      </c>
      <c r="AB759" s="17"/>
      <c r="AC759" s="17"/>
      <c r="AD759" s="17"/>
      <c r="AE759" s="15" t="s">
        <v>4205</v>
      </c>
      <c r="AF759" s="16" t="s">
        <v>53</v>
      </c>
      <c r="AG759" s="15" t="s">
        <v>1508</v>
      </c>
      <c r="AH759"/>
      <c r="AI759"/>
      <c r="AJ759"/>
      <c r="AK759"/>
      <c r="AL759"/>
      <c r="AM759"/>
      <c r="AN759"/>
      <c r="AO759"/>
      <c r="AP759" s="20"/>
    </row>
    <row r="760" spans="1:42" s="33" customFormat="1" ht="63" hidden="1" customHeight="1" x14ac:dyDescent="0.25">
      <c r="A760" s="13" t="s">
        <v>1495</v>
      </c>
      <c r="B760" s="14" t="s">
        <v>4206</v>
      </c>
      <c r="C760" s="15" t="s">
        <v>1830</v>
      </c>
      <c r="D760" s="15" t="s">
        <v>3575</v>
      </c>
      <c r="E760" s="14" t="s">
        <v>3584</v>
      </c>
      <c r="F760" s="16" t="s">
        <v>3667</v>
      </c>
      <c r="G760" s="24" t="s">
        <v>3816</v>
      </c>
      <c r="H760" s="23">
        <v>1564720893</v>
      </c>
      <c r="I760" s="23">
        <v>1564720893</v>
      </c>
      <c r="J760" s="16" t="s">
        <v>3598</v>
      </c>
      <c r="K760" s="16" t="s">
        <v>48</v>
      </c>
      <c r="L760" s="15" t="s">
        <v>1497</v>
      </c>
      <c r="M760" s="15" t="s">
        <v>71</v>
      </c>
      <c r="N760" s="15" t="s">
        <v>1506</v>
      </c>
      <c r="O760" s="15" t="s">
        <v>1499</v>
      </c>
      <c r="P760" s="16" t="s">
        <v>1557</v>
      </c>
      <c r="Q760" s="16" t="s">
        <v>1827</v>
      </c>
      <c r="R760" s="16" t="s">
        <v>1828</v>
      </c>
      <c r="S760" s="16">
        <v>182259001</v>
      </c>
      <c r="T760" s="16" t="s">
        <v>1612</v>
      </c>
      <c r="U760" s="17" t="s">
        <v>1829</v>
      </c>
      <c r="V760" s="17"/>
      <c r="W760" s="16"/>
      <c r="X760" s="18"/>
      <c r="Y760" s="16"/>
      <c r="Z760" s="16"/>
      <c r="AA760" s="19" t="str">
        <f t="shared" si="15"/>
        <v/>
      </c>
      <c r="AB760" s="17"/>
      <c r="AC760" s="17"/>
      <c r="AD760" s="17"/>
      <c r="AE760" s="15" t="s">
        <v>4205</v>
      </c>
      <c r="AF760" s="16" t="s">
        <v>864</v>
      </c>
      <c r="AG760" s="15" t="s">
        <v>1508</v>
      </c>
      <c r="AH760"/>
      <c r="AI760"/>
      <c r="AJ760"/>
      <c r="AK760"/>
      <c r="AL760"/>
      <c r="AM760"/>
      <c r="AN760"/>
      <c r="AO760"/>
      <c r="AP760" s="20"/>
    </row>
    <row r="761" spans="1:42" s="33" customFormat="1" ht="63" hidden="1" customHeight="1" x14ac:dyDescent="0.25">
      <c r="A761" s="13" t="s">
        <v>1495</v>
      </c>
      <c r="B761" s="14" t="s">
        <v>4206</v>
      </c>
      <c r="C761" s="15" t="s">
        <v>1831</v>
      </c>
      <c r="D761" s="15" t="s">
        <v>3575</v>
      </c>
      <c r="E761" s="14" t="s">
        <v>4208</v>
      </c>
      <c r="F761" s="14" t="s">
        <v>3681</v>
      </c>
      <c r="G761" s="24" t="s">
        <v>3816</v>
      </c>
      <c r="H761" s="23">
        <v>180000000</v>
      </c>
      <c r="I761" s="23">
        <v>180000000</v>
      </c>
      <c r="J761" s="16" t="s">
        <v>3598</v>
      </c>
      <c r="K761" s="16" t="s">
        <v>48</v>
      </c>
      <c r="L761" s="15" t="s">
        <v>1497</v>
      </c>
      <c r="M761" s="15" t="s">
        <v>71</v>
      </c>
      <c r="N761" s="15" t="s">
        <v>1506</v>
      </c>
      <c r="O761" s="15" t="s">
        <v>1499</v>
      </c>
      <c r="P761" s="16" t="s">
        <v>1557</v>
      </c>
      <c r="Q761" s="16" t="s">
        <v>1827</v>
      </c>
      <c r="R761" s="16" t="s">
        <v>1828</v>
      </c>
      <c r="S761" s="16">
        <v>182259001</v>
      </c>
      <c r="T761" s="16" t="s">
        <v>1612</v>
      </c>
      <c r="U761" s="17" t="s">
        <v>1829</v>
      </c>
      <c r="V761" s="17"/>
      <c r="W761" s="16"/>
      <c r="X761" s="18"/>
      <c r="Y761" s="16"/>
      <c r="Z761" s="16"/>
      <c r="AA761" s="19" t="str">
        <f t="shared" si="15"/>
        <v/>
      </c>
      <c r="AB761" s="17"/>
      <c r="AC761" s="17"/>
      <c r="AD761" s="17"/>
      <c r="AE761" s="15" t="s">
        <v>4205</v>
      </c>
      <c r="AF761" s="16" t="s">
        <v>53</v>
      </c>
      <c r="AG761" s="15" t="s">
        <v>1508</v>
      </c>
      <c r="AH761"/>
      <c r="AI761"/>
      <c r="AJ761"/>
      <c r="AK761"/>
      <c r="AL761"/>
      <c r="AM761"/>
      <c r="AN761"/>
      <c r="AO761"/>
      <c r="AP761" s="20"/>
    </row>
    <row r="762" spans="1:42" s="33" customFormat="1" ht="63" hidden="1" customHeight="1" x14ac:dyDescent="0.25">
      <c r="A762" s="13" t="s">
        <v>1495</v>
      </c>
      <c r="B762" s="14" t="s">
        <v>3961</v>
      </c>
      <c r="C762" s="15" t="s">
        <v>1832</v>
      </c>
      <c r="D762" s="15" t="s">
        <v>3788</v>
      </c>
      <c r="E762" s="14" t="s">
        <v>4208</v>
      </c>
      <c r="F762" s="22" t="s">
        <v>3746</v>
      </c>
      <c r="G762" s="24" t="s">
        <v>3816</v>
      </c>
      <c r="H762" s="23">
        <v>497999000000</v>
      </c>
      <c r="I762" s="23">
        <v>497999000000</v>
      </c>
      <c r="J762" s="16" t="s">
        <v>3598</v>
      </c>
      <c r="K762" s="16" t="s">
        <v>48</v>
      </c>
      <c r="L762" s="15" t="s">
        <v>1497</v>
      </c>
      <c r="M762" s="15" t="s">
        <v>71</v>
      </c>
      <c r="N762" s="15" t="s">
        <v>1498</v>
      </c>
      <c r="O762" s="15" t="s">
        <v>1499</v>
      </c>
      <c r="P762" s="16" t="s">
        <v>1500</v>
      </c>
      <c r="Q762" s="16" t="s">
        <v>1501</v>
      </c>
      <c r="R762" s="16" t="s">
        <v>1502</v>
      </c>
      <c r="S762" s="16"/>
      <c r="T762" s="16" t="s">
        <v>3962</v>
      </c>
      <c r="U762" s="17" t="s">
        <v>1833</v>
      </c>
      <c r="V762" s="17"/>
      <c r="W762" s="16"/>
      <c r="X762" s="18"/>
      <c r="Y762" s="16"/>
      <c r="Z762" s="16"/>
      <c r="AA762" s="19" t="str">
        <f t="shared" si="15"/>
        <v/>
      </c>
      <c r="AB762" s="17"/>
      <c r="AC762" s="17"/>
      <c r="AD762" s="17"/>
      <c r="AE762" s="15" t="s">
        <v>1614</v>
      </c>
      <c r="AF762" s="16" t="s">
        <v>864</v>
      </c>
      <c r="AG762" s="15" t="s">
        <v>1504</v>
      </c>
      <c r="AH762"/>
      <c r="AI762"/>
      <c r="AJ762"/>
      <c r="AK762"/>
      <c r="AL762"/>
      <c r="AM762"/>
      <c r="AN762"/>
      <c r="AO762"/>
      <c r="AP762" s="20"/>
    </row>
    <row r="763" spans="1:42" s="33" customFormat="1" ht="63" hidden="1" customHeight="1" x14ac:dyDescent="0.25">
      <c r="A763" s="13" t="s">
        <v>1495</v>
      </c>
      <c r="B763" s="14" t="s">
        <v>3961</v>
      </c>
      <c r="C763" s="15" t="s">
        <v>1834</v>
      </c>
      <c r="D763" s="15" t="s">
        <v>3788</v>
      </c>
      <c r="E763" s="14" t="s">
        <v>4208</v>
      </c>
      <c r="F763" s="22" t="s">
        <v>3746</v>
      </c>
      <c r="G763" s="24" t="s">
        <v>3816</v>
      </c>
      <c r="H763" s="23">
        <v>979818000000</v>
      </c>
      <c r="I763" s="23">
        <v>979818000000</v>
      </c>
      <c r="J763" s="16" t="s">
        <v>3598</v>
      </c>
      <c r="K763" s="16" t="s">
        <v>48</v>
      </c>
      <c r="L763" s="15" t="s">
        <v>1497</v>
      </c>
      <c r="M763" s="15" t="s">
        <v>71</v>
      </c>
      <c r="N763" s="15" t="s">
        <v>1498</v>
      </c>
      <c r="O763" s="15" t="s">
        <v>1499</v>
      </c>
      <c r="P763" s="16" t="s">
        <v>1500</v>
      </c>
      <c r="Q763" s="16" t="s">
        <v>1501</v>
      </c>
      <c r="R763" s="16" t="s">
        <v>1502</v>
      </c>
      <c r="S763" s="16"/>
      <c r="T763" s="16" t="s">
        <v>3962</v>
      </c>
      <c r="U763" s="17" t="s">
        <v>1835</v>
      </c>
      <c r="V763" s="17"/>
      <c r="W763" s="16"/>
      <c r="X763" s="18"/>
      <c r="Y763" s="16"/>
      <c r="Z763" s="16"/>
      <c r="AA763" s="19" t="str">
        <f t="shared" si="15"/>
        <v/>
      </c>
      <c r="AB763" s="17"/>
      <c r="AC763" s="17"/>
      <c r="AD763" s="17"/>
      <c r="AE763" s="15" t="s">
        <v>1614</v>
      </c>
      <c r="AF763" s="16" t="s">
        <v>864</v>
      </c>
      <c r="AG763" s="15" t="s">
        <v>1504</v>
      </c>
      <c r="AH763"/>
      <c r="AI763"/>
      <c r="AJ763"/>
      <c r="AK763"/>
      <c r="AL763"/>
      <c r="AM763"/>
      <c r="AN763"/>
      <c r="AO763"/>
      <c r="AP763" s="20"/>
    </row>
    <row r="764" spans="1:42" s="33" customFormat="1" ht="63" hidden="1" customHeight="1" x14ac:dyDescent="0.25">
      <c r="A764" s="13" t="s">
        <v>1495</v>
      </c>
      <c r="B764" s="14" t="s">
        <v>3961</v>
      </c>
      <c r="C764" s="15" t="s">
        <v>1836</v>
      </c>
      <c r="D764" s="15" t="s">
        <v>3788</v>
      </c>
      <c r="E764" s="14" t="s">
        <v>4208</v>
      </c>
      <c r="F764" s="22" t="s">
        <v>3746</v>
      </c>
      <c r="G764" s="24" t="s">
        <v>3816</v>
      </c>
      <c r="H764" s="23">
        <v>191246000000</v>
      </c>
      <c r="I764" s="23">
        <v>191246000000</v>
      </c>
      <c r="J764" s="16" t="s">
        <v>3598</v>
      </c>
      <c r="K764" s="16" t="s">
        <v>48</v>
      </c>
      <c r="L764" s="15" t="s">
        <v>1497</v>
      </c>
      <c r="M764" s="15" t="s">
        <v>71</v>
      </c>
      <c r="N764" s="15" t="s">
        <v>1498</v>
      </c>
      <c r="O764" s="15" t="s">
        <v>1499</v>
      </c>
      <c r="P764" s="16" t="s">
        <v>1500</v>
      </c>
      <c r="Q764" s="16" t="s">
        <v>1501</v>
      </c>
      <c r="R764" s="16" t="s">
        <v>1502</v>
      </c>
      <c r="S764" s="16"/>
      <c r="T764" s="16" t="s">
        <v>3962</v>
      </c>
      <c r="U764" s="17" t="s">
        <v>1837</v>
      </c>
      <c r="V764" s="17"/>
      <c r="W764" s="16"/>
      <c r="X764" s="18"/>
      <c r="Y764" s="16"/>
      <c r="Z764" s="16"/>
      <c r="AA764" s="19" t="str">
        <f t="shared" si="15"/>
        <v/>
      </c>
      <c r="AB764" s="17"/>
      <c r="AC764" s="17"/>
      <c r="AD764" s="17"/>
      <c r="AE764" s="15" t="s">
        <v>1614</v>
      </c>
      <c r="AF764" s="16" t="s">
        <v>864</v>
      </c>
      <c r="AG764" s="15" t="s">
        <v>1504</v>
      </c>
      <c r="AH764"/>
      <c r="AI764"/>
      <c r="AJ764"/>
      <c r="AK764"/>
      <c r="AL764"/>
      <c r="AM764"/>
      <c r="AN764"/>
      <c r="AO764"/>
      <c r="AP764" s="20"/>
    </row>
    <row r="765" spans="1:42" s="33" customFormat="1" ht="63" hidden="1" customHeight="1" x14ac:dyDescent="0.25">
      <c r="A765" s="13" t="s">
        <v>1495</v>
      </c>
      <c r="B765" s="14" t="s">
        <v>3961</v>
      </c>
      <c r="C765" s="15" t="s">
        <v>1838</v>
      </c>
      <c r="D765" s="15" t="s">
        <v>3788</v>
      </c>
      <c r="E765" s="14" t="s">
        <v>3578</v>
      </c>
      <c r="F765" s="22" t="s">
        <v>3746</v>
      </c>
      <c r="G765" s="24" t="s">
        <v>3816</v>
      </c>
      <c r="H765" s="23">
        <v>1371638000000</v>
      </c>
      <c r="I765" s="23">
        <v>1371638000000</v>
      </c>
      <c r="J765" s="16" t="s">
        <v>3598</v>
      </c>
      <c r="K765" s="16" t="s">
        <v>48</v>
      </c>
      <c r="L765" s="15" t="s">
        <v>1497</v>
      </c>
      <c r="M765" s="15" t="s">
        <v>71</v>
      </c>
      <c r="N765" s="15" t="s">
        <v>1498</v>
      </c>
      <c r="O765" s="15" t="s">
        <v>1499</v>
      </c>
      <c r="P765" s="16" t="s">
        <v>1500</v>
      </c>
      <c r="Q765" s="16" t="s">
        <v>1501</v>
      </c>
      <c r="R765" s="16" t="s">
        <v>1502</v>
      </c>
      <c r="S765" s="16"/>
      <c r="T765" s="16" t="s">
        <v>3962</v>
      </c>
      <c r="U765" s="17" t="s">
        <v>1839</v>
      </c>
      <c r="V765" s="17"/>
      <c r="W765" s="16"/>
      <c r="X765" s="18"/>
      <c r="Y765" s="16"/>
      <c r="Z765" s="16"/>
      <c r="AA765" s="19" t="str">
        <f t="shared" si="15"/>
        <v/>
      </c>
      <c r="AB765" s="17"/>
      <c r="AC765" s="17"/>
      <c r="AD765" s="17"/>
      <c r="AE765" s="15" t="s">
        <v>1614</v>
      </c>
      <c r="AF765" s="16" t="s">
        <v>864</v>
      </c>
      <c r="AG765" s="15" t="s">
        <v>1504</v>
      </c>
      <c r="AH765"/>
      <c r="AI765"/>
      <c r="AJ765"/>
      <c r="AK765"/>
      <c r="AL765"/>
      <c r="AM765"/>
      <c r="AN765"/>
      <c r="AO765"/>
      <c r="AP765" s="20"/>
    </row>
    <row r="766" spans="1:42" s="33" customFormat="1" ht="63" hidden="1" customHeight="1" x14ac:dyDescent="0.25">
      <c r="A766" s="13" t="s">
        <v>1495</v>
      </c>
      <c r="B766" s="14">
        <v>80101601</v>
      </c>
      <c r="C766" s="15" t="s">
        <v>1840</v>
      </c>
      <c r="D766" s="15" t="s">
        <v>3749</v>
      </c>
      <c r="E766" s="14" t="s">
        <v>3578</v>
      </c>
      <c r="F766" s="16" t="s">
        <v>3667</v>
      </c>
      <c r="G766" s="25" t="s">
        <v>3831</v>
      </c>
      <c r="H766" s="23">
        <v>15835000000</v>
      </c>
      <c r="I766" s="23">
        <v>15835000000</v>
      </c>
      <c r="J766" s="16" t="s">
        <v>3598</v>
      </c>
      <c r="K766" s="16" t="s">
        <v>48</v>
      </c>
      <c r="L766" s="15" t="s">
        <v>1497</v>
      </c>
      <c r="M766" s="15" t="s">
        <v>71</v>
      </c>
      <c r="N766" s="15" t="s">
        <v>1506</v>
      </c>
      <c r="O766" s="15" t="s">
        <v>1499</v>
      </c>
      <c r="P766" s="16" t="s">
        <v>1541</v>
      </c>
      <c r="Q766" s="16" t="s">
        <v>1841</v>
      </c>
      <c r="R766" s="16" t="s">
        <v>1842</v>
      </c>
      <c r="S766" s="16">
        <v>182168001</v>
      </c>
      <c r="T766" s="16" t="s">
        <v>4209</v>
      </c>
      <c r="U766" s="17" t="s">
        <v>1843</v>
      </c>
      <c r="V766" s="17"/>
      <c r="W766" s="16"/>
      <c r="X766" s="18"/>
      <c r="Y766" s="16"/>
      <c r="Z766" s="16"/>
      <c r="AA766" s="19" t="str">
        <f t="shared" si="15"/>
        <v/>
      </c>
      <c r="AB766" s="17"/>
      <c r="AC766" s="17"/>
      <c r="AD766" s="17"/>
      <c r="AE766" s="15" t="s">
        <v>1598</v>
      </c>
      <c r="AF766" s="16" t="s">
        <v>864</v>
      </c>
      <c r="AG766" s="15" t="s">
        <v>1508</v>
      </c>
      <c r="AH766"/>
      <c r="AI766"/>
      <c r="AJ766"/>
      <c r="AK766"/>
      <c r="AL766"/>
      <c r="AM766"/>
      <c r="AN766"/>
      <c r="AO766"/>
      <c r="AP766" s="20"/>
    </row>
    <row r="767" spans="1:42" s="33" customFormat="1" ht="63" hidden="1" customHeight="1" x14ac:dyDescent="0.25">
      <c r="A767" s="13" t="s">
        <v>1495</v>
      </c>
      <c r="B767" s="14">
        <v>80101601</v>
      </c>
      <c r="C767" s="15" t="s">
        <v>1844</v>
      </c>
      <c r="D767" s="15" t="s">
        <v>3749</v>
      </c>
      <c r="E767" s="14" t="s">
        <v>3578</v>
      </c>
      <c r="F767" s="16" t="s">
        <v>3667</v>
      </c>
      <c r="G767" s="25" t="s">
        <v>3831</v>
      </c>
      <c r="H767" s="23">
        <v>22962000000</v>
      </c>
      <c r="I767" s="23">
        <v>22962000000</v>
      </c>
      <c r="J767" s="16" t="s">
        <v>3598</v>
      </c>
      <c r="K767" s="16" t="s">
        <v>48</v>
      </c>
      <c r="L767" s="15" t="s">
        <v>1497</v>
      </c>
      <c r="M767" s="15" t="s">
        <v>71</v>
      </c>
      <c r="N767" s="15" t="s">
        <v>1506</v>
      </c>
      <c r="O767" s="15" t="s">
        <v>1499</v>
      </c>
      <c r="P767" s="16" t="s">
        <v>1541</v>
      </c>
      <c r="Q767" s="16" t="s">
        <v>1841</v>
      </c>
      <c r="R767" s="16" t="s">
        <v>1842</v>
      </c>
      <c r="S767" s="16">
        <v>182168001</v>
      </c>
      <c r="T767" s="16" t="s">
        <v>4209</v>
      </c>
      <c r="U767" s="17" t="s">
        <v>1845</v>
      </c>
      <c r="V767" s="17"/>
      <c r="W767" s="16"/>
      <c r="X767" s="18"/>
      <c r="Y767" s="16"/>
      <c r="Z767" s="16"/>
      <c r="AA767" s="19" t="str">
        <f t="shared" si="15"/>
        <v/>
      </c>
      <c r="AB767" s="17"/>
      <c r="AC767" s="17"/>
      <c r="AD767" s="17"/>
      <c r="AE767" s="15" t="s">
        <v>1598</v>
      </c>
      <c r="AF767" s="16" t="s">
        <v>864</v>
      </c>
      <c r="AG767" s="15" t="s">
        <v>1508</v>
      </c>
      <c r="AH767"/>
      <c r="AI767"/>
      <c r="AJ767"/>
      <c r="AK767"/>
      <c r="AL767"/>
      <c r="AM767"/>
      <c r="AN767"/>
      <c r="AO767"/>
      <c r="AP767" s="20"/>
    </row>
    <row r="768" spans="1:42" s="33" customFormat="1" ht="63" hidden="1" customHeight="1" x14ac:dyDescent="0.25">
      <c r="A768" s="13" t="s">
        <v>1495</v>
      </c>
      <c r="B768" s="14">
        <v>80101601</v>
      </c>
      <c r="C768" s="15" t="s">
        <v>1846</v>
      </c>
      <c r="D768" s="15" t="s">
        <v>3749</v>
      </c>
      <c r="E768" s="14" t="s">
        <v>3578</v>
      </c>
      <c r="F768" s="16" t="s">
        <v>3667</v>
      </c>
      <c r="G768" s="25" t="s">
        <v>3831</v>
      </c>
      <c r="H768" s="23">
        <v>6089000000</v>
      </c>
      <c r="I768" s="23">
        <v>6089000000</v>
      </c>
      <c r="J768" s="16" t="s">
        <v>3598</v>
      </c>
      <c r="K768" s="16" t="s">
        <v>48</v>
      </c>
      <c r="L768" s="15" t="s">
        <v>1497</v>
      </c>
      <c r="M768" s="15" t="s">
        <v>71</v>
      </c>
      <c r="N768" s="15" t="s">
        <v>1506</v>
      </c>
      <c r="O768" s="15" t="s">
        <v>1499</v>
      </c>
      <c r="P768" s="16" t="s">
        <v>1541</v>
      </c>
      <c r="Q768" s="16" t="s">
        <v>1841</v>
      </c>
      <c r="R768" s="16" t="s">
        <v>1842</v>
      </c>
      <c r="S768" s="16">
        <v>182168001</v>
      </c>
      <c r="T768" s="16" t="s">
        <v>4209</v>
      </c>
      <c r="U768" s="17" t="s">
        <v>1847</v>
      </c>
      <c r="V768" s="17"/>
      <c r="W768" s="16"/>
      <c r="X768" s="18"/>
      <c r="Y768" s="16"/>
      <c r="Z768" s="16"/>
      <c r="AA768" s="19" t="str">
        <f t="shared" si="15"/>
        <v/>
      </c>
      <c r="AB768" s="17"/>
      <c r="AC768" s="17"/>
      <c r="AD768" s="17"/>
      <c r="AE768" s="15" t="s">
        <v>1598</v>
      </c>
      <c r="AF768" s="16" t="s">
        <v>864</v>
      </c>
      <c r="AG768" s="15" t="s">
        <v>1508</v>
      </c>
      <c r="AH768"/>
      <c r="AI768"/>
      <c r="AJ768"/>
      <c r="AK768"/>
      <c r="AL768"/>
      <c r="AM768"/>
      <c r="AN768"/>
      <c r="AO768"/>
      <c r="AP768" s="20"/>
    </row>
    <row r="769" spans="1:42" s="33" customFormat="1" ht="63" hidden="1" customHeight="1" x14ac:dyDescent="0.25">
      <c r="A769" s="13" t="s">
        <v>1495</v>
      </c>
      <c r="B769" s="14">
        <v>80101601</v>
      </c>
      <c r="C769" s="15" t="s">
        <v>1848</v>
      </c>
      <c r="D769" s="15" t="s">
        <v>3749</v>
      </c>
      <c r="E769" s="14" t="s">
        <v>3578</v>
      </c>
      <c r="F769" s="16" t="s">
        <v>3667</v>
      </c>
      <c r="G769" s="25" t="s">
        <v>3831</v>
      </c>
      <c r="H769" s="23">
        <v>11832000000</v>
      </c>
      <c r="I769" s="23">
        <v>11832000000</v>
      </c>
      <c r="J769" s="16" t="s">
        <v>3598</v>
      </c>
      <c r="K769" s="16" t="s">
        <v>48</v>
      </c>
      <c r="L769" s="15" t="s">
        <v>1497</v>
      </c>
      <c r="M769" s="15" t="s">
        <v>71</v>
      </c>
      <c r="N769" s="15" t="s">
        <v>1506</v>
      </c>
      <c r="O769" s="15" t="s">
        <v>1499</v>
      </c>
      <c r="P769" s="16" t="s">
        <v>1541</v>
      </c>
      <c r="Q769" s="16" t="s">
        <v>1841</v>
      </c>
      <c r="R769" s="16" t="s">
        <v>1842</v>
      </c>
      <c r="S769" s="16">
        <v>182168001</v>
      </c>
      <c r="T769" s="16" t="s">
        <v>4209</v>
      </c>
      <c r="U769" s="17" t="s">
        <v>1849</v>
      </c>
      <c r="V769" s="17"/>
      <c r="W769" s="16"/>
      <c r="X769" s="18"/>
      <c r="Y769" s="16"/>
      <c r="Z769" s="16"/>
      <c r="AA769" s="19" t="str">
        <f t="shared" si="15"/>
        <v/>
      </c>
      <c r="AB769" s="17"/>
      <c r="AC769" s="17"/>
      <c r="AD769" s="17"/>
      <c r="AE769" s="15" t="s">
        <v>1598</v>
      </c>
      <c r="AF769" s="16" t="s">
        <v>864</v>
      </c>
      <c r="AG769" s="15" t="s">
        <v>1508</v>
      </c>
      <c r="AH769"/>
      <c r="AI769"/>
      <c r="AJ769"/>
      <c r="AK769"/>
      <c r="AL769"/>
      <c r="AM769"/>
      <c r="AN769"/>
      <c r="AO769"/>
      <c r="AP769" s="20"/>
    </row>
    <row r="770" spans="1:42" s="33" customFormat="1" ht="63" hidden="1" customHeight="1" x14ac:dyDescent="0.25">
      <c r="A770" s="13" t="s">
        <v>1495</v>
      </c>
      <c r="B770" s="14">
        <v>80101601</v>
      </c>
      <c r="C770" s="15" t="s">
        <v>1850</v>
      </c>
      <c r="D770" s="15" t="s">
        <v>3749</v>
      </c>
      <c r="E770" s="14" t="s">
        <v>3580</v>
      </c>
      <c r="F770" s="16" t="s">
        <v>3667</v>
      </c>
      <c r="G770" s="25" t="s">
        <v>3831</v>
      </c>
      <c r="H770" s="23">
        <v>12300000000</v>
      </c>
      <c r="I770" s="23">
        <v>12300000000</v>
      </c>
      <c r="J770" s="16" t="s">
        <v>3598</v>
      </c>
      <c r="K770" s="16" t="s">
        <v>48</v>
      </c>
      <c r="L770" s="15" t="s">
        <v>1497</v>
      </c>
      <c r="M770" s="15" t="s">
        <v>71</v>
      </c>
      <c r="N770" s="15" t="s">
        <v>1506</v>
      </c>
      <c r="O770" s="15" t="s">
        <v>1499</v>
      </c>
      <c r="P770" s="16" t="s">
        <v>1541</v>
      </c>
      <c r="Q770" s="16" t="s">
        <v>1841</v>
      </c>
      <c r="R770" s="16" t="s">
        <v>1842</v>
      </c>
      <c r="S770" s="16">
        <v>182168001</v>
      </c>
      <c r="T770" s="16" t="s">
        <v>4209</v>
      </c>
      <c r="U770" s="17" t="s">
        <v>1851</v>
      </c>
      <c r="V770" s="17"/>
      <c r="W770" s="16"/>
      <c r="X770" s="18"/>
      <c r="Y770" s="16"/>
      <c r="Z770" s="16"/>
      <c r="AA770" s="19" t="str">
        <f t="shared" si="15"/>
        <v/>
      </c>
      <c r="AB770" s="17"/>
      <c r="AC770" s="17"/>
      <c r="AD770" s="17"/>
      <c r="AE770" s="15" t="s">
        <v>1598</v>
      </c>
      <c r="AF770" s="16" t="s">
        <v>864</v>
      </c>
      <c r="AG770" s="15" t="s">
        <v>1508</v>
      </c>
      <c r="AH770"/>
      <c r="AI770"/>
      <c r="AJ770"/>
      <c r="AK770"/>
      <c r="AL770"/>
      <c r="AM770"/>
      <c r="AN770"/>
      <c r="AO770"/>
      <c r="AP770" s="20"/>
    </row>
    <row r="771" spans="1:42" s="33" customFormat="1" ht="63" hidden="1" customHeight="1" x14ac:dyDescent="0.25">
      <c r="A771" s="13" t="s">
        <v>1495</v>
      </c>
      <c r="B771" s="14" t="s">
        <v>3961</v>
      </c>
      <c r="C771" s="15" t="s">
        <v>1852</v>
      </c>
      <c r="D771" s="15" t="s">
        <v>3572</v>
      </c>
      <c r="E771" s="14" t="s">
        <v>3578</v>
      </c>
      <c r="F771" s="16" t="s">
        <v>3667</v>
      </c>
      <c r="G771" s="24" t="s">
        <v>3816</v>
      </c>
      <c r="H771" s="23">
        <v>0</v>
      </c>
      <c r="I771" s="23">
        <v>0</v>
      </c>
      <c r="J771" s="16" t="s">
        <v>3598</v>
      </c>
      <c r="K771" s="16" t="s">
        <v>48</v>
      </c>
      <c r="L771" s="15" t="s">
        <v>1497</v>
      </c>
      <c r="M771" s="15" t="s">
        <v>71</v>
      </c>
      <c r="N771" s="15" t="s">
        <v>1506</v>
      </c>
      <c r="O771" s="15" t="s">
        <v>1499</v>
      </c>
      <c r="P771" s="16" t="s">
        <v>1510</v>
      </c>
      <c r="Q771" s="16" t="s">
        <v>1691</v>
      </c>
      <c r="R771" s="16" t="s">
        <v>1512</v>
      </c>
      <c r="S771" s="16">
        <v>180035001</v>
      </c>
      <c r="T771" s="16" t="s">
        <v>1513</v>
      </c>
      <c r="U771" s="17" t="s">
        <v>1853</v>
      </c>
      <c r="V771" s="17"/>
      <c r="W771" s="16"/>
      <c r="X771" s="18"/>
      <c r="Y771" s="16"/>
      <c r="Z771" s="16"/>
      <c r="AA771" s="19" t="str">
        <f t="shared" si="15"/>
        <v/>
      </c>
      <c r="AB771" s="17"/>
      <c r="AC771" s="17"/>
      <c r="AD771" s="17"/>
      <c r="AE771" s="15" t="s">
        <v>4210</v>
      </c>
      <c r="AF771" s="16" t="s">
        <v>864</v>
      </c>
      <c r="AG771" s="15" t="s">
        <v>1508</v>
      </c>
      <c r="AH771"/>
      <c r="AI771"/>
      <c r="AJ771"/>
      <c r="AK771"/>
      <c r="AL771"/>
      <c r="AM771"/>
      <c r="AN771"/>
      <c r="AO771"/>
      <c r="AP771" s="20"/>
    </row>
    <row r="772" spans="1:42" s="33" customFormat="1" ht="63" hidden="1" customHeight="1" x14ac:dyDescent="0.25">
      <c r="A772" s="13" t="s">
        <v>1495</v>
      </c>
      <c r="B772" s="14" t="s">
        <v>3961</v>
      </c>
      <c r="C772" s="15" t="s">
        <v>1854</v>
      </c>
      <c r="D772" s="15" t="s">
        <v>3572</v>
      </c>
      <c r="E772" s="14" t="s">
        <v>3584</v>
      </c>
      <c r="F772" s="14" t="s">
        <v>3681</v>
      </c>
      <c r="G772" s="24" t="s">
        <v>3816</v>
      </c>
      <c r="H772" s="23">
        <v>0</v>
      </c>
      <c r="I772" s="23">
        <v>0</v>
      </c>
      <c r="J772" s="16" t="s">
        <v>3598</v>
      </c>
      <c r="K772" s="16" t="s">
        <v>48</v>
      </c>
      <c r="L772" s="15" t="s">
        <v>1497</v>
      </c>
      <c r="M772" s="15" t="s">
        <v>71</v>
      </c>
      <c r="N772" s="15" t="s">
        <v>1506</v>
      </c>
      <c r="O772" s="15" t="s">
        <v>1499</v>
      </c>
      <c r="P772" s="16" t="s">
        <v>1510</v>
      </c>
      <c r="Q772" s="16" t="s">
        <v>1691</v>
      </c>
      <c r="R772" s="16" t="s">
        <v>1512</v>
      </c>
      <c r="S772" s="16">
        <v>180035001</v>
      </c>
      <c r="T772" s="16" t="s">
        <v>1513</v>
      </c>
      <c r="U772" s="17" t="s">
        <v>1853</v>
      </c>
      <c r="V772" s="17"/>
      <c r="W772" s="16"/>
      <c r="X772" s="18"/>
      <c r="Y772" s="16"/>
      <c r="Z772" s="16"/>
      <c r="AA772" s="19" t="str">
        <f t="shared" si="15"/>
        <v/>
      </c>
      <c r="AB772" s="17"/>
      <c r="AC772" s="17"/>
      <c r="AD772" s="17"/>
      <c r="AE772" s="15" t="s">
        <v>4210</v>
      </c>
      <c r="AF772" s="16" t="s">
        <v>53</v>
      </c>
      <c r="AG772" s="15" t="s">
        <v>1508</v>
      </c>
      <c r="AH772"/>
      <c r="AI772"/>
      <c r="AJ772"/>
      <c r="AK772"/>
      <c r="AL772"/>
      <c r="AM772"/>
      <c r="AN772"/>
      <c r="AO772"/>
      <c r="AP772" s="20"/>
    </row>
    <row r="773" spans="1:42" s="33" customFormat="1" ht="63" hidden="1" customHeight="1" x14ac:dyDescent="0.25">
      <c r="A773" s="13" t="s">
        <v>1495</v>
      </c>
      <c r="B773" s="14">
        <v>81101510</v>
      </c>
      <c r="C773" s="15" t="s">
        <v>1855</v>
      </c>
      <c r="D773" s="15" t="s">
        <v>3572</v>
      </c>
      <c r="E773" s="14" t="s">
        <v>3588</v>
      </c>
      <c r="F773" s="16" t="s">
        <v>3667</v>
      </c>
      <c r="G773" s="24" t="s">
        <v>3816</v>
      </c>
      <c r="H773" s="23">
        <v>0</v>
      </c>
      <c r="I773" s="23">
        <v>0</v>
      </c>
      <c r="J773" s="16" t="s">
        <v>3598</v>
      </c>
      <c r="K773" s="16" t="s">
        <v>48</v>
      </c>
      <c r="L773" s="15" t="s">
        <v>1497</v>
      </c>
      <c r="M773" s="15" t="s">
        <v>71</v>
      </c>
      <c r="N773" s="15" t="s">
        <v>1506</v>
      </c>
      <c r="O773" s="15" t="s">
        <v>1499</v>
      </c>
      <c r="P773" s="16" t="s">
        <v>1541</v>
      </c>
      <c r="Q773" s="16" t="s">
        <v>1669</v>
      </c>
      <c r="R773" s="16" t="s">
        <v>1856</v>
      </c>
      <c r="S773" s="16" t="s">
        <v>1857</v>
      </c>
      <c r="T773" s="16" t="s">
        <v>1858</v>
      </c>
      <c r="U773" s="17" t="s">
        <v>1859</v>
      </c>
      <c r="V773" s="17"/>
      <c r="W773" s="16"/>
      <c r="X773" s="18"/>
      <c r="Y773" s="16"/>
      <c r="Z773" s="16"/>
      <c r="AA773" s="19" t="str">
        <f t="shared" si="15"/>
        <v/>
      </c>
      <c r="AB773" s="17"/>
      <c r="AC773" s="17"/>
      <c r="AD773" s="17"/>
      <c r="AE773" s="15" t="s">
        <v>4210</v>
      </c>
      <c r="AF773" s="16" t="s">
        <v>864</v>
      </c>
      <c r="AG773" s="15" t="s">
        <v>1508</v>
      </c>
      <c r="AH773"/>
      <c r="AI773"/>
      <c r="AJ773"/>
      <c r="AK773"/>
      <c r="AL773"/>
      <c r="AM773"/>
      <c r="AN773"/>
      <c r="AO773"/>
      <c r="AP773" s="20"/>
    </row>
    <row r="774" spans="1:42" s="33" customFormat="1" ht="63" hidden="1" customHeight="1" x14ac:dyDescent="0.25">
      <c r="A774" s="13" t="s">
        <v>1495</v>
      </c>
      <c r="B774" s="14">
        <v>80101601</v>
      </c>
      <c r="C774" s="15" t="s">
        <v>1860</v>
      </c>
      <c r="D774" s="15" t="s">
        <v>3571</v>
      </c>
      <c r="E774" s="14" t="s">
        <v>3584</v>
      </c>
      <c r="F774" s="14" t="s">
        <v>3681</v>
      </c>
      <c r="G774" s="24" t="s">
        <v>3816</v>
      </c>
      <c r="H774" s="23">
        <v>0</v>
      </c>
      <c r="I774" s="23">
        <v>0</v>
      </c>
      <c r="J774" s="16" t="s">
        <v>3598</v>
      </c>
      <c r="K774" s="16" t="s">
        <v>48</v>
      </c>
      <c r="L774" s="15" t="s">
        <v>1497</v>
      </c>
      <c r="M774" s="15" t="s">
        <v>71</v>
      </c>
      <c r="N774" s="15" t="s">
        <v>1506</v>
      </c>
      <c r="O774" s="15" t="s">
        <v>1499</v>
      </c>
      <c r="P774" s="16" t="s">
        <v>1541</v>
      </c>
      <c r="Q774" s="16" t="s">
        <v>1841</v>
      </c>
      <c r="R774" s="16" t="s">
        <v>1861</v>
      </c>
      <c r="S774" s="16">
        <v>180061001</v>
      </c>
      <c r="T774" s="16" t="s">
        <v>1862</v>
      </c>
      <c r="U774" s="17" t="s">
        <v>1863</v>
      </c>
      <c r="V774" s="17"/>
      <c r="W774" s="16"/>
      <c r="X774" s="18"/>
      <c r="Y774" s="16"/>
      <c r="Z774" s="16"/>
      <c r="AA774" s="19" t="str">
        <f t="shared" si="15"/>
        <v/>
      </c>
      <c r="AB774" s="17"/>
      <c r="AC774" s="17"/>
      <c r="AD774" s="17"/>
      <c r="AE774" s="15" t="s">
        <v>1598</v>
      </c>
      <c r="AF774" s="16" t="s">
        <v>864</v>
      </c>
      <c r="AG774" s="15" t="s">
        <v>1508</v>
      </c>
      <c r="AH774"/>
      <c r="AI774"/>
      <c r="AJ774"/>
      <c r="AK774"/>
      <c r="AL774"/>
      <c r="AM774"/>
      <c r="AN774"/>
      <c r="AO774"/>
      <c r="AP774" s="20"/>
    </row>
    <row r="775" spans="1:42" s="33" customFormat="1" ht="63" hidden="1" customHeight="1" x14ac:dyDescent="0.25">
      <c r="A775" s="13" t="s">
        <v>1495</v>
      </c>
      <c r="B775" s="14">
        <v>81101510</v>
      </c>
      <c r="C775" s="15" t="s">
        <v>1864</v>
      </c>
      <c r="D775" s="15" t="s">
        <v>3572</v>
      </c>
      <c r="E775" s="14" t="s">
        <v>3589</v>
      </c>
      <c r="F775" s="14" t="s">
        <v>3681</v>
      </c>
      <c r="G775" s="24" t="s">
        <v>3816</v>
      </c>
      <c r="H775" s="23">
        <v>0</v>
      </c>
      <c r="I775" s="23">
        <v>0</v>
      </c>
      <c r="J775" s="16" t="s">
        <v>3598</v>
      </c>
      <c r="K775" s="16" t="s">
        <v>48</v>
      </c>
      <c r="L775" s="15" t="s">
        <v>1497</v>
      </c>
      <c r="M775" s="15" t="s">
        <v>71</v>
      </c>
      <c r="N775" s="15" t="s">
        <v>1506</v>
      </c>
      <c r="O775" s="15" t="s">
        <v>1499</v>
      </c>
      <c r="P775" s="16" t="s">
        <v>1541</v>
      </c>
      <c r="Q775" s="16" t="s">
        <v>1669</v>
      </c>
      <c r="R775" s="16" t="s">
        <v>1856</v>
      </c>
      <c r="S775" s="16" t="s">
        <v>1857</v>
      </c>
      <c r="T775" s="16" t="s">
        <v>1858</v>
      </c>
      <c r="U775" s="17" t="s">
        <v>1859</v>
      </c>
      <c r="V775" s="17"/>
      <c r="W775" s="16"/>
      <c r="X775" s="18"/>
      <c r="Y775" s="16"/>
      <c r="Z775" s="16"/>
      <c r="AA775" s="19" t="str">
        <f t="shared" si="15"/>
        <v/>
      </c>
      <c r="AB775" s="17"/>
      <c r="AC775" s="17"/>
      <c r="AD775" s="17"/>
      <c r="AE775" s="15" t="s">
        <v>4210</v>
      </c>
      <c r="AF775" s="16" t="s">
        <v>53</v>
      </c>
      <c r="AG775" s="15" t="s">
        <v>1508</v>
      </c>
      <c r="AH775"/>
      <c r="AI775"/>
      <c r="AJ775"/>
      <c r="AK775"/>
      <c r="AL775"/>
      <c r="AM775"/>
      <c r="AN775"/>
      <c r="AO775"/>
      <c r="AP775" s="20"/>
    </row>
    <row r="776" spans="1:42" s="33" customFormat="1" ht="63" hidden="1" customHeight="1" x14ac:dyDescent="0.25">
      <c r="A776" s="13" t="s">
        <v>1495</v>
      </c>
      <c r="B776" s="14" t="s">
        <v>4211</v>
      </c>
      <c r="C776" s="15" t="s">
        <v>1865</v>
      </c>
      <c r="D776" s="15" t="s">
        <v>3749</v>
      </c>
      <c r="E776" s="14" t="s">
        <v>3589</v>
      </c>
      <c r="F776" s="22" t="s">
        <v>3746</v>
      </c>
      <c r="G776" s="24" t="s">
        <v>3816</v>
      </c>
      <c r="H776" s="23">
        <v>0</v>
      </c>
      <c r="I776" s="23">
        <v>0</v>
      </c>
      <c r="J776" s="16" t="s">
        <v>3598</v>
      </c>
      <c r="K776" s="16" t="s">
        <v>48</v>
      </c>
      <c r="L776" s="15" t="s">
        <v>1497</v>
      </c>
      <c r="M776" s="15" t="s">
        <v>71</v>
      </c>
      <c r="N776" s="15" t="s">
        <v>1506</v>
      </c>
      <c r="O776" s="15" t="s">
        <v>1499</v>
      </c>
      <c r="P776" s="16" t="s">
        <v>1866</v>
      </c>
      <c r="Q776" s="16" t="s">
        <v>1867</v>
      </c>
      <c r="R776" s="16" t="s">
        <v>1868</v>
      </c>
      <c r="S776" s="16">
        <v>170000001</v>
      </c>
      <c r="T776" s="16" t="s">
        <v>1544</v>
      </c>
      <c r="U776" s="17" t="s">
        <v>1869</v>
      </c>
      <c r="V776" s="17"/>
      <c r="W776" s="16"/>
      <c r="X776" s="18"/>
      <c r="Y776" s="16"/>
      <c r="Z776" s="16"/>
      <c r="AA776" s="19" t="str">
        <f t="shared" si="15"/>
        <v/>
      </c>
      <c r="AB776" s="17"/>
      <c r="AC776" s="17"/>
      <c r="AD776" s="17"/>
      <c r="AE776" s="15" t="s">
        <v>4210</v>
      </c>
      <c r="AF776" s="16" t="s">
        <v>53</v>
      </c>
      <c r="AG776" s="15" t="s">
        <v>1508</v>
      </c>
      <c r="AH776"/>
      <c r="AI776"/>
      <c r="AJ776"/>
      <c r="AK776"/>
      <c r="AL776"/>
      <c r="AM776"/>
      <c r="AN776"/>
      <c r="AO776"/>
      <c r="AP776" s="20"/>
    </row>
    <row r="777" spans="1:42" s="33" customFormat="1" ht="63" hidden="1" customHeight="1" x14ac:dyDescent="0.25">
      <c r="A777" s="13" t="s">
        <v>1495</v>
      </c>
      <c r="B777" s="14" t="s">
        <v>4212</v>
      </c>
      <c r="C777" s="15" t="s">
        <v>1870</v>
      </c>
      <c r="D777" s="15" t="s">
        <v>3572</v>
      </c>
      <c r="E777" s="14" t="s">
        <v>3581</v>
      </c>
      <c r="F777" s="22" t="s">
        <v>3746</v>
      </c>
      <c r="G777" s="24" t="s">
        <v>3816</v>
      </c>
      <c r="H777" s="23">
        <v>0</v>
      </c>
      <c r="I777" s="23">
        <v>0</v>
      </c>
      <c r="J777" s="16" t="s">
        <v>3598</v>
      </c>
      <c r="K777" s="16" t="s">
        <v>48</v>
      </c>
      <c r="L777" s="15" t="s">
        <v>1497</v>
      </c>
      <c r="M777" s="15" t="s">
        <v>71</v>
      </c>
      <c r="N777" s="15" t="s">
        <v>1506</v>
      </c>
      <c r="O777" s="15" t="s">
        <v>1499</v>
      </c>
      <c r="P777" s="16" t="s">
        <v>1655</v>
      </c>
      <c r="Q777" s="16" t="s">
        <v>1871</v>
      </c>
      <c r="R777" s="16" t="s">
        <v>1872</v>
      </c>
      <c r="S777" s="16">
        <v>180033001</v>
      </c>
      <c r="T777" s="16" t="s">
        <v>1873</v>
      </c>
      <c r="U777" s="17" t="s">
        <v>1874</v>
      </c>
      <c r="V777" s="17"/>
      <c r="W777" s="16"/>
      <c r="X777" s="18"/>
      <c r="Y777" s="16"/>
      <c r="Z777" s="16"/>
      <c r="AA777" s="19" t="str">
        <f t="shared" si="15"/>
        <v/>
      </c>
      <c r="AB777" s="17"/>
      <c r="AC777" s="17"/>
      <c r="AD777" s="17"/>
      <c r="AE777" s="15" t="s">
        <v>1592</v>
      </c>
      <c r="AF777" s="16" t="s">
        <v>53</v>
      </c>
      <c r="AG777" s="15" t="s">
        <v>1508</v>
      </c>
      <c r="AH777"/>
      <c r="AI777"/>
      <c r="AJ777"/>
      <c r="AK777"/>
      <c r="AL777"/>
      <c r="AM777"/>
      <c r="AN777"/>
      <c r="AO777"/>
      <c r="AP777" s="20"/>
    </row>
    <row r="778" spans="1:42" s="33" customFormat="1" ht="63" customHeight="1" x14ac:dyDescent="0.25">
      <c r="A778" s="13" t="s">
        <v>1875</v>
      </c>
      <c r="B778" s="14">
        <v>50193000</v>
      </c>
      <c r="C778" s="15" t="s">
        <v>1876</v>
      </c>
      <c r="D778" s="15" t="s">
        <v>3571</v>
      </c>
      <c r="E778" s="14" t="s">
        <v>3581</v>
      </c>
      <c r="F778" s="22" t="s">
        <v>3680</v>
      </c>
      <c r="G778" s="24" t="s">
        <v>3683</v>
      </c>
      <c r="H778" s="23">
        <v>200439664</v>
      </c>
      <c r="I778" s="23">
        <v>200439664</v>
      </c>
      <c r="J778" s="16" t="s">
        <v>3599</v>
      </c>
      <c r="K778" s="16" t="s">
        <v>3600</v>
      </c>
      <c r="L778" s="15" t="s">
        <v>1877</v>
      </c>
      <c r="M778" s="15" t="s">
        <v>1878</v>
      </c>
      <c r="N778" s="15">
        <v>3835465</v>
      </c>
      <c r="O778" s="15" t="s">
        <v>1879</v>
      </c>
      <c r="P778" s="16" t="s">
        <v>1880</v>
      </c>
      <c r="Q778" s="16" t="s">
        <v>1881</v>
      </c>
      <c r="R778" s="16" t="s">
        <v>1882</v>
      </c>
      <c r="S778" s="16" t="s">
        <v>1883</v>
      </c>
      <c r="T778" s="16" t="s">
        <v>1881</v>
      </c>
      <c r="U778" s="17" t="s">
        <v>1884</v>
      </c>
      <c r="V778" s="17" t="s">
        <v>1885</v>
      </c>
      <c r="W778" s="16" t="s">
        <v>1885</v>
      </c>
      <c r="X778" s="18">
        <v>43050</v>
      </c>
      <c r="Y778" s="16">
        <v>2017060093032</v>
      </c>
      <c r="Z778" s="16" t="s">
        <v>1885</v>
      </c>
      <c r="AA778" s="19">
        <f t="shared" si="15"/>
        <v>1</v>
      </c>
      <c r="AB778" s="17" t="s">
        <v>1886</v>
      </c>
      <c r="AC778" s="17" t="s">
        <v>361</v>
      </c>
      <c r="AD778" s="17" t="s">
        <v>48</v>
      </c>
      <c r="AE778" s="15" t="s">
        <v>1887</v>
      </c>
      <c r="AF778" s="16" t="s">
        <v>53</v>
      </c>
      <c r="AG778" s="15" t="s">
        <v>1508</v>
      </c>
      <c r="AH778"/>
      <c r="AI778"/>
      <c r="AJ778"/>
      <c r="AK778"/>
      <c r="AL778"/>
      <c r="AM778"/>
      <c r="AN778"/>
      <c r="AO778"/>
      <c r="AP778"/>
    </row>
    <row r="779" spans="1:42" s="33" customFormat="1" ht="63" customHeight="1" x14ac:dyDescent="0.25">
      <c r="A779" s="13" t="s">
        <v>1875</v>
      </c>
      <c r="B779" s="14">
        <v>50193000</v>
      </c>
      <c r="C779" s="15" t="s">
        <v>1888</v>
      </c>
      <c r="D779" s="15" t="s">
        <v>3571</v>
      </c>
      <c r="E779" s="14" t="s">
        <v>3581</v>
      </c>
      <c r="F779" s="22" t="s">
        <v>3680</v>
      </c>
      <c r="G779" s="24" t="s">
        <v>3683</v>
      </c>
      <c r="H779" s="23">
        <v>30905890</v>
      </c>
      <c r="I779" s="23">
        <v>30905890</v>
      </c>
      <c r="J779" s="16" t="s">
        <v>3599</v>
      </c>
      <c r="K779" s="16" t="s">
        <v>3600</v>
      </c>
      <c r="L779" s="15" t="s">
        <v>1877</v>
      </c>
      <c r="M779" s="15" t="s">
        <v>1878</v>
      </c>
      <c r="N779" s="15">
        <v>3835465</v>
      </c>
      <c r="O779" s="15" t="s">
        <v>1879</v>
      </c>
      <c r="P779" s="16" t="s">
        <v>1880</v>
      </c>
      <c r="Q779" s="16" t="s">
        <v>1881</v>
      </c>
      <c r="R779" s="16" t="s">
        <v>1882</v>
      </c>
      <c r="S779" s="16" t="s">
        <v>1883</v>
      </c>
      <c r="T779" s="16" t="s">
        <v>1881</v>
      </c>
      <c r="U779" s="17" t="s">
        <v>1884</v>
      </c>
      <c r="V779" s="17" t="s">
        <v>1889</v>
      </c>
      <c r="W779" s="16" t="s">
        <v>1889</v>
      </c>
      <c r="X779" s="18">
        <v>43050</v>
      </c>
      <c r="Y779" s="16">
        <v>2017060093032</v>
      </c>
      <c r="Z779" s="16" t="s">
        <v>1889</v>
      </c>
      <c r="AA779" s="19">
        <f t="shared" ref="AA779:AA842" si="16">+IF(AND(W779="",X779="",Y779="",Z779=""),"",IF(AND(W779&lt;&gt;"",X779="",Y779="",Z779=""),0%,IF(AND(W779&lt;&gt;"",X779&lt;&gt;"",Y779="",Z779=""),33%,IF(AND(W779&lt;&gt;"",X779&lt;&gt;"",Y779&lt;&gt;"",Z779=""),66%,IF(AND(W779&lt;&gt;"",X779&lt;&gt;"",Y779&lt;&gt;"",Z779&lt;&gt;""),100%,"Información incompleta")))))</f>
        <v>1</v>
      </c>
      <c r="AB779" s="17" t="s">
        <v>1890</v>
      </c>
      <c r="AC779" s="17" t="s">
        <v>361</v>
      </c>
      <c r="AD779" s="17" t="s">
        <v>48</v>
      </c>
      <c r="AE779" s="15" t="s">
        <v>1887</v>
      </c>
      <c r="AF779" s="16" t="s">
        <v>53</v>
      </c>
      <c r="AG779" s="15" t="s">
        <v>1508</v>
      </c>
      <c r="AH779"/>
      <c r="AI779"/>
      <c r="AJ779"/>
      <c r="AK779"/>
      <c r="AL779"/>
      <c r="AM779"/>
      <c r="AN779"/>
      <c r="AO779"/>
      <c r="AP779"/>
    </row>
    <row r="780" spans="1:42" s="33" customFormat="1" ht="63" customHeight="1" x14ac:dyDescent="0.25">
      <c r="A780" s="13" t="s">
        <v>1875</v>
      </c>
      <c r="B780" s="14">
        <v>50193000</v>
      </c>
      <c r="C780" s="15" t="s">
        <v>1891</v>
      </c>
      <c r="D780" s="15" t="s">
        <v>3571</v>
      </c>
      <c r="E780" s="14" t="s">
        <v>3581</v>
      </c>
      <c r="F780" s="22" t="s">
        <v>3680</v>
      </c>
      <c r="G780" s="24" t="s">
        <v>3683</v>
      </c>
      <c r="H780" s="23">
        <v>62579730</v>
      </c>
      <c r="I780" s="23">
        <v>62579730</v>
      </c>
      <c r="J780" s="16" t="s">
        <v>3599</v>
      </c>
      <c r="K780" s="16" t="s">
        <v>3600</v>
      </c>
      <c r="L780" s="15" t="s">
        <v>1877</v>
      </c>
      <c r="M780" s="15" t="s">
        <v>1878</v>
      </c>
      <c r="N780" s="15">
        <v>3835465</v>
      </c>
      <c r="O780" s="15" t="s">
        <v>1879</v>
      </c>
      <c r="P780" s="16" t="s">
        <v>1880</v>
      </c>
      <c r="Q780" s="16" t="s">
        <v>1881</v>
      </c>
      <c r="R780" s="16" t="s">
        <v>1882</v>
      </c>
      <c r="S780" s="16" t="s">
        <v>1883</v>
      </c>
      <c r="T780" s="16" t="s">
        <v>1881</v>
      </c>
      <c r="U780" s="17" t="s">
        <v>1884</v>
      </c>
      <c r="V780" s="17" t="s">
        <v>1892</v>
      </c>
      <c r="W780" s="16" t="s">
        <v>1892</v>
      </c>
      <c r="X780" s="18">
        <v>43050</v>
      </c>
      <c r="Y780" s="16">
        <v>2017060093032</v>
      </c>
      <c r="Z780" s="16" t="s">
        <v>1892</v>
      </c>
      <c r="AA780" s="19">
        <f t="shared" si="16"/>
        <v>1</v>
      </c>
      <c r="AB780" s="17" t="s">
        <v>1893</v>
      </c>
      <c r="AC780" s="17" t="s">
        <v>361</v>
      </c>
      <c r="AD780" s="17" t="s">
        <v>48</v>
      </c>
      <c r="AE780" s="15" t="s">
        <v>1887</v>
      </c>
      <c r="AF780" s="16" t="s">
        <v>53</v>
      </c>
      <c r="AG780" s="15" t="s">
        <v>1508</v>
      </c>
      <c r="AH780"/>
      <c r="AI780"/>
      <c r="AJ780"/>
      <c r="AK780"/>
      <c r="AL780"/>
      <c r="AM780"/>
      <c r="AN780"/>
      <c r="AO780"/>
      <c r="AP780"/>
    </row>
    <row r="781" spans="1:42" s="33" customFormat="1" ht="63" customHeight="1" x14ac:dyDescent="0.25">
      <c r="A781" s="13" t="s">
        <v>1875</v>
      </c>
      <c r="B781" s="14">
        <v>50193000</v>
      </c>
      <c r="C781" s="15" t="s">
        <v>1894</v>
      </c>
      <c r="D781" s="15" t="s">
        <v>3571</v>
      </c>
      <c r="E781" s="14" t="s">
        <v>3581</v>
      </c>
      <c r="F781" s="22" t="s">
        <v>3680</v>
      </c>
      <c r="G781" s="24" t="s">
        <v>3683</v>
      </c>
      <c r="H781" s="23">
        <v>299911360</v>
      </c>
      <c r="I781" s="23">
        <v>299911360</v>
      </c>
      <c r="J781" s="16" t="s">
        <v>3599</v>
      </c>
      <c r="K781" s="16" t="s">
        <v>3600</v>
      </c>
      <c r="L781" s="15" t="s">
        <v>1877</v>
      </c>
      <c r="M781" s="15" t="s">
        <v>1878</v>
      </c>
      <c r="N781" s="15">
        <v>3835465</v>
      </c>
      <c r="O781" s="15" t="s">
        <v>1879</v>
      </c>
      <c r="P781" s="16" t="s">
        <v>1880</v>
      </c>
      <c r="Q781" s="16" t="s">
        <v>1881</v>
      </c>
      <c r="R781" s="16" t="s">
        <v>1882</v>
      </c>
      <c r="S781" s="16" t="s">
        <v>1883</v>
      </c>
      <c r="T781" s="16" t="s">
        <v>1881</v>
      </c>
      <c r="U781" s="17" t="s">
        <v>1884</v>
      </c>
      <c r="V781" s="17" t="s">
        <v>1895</v>
      </c>
      <c r="W781" s="16" t="s">
        <v>1895</v>
      </c>
      <c r="X781" s="18">
        <v>43050</v>
      </c>
      <c r="Y781" s="16">
        <v>2017060093032</v>
      </c>
      <c r="Z781" s="16" t="s">
        <v>1895</v>
      </c>
      <c r="AA781" s="19">
        <f t="shared" si="16"/>
        <v>1</v>
      </c>
      <c r="AB781" s="17" t="s">
        <v>1896</v>
      </c>
      <c r="AC781" s="17" t="s">
        <v>361</v>
      </c>
      <c r="AD781" s="17" t="s">
        <v>48</v>
      </c>
      <c r="AE781" s="15" t="s">
        <v>1887</v>
      </c>
      <c r="AF781" s="16" t="s">
        <v>53</v>
      </c>
      <c r="AG781" s="15" t="s">
        <v>1508</v>
      </c>
      <c r="AH781"/>
      <c r="AI781"/>
      <c r="AJ781"/>
      <c r="AK781"/>
      <c r="AL781"/>
      <c r="AM781"/>
      <c r="AN781"/>
      <c r="AO781"/>
      <c r="AP781"/>
    </row>
    <row r="782" spans="1:42" s="33" customFormat="1" ht="63" customHeight="1" x14ac:dyDescent="0.25">
      <c r="A782" s="13" t="s">
        <v>1875</v>
      </c>
      <c r="B782" s="14">
        <v>50193000</v>
      </c>
      <c r="C782" s="15" t="s">
        <v>1897</v>
      </c>
      <c r="D782" s="15" t="s">
        <v>3571</v>
      </c>
      <c r="E782" s="14" t="s">
        <v>3581</v>
      </c>
      <c r="F782" s="22" t="s">
        <v>3680</v>
      </c>
      <c r="G782" s="24" t="s">
        <v>3683</v>
      </c>
      <c r="H782" s="23">
        <v>158130390</v>
      </c>
      <c r="I782" s="23">
        <v>158130390</v>
      </c>
      <c r="J782" s="16" t="s">
        <v>3599</v>
      </c>
      <c r="K782" s="16" t="s">
        <v>3600</v>
      </c>
      <c r="L782" s="15" t="s">
        <v>1877</v>
      </c>
      <c r="M782" s="15" t="s">
        <v>1878</v>
      </c>
      <c r="N782" s="15">
        <v>3835465</v>
      </c>
      <c r="O782" s="15" t="s">
        <v>1879</v>
      </c>
      <c r="P782" s="16" t="s">
        <v>1880</v>
      </c>
      <c r="Q782" s="16" t="s">
        <v>1881</v>
      </c>
      <c r="R782" s="16" t="s">
        <v>1882</v>
      </c>
      <c r="S782" s="16" t="s">
        <v>1883</v>
      </c>
      <c r="T782" s="16" t="s">
        <v>1881</v>
      </c>
      <c r="U782" s="17" t="s">
        <v>1884</v>
      </c>
      <c r="V782" s="17" t="s">
        <v>1898</v>
      </c>
      <c r="W782" s="16" t="s">
        <v>1898</v>
      </c>
      <c r="X782" s="18">
        <v>43050</v>
      </c>
      <c r="Y782" s="16">
        <v>2017060093032</v>
      </c>
      <c r="Z782" s="16" t="s">
        <v>1898</v>
      </c>
      <c r="AA782" s="19">
        <f t="shared" si="16"/>
        <v>1</v>
      </c>
      <c r="AB782" s="17" t="s">
        <v>1899</v>
      </c>
      <c r="AC782" s="17" t="s">
        <v>361</v>
      </c>
      <c r="AD782" s="17" t="s">
        <v>48</v>
      </c>
      <c r="AE782" s="15" t="s">
        <v>1887</v>
      </c>
      <c r="AF782" s="16" t="s">
        <v>53</v>
      </c>
      <c r="AG782" s="15" t="s">
        <v>1508</v>
      </c>
      <c r="AH782"/>
      <c r="AI782"/>
      <c r="AJ782"/>
      <c r="AK782"/>
      <c r="AL782"/>
      <c r="AM782"/>
      <c r="AN782"/>
      <c r="AO782"/>
      <c r="AP782"/>
    </row>
    <row r="783" spans="1:42" s="33" customFormat="1" ht="63" customHeight="1" x14ac:dyDescent="0.25">
      <c r="A783" s="13" t="s">
        <v>1875</v>
      </c>
      <c r="B783" s="14">
        <v>50193000</v>
      </c>
      <c r="C783" s="15" t="s">
        <v>1900</v>
      </c>
      <c r="D783" s="15" t="s">
        <v>3571</v>
      </c>
      <c r="E783" s="14" t="s">
        <v>3581</v>
      </c>
      <c r="F783" s="22" t="s">
        <v>3680</v>
      </c>
      <c r="G783" s="24" t="s">
        <v>3683</v>
      </c>
      <c r="H783" s="23">
        <v>340180100</v>
      </c>
      <c r="I783" s="23">
        <v>340180100</v>
      </c>
      <c r="J783" s="16" t="s">
        <v>3599</v>
      </c>
      <c r="K783" s="16" t="s">
        <v>3600</v>
      </c>
      <c r="L783" s="15" t="s">
        <v>1877</v>
      </c>
      <c r="M783" s="15" t="s">
        <v>1878</v>
      </c>
      <c r="N783" s="15">
        <v>3835465</v>
      </c>
      <c r="O783" s="15" t="s">
        <v>1879</v>
      </c>
      <c r="P783" s="16" t="s">
        <v>1880</v>
      </c>
      <c r="Q783" s="16" t="s">
        <v>1881</v>
      </c>
      <c r="R783" s="16" t="s">
        <v>1882</v>
      </c>
      <c r="S783" s="16" t="s">
        <v>1883</v>
      </c>
      <c r="T783" s="16" t="s">
        <v>1881</v>
      </c>
      <c r="U783" s="17" t="s">
        <v>1884</v>
      </c>
      <c r="V783" s="17" t="s">
        <v>1901</v>
      </c>
      <c r="W783" s="16" t="s">
        <v>1901</v>
      </c>
      <c r="X783" s="18">
        <v>43050</v>
      </c>
      <c r="Y783" s="16">
        <v>2017060093032</v>
      </c>
      <c r="Z783" s="16" t="s">
        <v>1901</v>
      </c>
      <c r="AA783" s="19">
        <f t="shared" si="16"/>
        <v>1</v>
      </c>
      <c r="AB783" s="17" t="s">
        <v>1902</v>
      </c>
      <c r="AC783" s="17" t="s">
        <v>361</v>
      </c>
      <c r="AD783" s="17" t="s">
        <v>48</v>
      </c>
      <c r="AE783" s="15" t="s">
        <v>1887</v>
      </c>
      <c r="AF783" s="16" t="s">
        <v>53</v>
      </c>
      <c r="AG783" s="15" t="s">
        <v>1508</v>
      </c>
      <c r="AH783"/>
      <c r="AI783"/>
      <c r="AJ783"/>
      <c r="AK783"/>
      <c r="AL783"/>
      <c r="AM783"/>
      <c r="AN783"/>
      <c r="AO783"/>
      <c r="AP783"/>
    </row>
    <row r="784" spans="1:42" s="33" customFormat="1" ht="63" customHeight="1" x14ac:dyDescent="0.25">
      <c r="A784" s="13" t="s">
        <v>1875</v>
      </c>
      <c r="B784" s="14">
        <v>50193000</v>
      </c>
      <c r="C784" s="15" t="s">
        <v>1903</v>
      </c>
      <c r="D784" s="15" t="s">
        <v>3571</v>
      </c>
      <c r="E784" s="14" t="s">
        <v>3581</v>
      </c>
      <c r="F784" s="22" t="s">
        <v>3680</v>
      </c>
      <c r="G784" s="24" t="s">
        <v>3683</v>
      </c>
      <c r="H784" s="23">
        <v>64881920</v>
      </c>
      <c r="I784" s="23">
        <v>64881920</v>
      </c>
      <c r="J784" s="16" t="s">
        <v>3599</v>
      </c>
      <c r="K784" s="16" t="s">
        <v>3600</v>
      </c>
      <c r="L784" s="15" t="s">
        <v>1877</v>
      </c>
      <c r="M784" s="15" t="s">
        <v>1878</v>
      </c>
      <c r="N784" s="15">
        <v>3835465</v>
      </c>
      <c r="O784" s="15" t="s">
        <v>1879</v>
      </c>
      <c r="P784" s="16" t="s">
        <v>1880</v>
      </c>
      <c r="Q784" s="16" t="s">
        <v>1881</v>
      </c>
      <c r="R784" s="16" t="s">
        <v>1882</v>
      </c>
      <c r="S784" s="16" t="s">
        <v>1883</v>
      </c>
      <c r="T784" s="16" t="s">
        <v>1881</v>
      </c>
      <c r="U784" s="17" t="s">
        <v>1884</v>
      </c>
      <c r="V784" s="17" t="s">
        <v>1904</v>
      </c>
      <c r="W784" s="16" t="s">
        <v>1904</v>
      </c>
      <c r="X784" s="18">
        <v>43050</v>
      </c>
      <c r="Y784" s="16">
        <v>2017060093032</v>
      </c>
      <c r="Z784" s="16" t="s">
        <v>1904</v>
      </c>
      <c r="AA784" s="19">
        <f t="shared" si="16"/>
        <v>1</v>
      </c>
      <c r="AB784" s="17" t="s">
        <v>1905</v>
      </c>
      <c r="AC784" s="17" t="s">
        <v>361</v>
      </c>
      <c r="AD784" s="17" t="s">
        <v>48</v>
      </c>
      <c r="AE784" s="15" t="s">
        <v>1887</v>
      </c>
      <c r="AF784" s="16" t="s">
        <v>53</v>
      </c>
      <c r="AG784" s="15" t="s">
        <v>1508</v>
      </c>
      <c r="AH784"/>
      <c r="AI784"/>
      <c r="AJ784"/>
      <c r="AK784"/>
      <c r="AL784"/>
      <c r="AM784"/>
      <c r="AN784"/>
      <c r="AO784"/>
      <c r="AP784"/>
    </row>
    <row r="785" spans="1:42" s="33" customFormat="1" ht="63" customHeight="1" x14ac:dyDescent="0.25">
      <c r="A785" s="13" t="s">
        <v>1875</v>
      </c>
      <c r="B785" s="14">
        <v>50193000</v>
      </c>
      <c r="C785" s="15" t="s">
        <v>1906</v>
      </c>
      <c r="D785" s="15" t="s">
        <v>3571</v>
      </c>
      <c r="E785" s="14" t="s">
        <v>3581</v>
      </c>
      <c r="F785" s="22" t="s">
        <v>3680</v>
      </c>
      <c r="G785" s="24" t="s">
        <v>3683</v>
      </c>
      <c r="H785" s="23">
        <v>172725070</v>
      </c>
      <c r="I785" s="23">
        <v>172725070</v>
      </c>
      <c r="J785" s="16" t="s">
        <v>3599</v>
      </c>
      <c r="K785" s="16" t="s">
        <v>3600</v>
      </c>
      <c r="L785" s="15" t="s">
        <v>1877</v>
      </c>
      <c r="M785" s="15" t="s">
        <v>1878</v>
      </c>
      <c r="N785" s="15">
        <v>3835465</v>
      </c>
      <c r="O785" s="15" t="s">
        <v>1879</v>
      </c>
      <c r="P785" s="16" t="s">
        <v>1880</v>
      </c>
      <c r="Q785" s="16" t="s">
        <v>1881</v>
      </c>
      <c r="R785" s="16" t="s">
        <v>1882</v>
      </c>
      <c r="S785" s="16" t="s">
        <v>1883</v>
      </c>
      <c r="T785" s="16" t="s">
        <v>1881</v>
      </c>
      <c r="U785" s="17" t="s">
        <v>1884</v>
      </c>
      <c r="V785" s="17" t="s">
        <v>1907</v>
      </c>
      <c r="W785" s="16" t="s">
        <v>1907</v>
      </c>
      <c r="X785" s="18">
        <v>43050</v>
      </c>
      <c r="Y785" s="16">
        <v>2017060093032</v>
      </c>
      <c r="Z785" s="16" t="s">
        <v>1907</v>
      </c>
      <c r="AA785" s="19">
        <f t="shared" si="16"/>
        <v>1</v>
      </c>
      <c r="AB785" s="17" t="s">
        <v>1908</v>
      </c>
      <c r="AC785" s="17" t="s">
        <v>361</v>
      </c>
      <c r="AD785" s="17" t="s">
        <v>48</v>
      </c>
      <c r="AE785" s="15" t="s">
        <v>1887</v>
      </c>
      <c r="AF785" s="16" t="s">
        <v>53</v>
      </c>
      <c r="AG785" s="15" t="s">
        <v>1508</v>
      </c>
      <c r="AH785"/>
      <c r="AI785"/>
      <c r="AJ785"/>
      <c r="AK785"/>
      <c r="AL785"/>
      <c r="AM785"/>
      <c r="AN785"/>
      <c r="AO785"/>
      <c r="AP785"/>
    </row>
    <row r="786" spans="1:42" s="33" customFormat="1" ht="63" customHeight="1" x14ac:dyDescent="0.25">
      <c r="A786" s="13" t="s">
        <v>1875</v>
      </c>
      <c r="B786" s="14">
        <v>50193000</v>
      </c>
      <c r="C786" s="15" t="s">
        <v>1909</v>
      </c>
      <c r="D786" s="15" t="s">
        <v>3571</v>
      </c>
      <c r="E786" s="14" t="s">
        <v>3581</v>
      </c>
      <c r="F786" s="22" t="s">
        <v>3680</v>
      </c>
      <c r="G786" s="24" t="s">
        <v>3683</v>
      </c>
      <c r="H786" s="23">
        <v>213463872</v>
      </c>
      <c r="I786" s="23">
        <v>213463872</v>
      </c>
      <c r="J786" s="16" t="s">
        <v>3599</v>
      </c>
      <c r="K786" s="16" t="s">
        <v>3600</v>
      </c>
      <c r="L786" s="15" t="s">
        <v>1877</v>
      </c>
      <c r="M786" s="15" t="s">
        <v>1878</v>
      </c>
      <c r="N786" s="15">
        <v>3835465</v>
      </c>
      <c r="O786" s="15" t="s">
        <v>1879</v>
      </c>
      <c r="P786" s="16" t="s">
        <v>1880</v>
      </c>
      <c r="Q786" s="16" t="s">
        <v>1881</v>
      </c>
      <c r="R786" s="16" t="s">
        <v>1882</v>
      </c>
      <c r="S786" s="16" t="s">
        <v>1883</v>
      </c>
      <c r="T786" s="16" t="s">
        <v>1881</v>
      </c>
      <c r="U786" s="17" t="s">
        <v>1884</v>
      </c>
      <c r="V786" s="17" t="s">
        <v>1910</v>
      </c>
      <c r="W786" s="16" t="s">
        <v>1910</v>
      </c>
      <c r="X786" s="18">
        <v>43050</v>
      </c>
      <c r="Y786" s="16">
        <v>2017060093032</v>
      </c>
      <c r="Z786" s="16" t="s">
        <v>1910</v>
      </c>
      <c r="AA786" s="19">
        <f t="shared" si="16"/>
        <v>1</v>
      </c>
      <c r="AB786" s="17" t="s">
        <v>1911</v>
      </c>
      <c r="AC786" s="17" t="s">
        <v>361</v>
      </c>
      <c r="AD786" s="17" t="s">
        <v>48</v>
      </c>
      <c r="AE786" s="15" t="s">
        <v>1887</v>
      </c>
      <c r="AF786" s="16" t="s">
        <v>53</v>
      </c>
      <c r="AG786" s="15" t="s">
        <v>1508</v>
      </c>
      <c r="AH786"/>
      <c r="AI786"/>
      <c r="AJ786"/>
      <c r="AK786"/>
      <c r="AL786"/>
      <c r="AM786"/>
      <c r="AN786"/>
      <c r="AO786"/>
      <c r="AP786"/>
    </row>
    <row r="787" spans="1:42" s="33" customFormat="1" ht="63" customHeight="1" x14ac:dyDescent="0.25">
      <c r="A787" s="13" t="s">
        <v>1875</v>
      </c>
      <c r="B787" s="14">
        <v>50193000</v>
      </c>
      <c r="C787" s="15" t="s">
        <v>1912</v>
      </c>
      <c r="D787" s="15" t="s">
        <v>3571</v>
      </c>
      <c r="E787" s="14" t="s">
        <v>3581</v>
      </c>
      <c r="F787" s="22" t="s">
        <v>3680</v>
      </c>
      <c r="G787" s="24" t="s">
        <v>3683</v>
      </c>
      <c r="H787" s="23">
        <v>88056590</v>
      </c>
      <c r="I787" s="23">
        <v>88056590</v>
      </c>
      <c r="J787" s="16" t="s">
        <v>3599</v>
      </c>
      <c r="K787" s="16" t="s">
        <v>3600</v>
      </c>
      <c r="L787" s="15" t="s">
        <v>1877</v>
      </c>
      <c r="M787" s="15" t="s">
        <v>1878</v>
      </c>
      <c r="N787" s="15">
        <v>3835465</v>
      </c>
      <c r="O787" s="15" t="s">
        <v>1879</v>
      </c>
      <c r="P787" s="16" t="s">
        <v>1880</v>
      </c>
      <c r="Q787" s="16" t="s">
        <v>1881</v>
      </c>
      <c r="R787" s="16" t="s">
        <v>1882</v>
      </c>
      <c r="S787" s="16" t="s">
        <v>1883</v>
      </c>
      <c r="T787" s="16" t="s">
        <v>1881</v>
      </c>
      <c r="U787" s="17" t="s">
        <v>1884</v>
      </c>
      <c r="V787" s="17" t="s">
        <v>1913</v>
      </c>
      <c r="W787" s="16" t="s">
        <v>1913</v>
      </c>
      <c r="X787" s="18">
        <v>43050</v>
      </c>
      <c r="Y787" s="16">
        <v>2017060093032</v>
      </c>
      <c r="Z787" s="16" t="s">
        <v>1913</v>
      </c>
      <c r="AA787" s="19">
        <f t="shared" si="16"/>
        <v>1</v>
      </c>
      <c r="AB787" s="17" t="s">
        <v>1914</v>
      </c>
      <c r="AC787" s="17" t="s">
        <v>361</v>
      </c>
      <c r="AD787" s="17" t="s">
        <v>48</v>
      </c>
      <c r="AE787" s="15" t="s">
        <v>1887</v>
      </c>
      <c r="AF787" s="16" t="s">
        <v>53</v>
      </c>
      <c r="AG787" s="15" t="s">
        <v>1508</v>
      </c>
      <c r="AH787"/>
      <c r="AI787"/>
      <c r="AJ787"/>
      <c r="AK787"/>
      <c r="AL787"/>
      <c r="AM787"/>
      <c r="AN787"/>
      <c r="AO787"/>
      <c r="AP787"/>
    </row>
    <row r="788" spans="1:42" s="33" customFormat="1" ht="63" customHeight="1" x14ac:dyDescent="0.25">
      <c r="A788" s="13" t="s">
        <v>1875</v>
      </c>
      <c r="B788" s="14">
        <v>50193000</v>
      </c>
      <c r="C788" s="15" t="s">
        <v>1915</v>
      </c>
      <c r="D788" s="15" t="s">
        <v>3571</v>
      </c>
      <c r="E788" s="14" t="s">
        <v>3581</v>
      </c>
      <c r="F788" s="22" t="s">
        <v>3680</v>
      </c>
      <c r="G788" s="24" t="s">
        <v>3683</v>
      </c>
      <c r="H788" s="23">
        <v>597407150</v>
      </c>
      <c r="I788" s="23">
        <v>597407150</v>
      </c>
      <c r="J788" s="16" t="s">
        <v>3599</v>
      </c>
      <c r="K788" s="16" t="s">
        <v>3600</v>
      </c>
      <c r="L788" s="15" t="s">
        <v>1877</v>
      </c>
      <c r="M788" s="15" t="s">
        <v>1878</v>
      </c>
      <c r="N788" s="15">
        <v>3835465</v>
      </c>
      <c r="O788" s="15" t="s">
        <v>1879</v>
      </c>
      <c r="P788" s="16" t="s">
        <v>1880</v>
      </c>
      <c r="Q788" s="16" t="s">
        <v>1881</v>
      </c>
      <c r="R788" s="16" t="s">
        <v>1882</v>
      </c>
      <c r="S788" s="16" t="s">
        <v>1883</v>
      </c>
      <c r="T788" s="16" t="s">
        <v>1881</v>
      </c>
      <c r="U788" s="17" t="s">
        <v>1884</v>
      </c>
      <c r="V788" s="17" t="s">
        <v>1916</v>
      </c>
      <c r="W788" s="16" t="s">
        <v>1916</v>
      </c>
      <c r="X788" s="18">
        <v>43050</v>
      </c>
      <c r="Y788" s="16">
        <v>2017060093032</v>
      </c>
      <c r="Z788" s="16" t="s">
        <v>1916</v>
      </c>
      <c r="AA788" s="19">
        <f t="shared" si="16"/>
        <v>1</v>
      </c>
      <c r="AB788" s="17" t="s">
        <v>1917</v>
      </c>
      <c r="AC788" s="17" t="s">
        <v>361</v>
      </c>
      <c r="AD788" s="17" t="s">
        <v>48</v>
      </c>
      <c r="AE788" s="15" t="s">
        <v>1887</v>
      </c>
      <c r="AF788" s="16" t="s">
        <v>53</v>
      </c>
      <c r="AG788" s="15" t="s">
        <v>1508</v>
      </c>
      <c r="AH788"/>
      <c r="AI788"/>
      <c r="AJ788"/>
      <c r="AK788"/>
      <c r="AL788"/>
      <c r="AM788"/>
      <c r="AN788"/>
      <c r="AO788"/>
      <c r="AP788"/>
    </row>
    <row r="789" spans="1:42" s="33" customFormat="1" ht="63" customHeight="1" x14ac:dyDescent="0.25">
      <c r="A789" s="13" t="s">
        <v>1875</v>
      </c>
      <c r="B789" s="14">
        <v>50193000</v>
      </c>
      <c r="C789" s="15" t="s">
        <v>1918</v>
      </c>
      <c r="D789" s="15" t="s">
        <v>3571</v>
      </c>
      <c r="E789" s="14" t="s">
        <v>3581</v>
      </c>
      <c r="F789" s="22" t="s">
        <v>3680</v>
      </c>
      <c r="G789" s="24" t="s">
        <v>3683</v>
      </c>
      <c r="H789" s="23">
        <v>152287462</v>
      </c>
      <c r="I789" s="23">
        <v>152287462</v>
      </c>
      <c r="J789" s="16" t="s">
        <v>3599</v>
      </c>
      <c r="K789" s="16" t="s">
        <v>3600</v>
      </c>
      <c r="L789" s="15" t="s">
        <v>1877</v>
      </c>
      <c r="M789" s="15" t="s">
        <v>1878</v>
      </c>
      <c r="N789" s="15">
        <v>3835465</v>
      </c>
      <c r="O789" s="15" t="s">
        <v>1879</v>
      </c>
      <c r="P789" s="16" t="s">
        <v>1880</v>
      </c>
      <c r="Q789" s="16" t="s">
        <v>1881</v>
      </c>
      <c r="R789" s="16" t="s">
        <v>1882</v>
      </c>
      <c r="S789" s="16" t="s">
        <v>1883</v>
      </c>
      <c r="T789" s="16" t="s">
        <v>1881</v>
      </c>
      <c r="U789" s="17" t="s">
        <v>1884</v>
      </c>
      <c r="V789" s="17" t="s">
        <v>1919</v>
      </c>
      <c r="W789" s="16" t="s">
        <v>1919</v>
      </c>
      <c r="X789" s="18">
        <v>43050</v>
      </c>
      <c r="Y789" s="16">
        <v>2017060093032</v>
      </c>
      <c r="Z789" s="16" t="s">
        <v>1919</v>
      </c>
      <c r="AA789" s="19">
        <f t="shared" si="16"/>
        <v>1</v>
      </c>
      <c r="AB789" s="17" t="s">
        <v>1920</v>
      </c>
      <c r="AC789" s="17" t="s">
        <v>361</v>
      </c>
      <c r="AD789" s="17" t="s">
        <v>48</v>
      </c>
      <c r="AE789" s="15" t="s">
        <v>1887</v>
      </c>
      <c r="AF789" s="16" t="s">
        <v>53</v>
      </c>
      <c r="AG789" s="15" t="s">
        <v>1508</v>
      </c>
      <c r="AH789"/>
      <c r="AI789"/>
      <c r="AJ789"/>
      <c r="AK789"/>
      <c r="AL789"/>
      <c r="AM789"/>
      <c r="AN789"/>
      <c r="AO789"/>
      <c r="AP789"/>
    </row>
    <row r="790" spans="1:42" s="33" customFormat="1" ht="63" customHeight="1" x14ac:dyDescent="0.25">
      <c r="A790" s="13" t="s">
        <v>1875</v>
      </c>
      <c r="B790" s="14">
        <v>50193000</v>
      </c>
      <c r="C790" s="15" t="s">
        <v>1921</v>
      </c>
      <c r="D790" s="15" t="s">
        <v>3571</v>
      </c>
      <c r="E790" s="14" t="s">
        <v>3581</v>
      </c>
      <c r="F790" s="22" t="s">
        <v>3680</v>
      </c>
      <c r="G790" s="24" t="s">
        <v>3683</v>
      </c>
      <c r="H790" s="23">
        <v>26311930</v>
      </c>
      <c r="I790" s="23">
        <v>26311930</v>
      </c>
      <c r="J790" s="16" t="s">
        <v>3599</v>
      </c>
      <c r="K790" s="16" t="s">
        <v>3600</v>
      </c>
      <c r="L790" s="15" t="s">
        <v>1877</v>
      </c>
      <c r="M790" s="15" t="s">
        <v>1878</v>
      </c>
      <c r="N790" s="15">
        <v>3835465</v>
      </c>
      <c r="O790" s="15" t="s">
        <v>1879</v>
      </c>
      <c r="P790" s="16" t="s">
        <v>1880</v>
      </c>
      <c r="Q790" s="16" t="s">
        <v>1881</v>
      </c>
      <c r="R790" s="16" t="s">
        <v>1882</v>
      </c>
      <c r="S790" s="16" t="s">
        <v>1883</v>
      </c>
      <c r="T790" s="16" t="s">
        <v>1881</v>
      </c>
      <c r="U790" s="17" t="s">
        <v>1884</v>
      </c>
      <c r="V790" s="17" t="s">
        <v>1922</v>
      </c>
      <c r="W790" s="16" t="s">
        <v>1922</v>
      </c>
      <c r="X790" s="18">
        <v>43050</v>
      </c>
      <c r="Y790" s="16">
        <v>2017060093032</v>
      </c>
      <c r="Z790" s="16" t="s">
        <v>1922</v>
      </c>
      <c r="AA790" s="19">
        <f t="shared" si="16"/>
        <v>1</v>
      </c>
      <c r="AB790" s="17" t="s">
        <v>1923</v>
      </c>
      <c r="AC790" s="17" t="s">
        <v>361</v>
      </c>
      <c r="AD790" s="17" t="s">
        <v>48</v>
      </c>
      <c r="AE790" s="15" t="s">
        <v>1887</v>
      </c>
      <c r="AF790" s="16" t="s">
        <v>53</v>
      </c>
      <c r="AG790" s="15" t="s">
        <v>1508</v>
      </c>
      <c r="AH790"/>
      <c r="AI790"/>
      <c r="AJ790"/>
      <c r="AK790"/>
      <c r="AL790"/>
      <c r="AM790"/>
      <c r="AN790"/>
      <c r="AO790"/>
      <c r="AP790"/>
    </row>
    <row r="791" spans="1:42" s="33" customFormat="1" ht="63" customHeight="1" x14ac:dyDescent="0.25">
      <c r="A791" s="13" t="s">
        <v>1875</v>
      </c>
      <c r="B791" s="14">
        <v>50193000</v>
      </c>
      <c r="C791" s="15" t="s">
        <v>1924</v>
      </c>
      <c r="D791" s="15" t="s">
        <v>3571</v>
      </c>
      <c r="E791" s="14" t="s">
        <v>3581</v>
      </c>
      <c r="F791" s="22" t="s">
        <v>3680</v>
      </c>
      <c r="G791" s="24" t="s">
        <v>3683</v>
      </c>
      <c r="H791" s="23">
        <v>335739080</v>
      </c>
      <c r="I791" s="23">
        <v>335739080</v>
      </c>
      <c r="J791" s="16" t="s">
        <v>3599</v>
      </c>
      <c r="K791" s="16" t="s">
        <v>3600</v>
      </c>
      <c r="L791" s="15" t="s">
        <v>1877</v>
      </c>
      <c r="M791" s="15" t="s">
        <v>1878</v>
      </c>
      <c r="N791" s="15">
        <v>3835465</v>
      </c>
      <c r="O791" s="15" t="s">
        <v>1879</v>
      </c>
      <c r="P791" s="16" t="s">
        <v>1880</v>
      </c>
      <c r="Q791" s="16" t="s">
        <v>1881</v>
      </c>
      <c r="R791" s="16" t="s">
        <v>1882</v>
      </c>
      <c r="S791" s="16" t="s">
        <v>1883</v>
      </c>
      <c r="T791" s="16" t="s">
        <v>1881</v>
      </c>
      <c r="U791" s="17" t="s">
        <v>1884</v>
      </c>
      <c r="V791" s="17" t="s">
        <v>1925</v>
      </c>
      <c r="W791" s="16" t="s">
        <v>1925</v>
      </c>
      <c r="X791" s="18">
        <v>43050</v>
      </c>
      <c r="Y791" s="16">
        <v>2017060093032</v>
      </c>
      <c r="Z791" s="16" t="s">
        <v>1925</v>
      </c>
      <c r="AA791" s="19">
        <f t="shared" si="16"/>
        <v>1</v>
      </c>
      <c r="AB791" s="17" t="s">
        <v>1926</v>
      </c>
      <c r="AC791" s="17" t="s">
        <v>361</v>
      </c>
      <c r="AD791" s="17" t="s">
        <v>48</v>
      </c>
      <c r="AE791" s="15" t="s">
        <v>1887</v>
      </c>
      <c r="AF791" s="16" t="s">
        <v>53</v>
      </c>
      <c r="AG791" s="15" t="s">
        <v>1508</v>
      </c>
      <c r="AH791"/>
      <c r="AI791"/>
      <c r="AJ791"/>
      <c r="AK791"/>
      <c r="AL791"/>
      <c r="AM791"/>
      <c r="AN791"/>
      <c r="AO791"/>
      <c r="AP791"/>
    </row>
    <row r="792" spans="1:42" s="33" customFormat="1" ht="63" customHeight="1" x14ac:dyDescent="0.25">
      <c r="A792" s="13" t="s">
        <v>1875</v>
      </c>
      <c r="B792" s="14">
        <v>50193000</v>
      </c>
      <c r="C792" s="15" t="s">
        <v>1927</v>
      </c>
      <c r="D792" s="15" t="s">
        <v>3571</v>
      </c>
      <c r="E792" s="14" t="s">
        <v>3581</v>
      </c>
      <c r="F792" s="22" t="s">
        <v>3680</v>
      </c>
      <c r="G792" s="24" t="s">
        <v>3683</v>
      </c>
      <c r="H792" s="23">
        <v>169132096</v>
      </c>
      <c r="I792" s="23">
        <v>169132096</v>
      </c>
      <c r="J792" s="16" t="s">
        <v>3599</v>
      </c>
      <c r="K792" s="16" t="s">
        <v>3600</v>
      </c>
      <c r="L792" s="15" t="s">
        <v>1877</v>
      </c>
      <c r="M792" s="15" t="s">
        <v>1878</v>
      </c>
      <c r="N792" s="15">
        <v>3835465</v>
      </c>
      <c r="O792" s="15" t="s">
        <v>1879</v>
      </c>
      <c r="P792" s="16" t="s">
        <v>1880</v>
      </c>
      <c r="Q792" s="16" t="s">
        <v>1881</v>
      </c>
      <c r="R792" s="16" t="s">
        <v>1882</v>
      </c>
      <c r="S792" s="16" t="s">
        <v>1883</v>
      </c>
      <c r="T792" s="16" t="s">
        <v>1881</v>
      </c>
      <c r="U792" s="17" t="s">
        <v>1884</v>
      </c>
      <c r="V792" s="17" t="s">
        <v>1928</v>
      </c>
      <c r="W792" s="16" t="s">
        <v>1928</v>
      </c>
      <c r="X792" s="18">
        <v>43050</v>
      </c>
      <c r="Y792" s="16">
        <v>2017060093032</v>
      </c>
      <c r="Z792" s="16" t="s">
        <v>1928</v>
      </c>
      <c r="AA792" s="19">
        <f t="shared" si="16"/>
        <v>1</v>
      </c>
      <c r="AB792" s="17" t="s">
        <v>1929</v>
      </c>
      <c r="AC792" s="17" t="s">
        <v>361</v>
      </c>
      <c r="AD792" s="17" t="s">
        <v>48</v>
      </c>
      <c r="AE792" s="15" t="s">
        <v>1887</v>
      </c>
      <c r="AF792" s="16" t="s">
        <v>53</v>
      </c>
      <c r="AG792" s="15" t="s">
        <v>1508</v>
      </c>
      <c r="AH792"/>
      <c r="AI792"/>
      <c r="AJ792"/>
      <c r="AK792"/>
      <c r="AL792"/>
      <c r="AM792"/>
      <c r="AN792"/>
      <c r="AO792"/>
      <c r="AP792"/>
    </row>
    <row r="793" spans="1:42" s="33" customFormat="1" ht="63" customHeight="1" x14ac:dyDescent="0.25">
      <c r="A793" s="13" t="s">
        <v>1875</v>
      </c>
      <c r="B793" s="14">
        <v>50193000</v>
      </c>
      <c r="C793" s="15" t="s">
        <v>1930</v>
      </c>
      <c r="D793" s="15" t="s">
        <v>3571</v>
      </c>
      <c r="E793" s="14" t="s">
        <v>3581</v>
      </c>
      <c r="F793" s="22" t="s">
        <v>3680</v>
      </c>
      <c r="G793" s="24" t="s">
        <v>3683</v>
      </c>
      <c r="H793" s="23">
        <v>85899680</v>
      </c>
      <c r="I793" s="23">
        <v>85899680</v>
      </c>
      <c r="J793" s="16" t="s">
        <v>3599</v>
      </c>
      <c r="K793" s="16" t="s">
        <v>3600</v>
      </c>
      <c r="L793" s="15" t="s">
        <v>1877</v>
      </c>
      <c r="M793" s="15" t="s">
        <v>1878</v>
      </c>
      <c r="N793" s="15">
        <v>3835465</v>
      </c>
      <c r="O793" s="15" t="s">
        <v>1879</v>
      </c>
      <c r="P793" s="16" t="s">
        <v>1880</v>
      </c>
      <c r="Q793" s="16" t="s">
        <v>1881</v>
      </c>
      <c r="R793" s="16" t="s">
        <v>1882</v>
      </c>
      <c r="S793" s="16" t="s">
        <v>1883</v>
      </c>
      <c r="T793" s="16" t="s">
        <v>1881</v>
      </c>
      <c r="U793" s="17" t="s">
        <v>1884</v>
      </c>
      <c r="V793" s="17" t="s">
        <v>1931</v>
      </c>
      <c r="W793" s="16" t="s">
        <v>1931</v>
      </c>
      <c r="X793" s="18">
        <v>43050</v>
      </c>
      <c r="Y793" s="16">
        <v>2017060093032</v>
      </c>
      <c r="Z793" s="16" t="s">
        <v>1931</v>
      </c>
      <c r="AA793" s="19">
        <f t="shared" si="16"/>
        <v>1</v>
      </c>
      <c r="AB793" s="17" t="s">
        <v>1932</v>
      </c>
      <c r="AC793" s="17" t="s">
        <v>361</v>
      </c>
      <c r="AD793" s="17" t="s">
        <v>48</v>
      </c>
      <c r="AE793" s="15" t="s">
        <v>1887</v>
      </c>
      <c r="AF793" s="16" t="s">
        <v>53</v>
      </c>
      <c r="AG793" s="15" t="s">
        <v>1508</v>
      </c>
      <c r="AH793"/>
      <c r="AI793"/>
      <c r="AJ793"/>
      <c r="AK793"/>
      <c r="AL793"/>
      <c r="AM793"/>
      <c r="AN793"/>
      <c r="AO793"/>
      <c r="AP793"/>
    </row>
    <row r="794" spans="1:42" s="33" customFormat="1" ht="63" customHeight="1" x14ac:dyDescent="0.25">
      <c r="A794" s="13" t="s">
        <v>1875</v>
      </c>
      <c r="B794" s="14">
        <v>50193000</v>
      </c>
      <c r="C794" s="15" t="s">
        <v>1933</v>
      </c>
      <c r="D794" s="15" t="s">
        <v>3571</v>
      </c>
      <c r="E794" s="14" t="s">
        <v>3581</v>
      </c>
      <c r="F794" s="22" t="s">
        <v>3680</v>
      </c>
      <c r="G794" s="24" t="s">
        <v>3683</v>
      </c>
      <c r="H794" s="23">
        <v>232816656</v>
      </c>
      <c r="I794" s="23">
        <v>232816656</v>
      </c>
      <c r="J794" s="16" t="s">
        <v>3599</v>
      </c>
      <c r="K794" s="16" t="s">
        <v>3600</v>
      </c>
      <c r="L794" s="15" t="s">
        <v>1877</v>
      </c>
      <c r="M794" s="15" t="s">
        <v>1878</v>
      </c>
      <c r="N794" s="15">
        <v>3835465</v>
      </c>
      <c r="O794" s="15" t="s">
        <v>1879</v>
      </c>
      <c r="P794" s="16" t="s">
        <v>1880</v>
      </c>
      <c r="Q794" s="16" t="s">
        <v>1881</v>
      </c>
      <c r="R794" s="16" t="s">
        <v>1882</v>
      </c>
      <c r="S794" s="16" t="s">
        <v>1883</v>
      </c>
      <c r="T794" s="16" t="s">
        <v>1881</v>
      </c>
      <c r="U794" s="17" t="s">
        <v>1884</v>
      </c>
      <c r="V794" s="17" t="s">
        <v>1934</v>
      </c>
      <c r="W794" s="16" t="s">
        <v>1934</v>
      </c>
      <c r="X794" s="18">
        <v>43050</v>
      </c>
      <c r="Y794" s="16">
        <v>2017060093032</v>
      </c>
      <c r="Z794" s="16" t="s">
        <v>1934</v>
      </c>
      <c r="AA794" s="19">
        <f t="shared" si="16"/>
        <v>1</v>
      </c>
      <c r="AB794" s="17" t="s">
        <v>1935</v>
      </c>
      <c r="AC794" s="17" t="s">
        <v>361</v>
      </c>
      <c r="AD794" s="17" t="s">
        <v>48</v>
      </c>
      <c r="AE794" s="15" t="s">
        <v>1887</v>
      </c>
      <c r="AF794" s="16" t="s">
        <v>53</v>
      </c>
      <c r="AG794" s="15" t="s">
        <v>1508</v>
      </c>
      <c r="AH794"/>
      <c r="AI794"/>
      <c r="AJ794"/>
      <c r="AK794"/>
      <c r="AL794"/>
      <c r="AM794"/>
      <c r="AN794"/>
      <c r="AO794"/>
      <c r="AP794"/>
    </row>
    <row r="795" spans="1:42" s="33" customFormat="1" ht="63" customHeight="1" x14ac:dyDescent="0.25">
      <c r="A795" s="13" t="s">
        <v>1875</v>
      </c>
      <c r="B795" s="14">
        <v>50193000</v>
      </c>
      <c r="C795" s="15" t="s">
        <v>1936</v>
      </c>
      <c r="D795" s="15" t="s">
        <v>3571</v>
      </c>
      <c r="E795" s="14" t="s">
        <v>3581</v>
      </c>
      <c r="F795" s="22" t="s">
        <v>3680</v>
      </c>
      <c r="G795" s="24" t="s">
        <v>3683</v>
      </c>
      <c r="H795" s="23">
        <v>200000000</v>
      </c>
      <c r="I795" s="23">
        <v>200000000</v>
      </c>
      <c r="J795" s="16" t="s">
        <v>3599</v>
      </c>
      <c r="K795" s="16" t="s">
        <v>3600</v>
      </c>
      <c r="L795" s="15" t="s">
        <v>1877</v>
      </c>
      <c r="M795" s="15" t="s">
        <v>1878</v>
      </c>
      <c r="N795" s="15">
        <v>3835465</v>
      </c>
      <c r="O795" s="15" t="s">
        <v>1879</v>
      </c>
      <c r="P795" s="16" t="s">
        <v>1880</v>
      </c>
      <c r="Q795" s="16" t="s">
        <v>1881</v>
      </c>
      <c r="R795" s="16" t="s">
        <v>1882</v>
      </c>
      <c r="S795" s="16" t="s">
        <v>1883</v>
      </c>
      <c r="T795" s="16" t="s">
        <v>1881</v>
      </c>
      <c r="U795" s="17" t="s">
        <v>1884</v>
      </c>
      <c r="V795" s="17" t="s">
        <v>1937</v>
      </c>
      <c r="W795" s="16" t="s">
        <v>1937</v>
      </c>
      <c r="X795" s="18">
        <v>43050</v>
      </c>
      <c r="Y795" s="16">
        <v>2017060093032</v>
      </c>
      <c r="Z795" s="16" t="s">
        <v>1937</v>
      </c>
      <c r="AA795" s="19">
        <f t="shared" si="16"/>
        <v>1</v>
      </c>
      <c r="AB795" s="17" t="s">
        <v>1938</v>
      </c>
      <c r="AC795" s="17" t="s">
        <v>361</v>
      </c>
      <c r="AD795" s="17" t="s">
        <v>48</v>
      </c>
      <c r="AE795" s="15" t="s">
        <v>1887</v>
      </c>
      <c r="AF795" s="16" t="s">
        <v>53</v>
      </c>
      <c r="AG795" s="15" t="s">
        <v>1508</v>
      </c>
      <c r="AH795"/>
      <c r="AI795"/>
      <c r="AJ795"/>
      <c r="AK795"/>
      <c r="AL795"/>
      <c r="AM795"/>
      <c r="AN795"/>
      <c r="AO795"/>
      <c r="AP795"/>
    </row>
    <row r="796" spans="1:42" s="33" customFormat="1" ht="63" customHeight="1" x14ac:dyDescent="0.25">
      <c r="A796" s="13" t="s">
        <v>1875</v>
      </c>
      <c r="B796" s="14">
        <v>50193000</v>
      </c>
      <c r="C796" s="15" t="s">
        <v>1939</v>
      </c>
      <c r="D796" s="15" t="s">
        <v>3571</v>
      </c>
      <c r="E796" s="14" t="s">
        <v>3581</v>
      </c>
      <c r="F796" s="22" t="s">
        <v>3680</v>
      </c>
      <c r="G796" s="24" t="s">
        <v>3683</v>
      </c>
      <c r="H796" s="23">
        <v>87632768</v>
      </c>
      <c r="I796" s="23">
        <v>87632768</v>
      </c>
      <c r="J796" s="16" t="s">
        <v>3599</v>
      </c>
      <c r="K796" s="16" t="s">
        <v>3600</v>
      </c>
      <c r="L796" s="15" t="s">
        <v>1877</v>
      </c>
      <c r="M796" s="15" t="s">
        <v>1878</v>
      </c>
      <c r="N796" s="15">
        <v>3835465</v>
      </c>
      <c r="O796" s="15" t="s">
        <v>1879</v>
      </c>
      <c r="P796" s="16" t="s">
        <v>1880</v>
      </c>
      <c r="Q796" s="16" t="s">
        <v>1881</v>
      </c>
      <c r="R796" s="16" t="s">
        <v>1882</v>
      </c>
      <c r="S796" s="16" t="s">
        <v>1883</v>
      </c>
      <c r="T796" s="16" t="s">
        <v>1881</v>
      </c>
      <c r="U796" s="17" t="s">
        <v>1884</v>
      </c>
      <c r="V796" s="17" t="s">
        <v>1940</v>
      </c>
      <c r="W796" s="16" t="s">
        <v>1940</v>
      </c>
      <c r="X796" s="18">
        <v>43050</v>
      </c>
      <c r="Y796" s="16">
        <v>2017060093032</v>
      </c>
      <c r="Z796" s="16" t="s">
        <v>1940</v>
      </c>
      <c r="AA796" s="19">
        <f t="shared" si="16"/>
        <v>1</v>
      </c>
      <c r="AB796" s="17" t="s">
        <v>1941</v>
      </c>
      <c r="AC796" s="17" t="s">
        <v>361</v>
      </c>
      <c r="AD796" s="17" t="s">
        <v>48</v>
      </c>
      <c r="AE796" s="15" t="s">
        <v>1887</v>
      </c>
      <c r="AF796" s="16" t="s">
        <v>53</v>
      </c>
      <c r="AG796" s="15" t="s">
        <v>1508</v>
      </c>
      <c r="AH796"/>
      <c r="AI796"/>
      <c r="AJ796"/>
      <c r="AK796"/>
      <c r="AL796"/>
      <c r="AM796"/>
      <c r="AN796"/>
      <c r="AO796"/>
      <c r="AP796"/>
    </row>
    <row r="797" spans="1:42" s="33" customFormat="1" ht="63" customHeight="1" x14ac:dyDescent="0.25">
      <c r="A797" s="13" t="s">
        <v>1875</v>
      </c>
      <c r="B797" s="14">
        <v>50193000</v>
      </c>
      <c r="C797" s="15" t="s">
        <v>1942</v>
      </c>
      <c r="D797" s="15" t="s">
        <v>3571</v>
      </c>
      <c r="E797" s="14" t="s">
        <v>3581</v>
      </c>
      <c r="F797" s="22" t="s">
        <v>3680</v>
      </c>
      <c r="G797" s="24" t="s">
        <v>3683</v>
      </c>
      <c r="H797" s="23">
        <v>450488010</v>
      </c>
      <c r="I797" s="23">
        <v>450488010</v>
      </c>
      <c r="J797" s="16" t="s">
        <v>3599</v>
      </c>
      <c r="K797" s="16" t="s">
        <v>3600</v>
      </c>
      <c r="L797" s="15" t="s">
        <v>1877</v>
      </c>
      <c r="M797" s="15" t="s">
        <v>1878</v>
      </c>
      <c r="N797" s="15">
        <v>3835465</v>
      </c>
      <c r="O797" s="15" t="s">
        <v>1879</v>
      </c>
      <c r="P797" s="16" t="s">
        <v>1880</v>
      </c>
      <c r="Q797" s="16" t="s">
        <v>1881</v>
      </c>
      <c r="R797" s="16" t="s">
        <v>1882</v>
      </c>
      <c r="S797" s="16" t="s">
        <v>1883</v>
      </c>
      <c r="T797" s="16" t="s">
        <v>1881</v>
      </c>
      <c r="U797" s="17" t="s">
        <v>1884</v>
      </c>
      <c r="V797" s="17" t="s">
        <v>1943</v>
      </c>
      <c r="W797" s="16" t="s">
        <v>1943</v>
      </c>
      <c r="X797" s="18">
        <v>43050</v>
      </c>
      <c r="Y797" s="16">
        <v>2017060093032</v>
      </c>
      <c r="Z797" s="16" t="s">
        <v>1943</v>
      </c>
      <c r="AA797" s="19">
        <f t="shared" si="16"/>
        <v>1</v>
      </c>
      <c r="AB797" s="17" t="s">
        <v>1944</v>
      </c>
      <c r="AC797" s="17" t="s">
        <v>361</v>
      </c>
      <c r="AD797" s="17" t="s">
        <v>48</v>
      </c>
      <c r="AE797" s="15" t="s">
        <v>1887</v>
      </c>
      <c r="AF797" s="16" t="s">
        <v>53</v>
      </c>
      <c r="AG797" s="15" t="s">
        <v>1508</v>
      </c>
      <c r="AH797"/>
      <c r="AI797"/>
      <c r="AJ797"/>
      <c r="AK797"/>
      <c r="AL797"/>
      <c r="AM797"/>
      <c r="AN797"/>
      <c r="AO797"/>
      <c r="AP797"/>
    </row>
    <row r="798" spans="1:42" s="33" customFormat="1" ht="63" customHeight="1" x14ac:dyDescent="0.25">
      <c r="A798" s="13" t="s">
        <v>1875</v>
      </c>
      <c r="B798" s="14">
        <v>50193000</v>
      </c>
      <c r="C798" s="15" t="s">
        <v>1945</v>
      </c>
      <c r="D798" s="15" t="s">
        <v>3571</v>
      </c>
      <c r="E798" s="14" t="s">
        <v>3581</v>
      </c>
      <c r="F798" s="22" t="s">
        <v>3680</v>
      </c>
      <c r="G798" s="24" t="s">
        <v>3683</v>
      </c>
      <c r="H798" s="23">
        <v>138542510</v>
      </c>
      <c r="I798" s="23">
        <v>138542510</v>
      </c>
      <c r="J798" s="16" t="s">
        <v>3599</v>
      </c>
      <c r="K798" s="16" t="s">
        <v>3600</v>
      </c>
      <c r="L798" s="15" t="s">
        <v>1877</v>
      </c>
      <c r="M798" s="15" t="s">
        <v>1878</v>
      </c>
      <c r="N798" s="15">
        <v>3835465</v>
      </c>
      <c r="O798" s="15" t="s">
        <v>1879</v>
      </c>
      <c r="P798" s="16" t="s">
        <v>1880</v>
      </c>
      <c r="Q798" s="16" t="s">
        <v>1881</v>
      </c>
      <c r="R798" s="16" t="s">
        <v>1882</v>
      </c>
      <c r="S798" s="16" t="s">
        <v>1883</v>
      </c>
      <c r="T798" s="16" t="s">
        <v>1881</v>
      </c>
      <c r="U798" s="17" t="s">
        <v>1884</v>
      </c>
      <c r="V798" s="17" t="s">
        <v>1946</v>
      </c>
      <c r="W798" s="16" t="s">
        <v>1946</v>
      </c>
      <c r="X798" s="18">
        <v>43050</v>
      </c>
      <c r="Y798" s="16">
        <v>2017060093032</v>
      </c>
      <c r="Z798" s="16" t="s">
        <v>1946</v>
      </c>
      <c r="AA798" s="19">
        <f t="shared" si="16"/>
        <v>1</v>
      </c>
      <c r="AB798" s="17" t="s">
        <v>1947</v>
      </c>
      <c r="AC798" s="17" t="s">
        <v>361</v>
      </c>
      <c r="AD798" s="17" t="s">
        <v>48</v>
      </c>
      <c r="AE798" s="15" t="s">
        <v>1887</v>
      </c>
      <c r="AF798" s="16" t="s">
        <v>53</v>
      </c>
      <c r="AG798" s="15" t="s">
        <v>1508</v>
      </c>
      <c r="AH798"/>
      <c r="AI798"/>
      <c r="AJ798"/>
      <c r="AK798"/>
      <c r="AL798"/>
      <c r="AM798"/>
      <c r="AN798"/>
      <c r="AO798"/>
      <c r="AP798"/>
    </row>
    <row r="799" spans="1:42" s="33" customFormat="1" ht="63" customHeight="1" x14ac:dyDescent="0.25">
      <c r="A799" s="13" t="s">
        <v>1875</v>
      </c>
      <c r="B799" s="14">
        <v>50193000</v>
      </c>
      <c r="C799" s="15" t="s">
        <v>1948</v>
      </c>
      <c r="D799" s="15" t="s">
        <v>3571</v>
      </c>
      <c r="E799" s="14" t="s">
        <v>3581</v>
      </c>
      <c r="F799" s="22" t="s">
        <v>3680</v>
      </c>
      <c r="G799" s="24" t="s">
        <v>3683</v>
      </c>
      <c r="H799" s="23">
        <v>299245280</v>
      </c>
      <c r="I799" s="23">
        <v>299245280</v>
      </c>
      <c r="J799" s="16" t="s">
        <v>3599</v>
      </c>
      <c r="K799" s="16" t="s">
        <v>3600</v>
      </c>
      <c r="L799" s="15" t="s">
        <v>1877</v>
      </c>
      <c r="M799" s="15" t="s">
        <v>1878</v>
      </c>
      <c r="N799" s="15">
        <v>3835465</v>
      </c>
      <c r="O799" s="15" t="s">
        <v>1879</v>
      </c>
      <c r="P799" s="16" t="s">
        <v>1880</v>
      </c>
      <c r="Q799" s="16" t="s">
        <v>1881</v>
      </c>
      <c r="R799" s="16" t="s">
        <v>1882</v>
      </c>
      <c r="S799" s="16" t="s">
        <v>1883</v>
      </c>
      <c r="T799" s="16" t="s">
        <v>1881</v>
      </c>
      <c r="U799" s="17" t="s">
        <v>1884</v>
      </c>
      <c r="V799" s="17" t="s">
        <v>1949</v>
      </c>
      <c r="W799" s="16" t="s">
        <v>1949</v>
      </c>
      <c r="X799" s="18">
        <v>43050</v>
      </c>
      <c r="Y799" s="16">
        <v>2017060093032</v>
      </c>
      <c r="Z799" s="16" t="s">
        <v>1949</v>
      </c>
      <c r="AA799" s="19">
        <f t="shared" si="16"/>
        <v>1</v>
      </c>
      <c r="AB799" s="17" t="s">
        <v>1950</v>
      </c>
      <c r="AC799" s="17" t="s">
        <v>361</v>
      </c>
      <c r="AD799" s="17" t="s">
        <v>48</v>
      </c>
      <c r="AE799" s="15" t="s">
        <v>1887</v>
      </c>
      <c r="AF799" s="16" t="s">
        <v>53</v>
      </c>
      <c r="AG799" s="15" t="s">
        <v>1508</v>
      </c>
      <c r="AH799"/>
      <c r="AI799"/>
      <c r="AJ799"/>
      <c r="AK799"/>
      <c r="AL799"/>
      <c r="AM799"/>
      <c r="AN799"/>
      <c r="AO799"/>
      <c r="AP799"/>
    </row>
    <row r="800" spans="1:42" s="33" customFormat="1" ht="63" customHeight="1" x14ac:dyDescent="0.25">
      <c r="A800" s="13" t="s">
        <v>1875</v>
      </c>
      <c r="B800" s="14">
        <v>50193000</v>
      </c>
      <c r="C800" s="15" t="s">
        <v>1951</v>
      </c>
      <c r="D800" s="15" t="s">
        <v>3571</v>
      </c>
      <c r="E800" s="14" t="s">
        <v>3581</v>
      </c>
      <c r="F800" s="22" t="s">
        <v>3680</v>
      </c>
      <c r="G800" s="24" t="s">
        <v>3683</v>
      </c>
      <c r="H800" s="23">
        <v>185588592</v>
      </c>
      <c r="I800" s="23">
        <v>185588592</v>
      </c>
      <c r="J800" s="16" t="s">
        <v>3599</v>
      </c>
      <c r="K800" s="16" t="s">
        <v>3600</v>
      </c>
      <c r="L800" s="15" t="s">
        <v>1877</v>
      </c>
      <c r="M800" s="15" t="s">
        <v>1878</v>
      </c>
      <c r="N800" s="15">
        <v>3835465</v>
      </c>
      <c r="O800" s="15" t="s">
        <v>1879</v>
      </c>
      <c r="P800" s="16" t="s">
        <v>1880</v>
      </c>
      <c r="Q800" s="16" t="s">
        <v>1881</v>
      </c>
      <c r="R800" s="16" t="s">
        <v>1882</v>
      </c>
      <c r="S800" s="16" t="s">
        <v>1883</v>
      </c>
      <c r="T800" s="16" t="s">
        <v>1881</v>
      </c>
      <c r="U800" s="17" t="s">
        <v>1884</v>
      </c>
      <c r="V800" s="17" t="s">
        <v>1952</v>
      </c>
      <c r="W800" s="16" t="s">
        <v>1952</v>
      </c>
      <c r="X800" s="18">
        <v>43050</v>
      </c>
      <c r="Y800" s="16">
        <v>2017060093032</v>
      </c>
      <c r="Z800" s="16" t="s">
        <v>1952</v>
      </c>
      <c r="AA800" s="19">
        <f t="shared" si="16"/>
        <v>1</v>
      </c>
      <c r="AB800" s="17" t="s">
        <v>1953</v>
      </c>
      <c r="AC800" s="17" t="s">
        <v>361</v>
      </c>
      <c r="AD800" s="17" t="s">
        <v>48</v>
      </c>
      <c r="AE800" s="15" t="s">
        <v>1887</v>
      </c>
      <c r="AF800" s="16" t="s">
        <v>53</v>
      </c>
      <c r="AG800" s="15" t="s">
        <v>1508</v>
      </c>
      <c r="AH800"/>
      <c r="AI800"/>
      <c r="AJ800"/>
      <c r="AK800"/>
      <c r="AL800"/>
      <c r="AM800"/>
      <c r="AN800"/>
      <c r="AO800"/>
      <c r="AP800"/>
    </row>
    <row r="801" spans="1:42" s="33" customFormat="1" ht="63" customHeight="1" x14ac:dyDescent="0.25">
      <c r="A801" s="13" t="s">
        <v>1875</v>
      </c>
      <c r="B801" s="14">
        <v>50193000</v>
      </c>
      <c r="C801" s="15" t="s">
        <v>1954</v>
      </c>
      <c r="D801" s="15" t="s">
        <v>3571</v>
      </c>
      <c r="E801" s="14" t="s">
        <v>3581</v>
      </c>
      <c r="F801" s="22" t="s">
        <v>3680</v>
      </c>
      <c r="G801" s="24" t="s">
        <v>3683</v>
      </c>
      <c r="H801" s="23">
        <v>182420642</v>
      </c>
      <c r="I801" s="23">
        <v>182420642</v>
      </c>
      <c r="J801" s="16" t="s">
        <v>3599</v>
      </c>
      <c r="K801" s="16" t="s">
        <v>3600</v>
      </c>
      <c r="L801" s="15" t="s">
        <v>1877</v>
      </c>
      <c r="M801" s="15" t="s">
        <v>1878</v>
      </c>
      <c r="N801" s="15">
        <v>3835465</v>
      </c>
      <c r="O801" s="15" t="s">
        <v>1879</v>
      </c>
      <c r="P801" s="16" t="s">
        <v>1880</v>
      </c>
      <c r="Q801" s="16" t="s">
        <v>1881</v>
      </c>
      <c r="R801" s="16" t="s">
        <v>1882</v>
      </c>
      <c r="S801" s="16" t="s">
        <v>1883</v>
      </c>
      <c r="T801" s="16" t="s">
        <v>1881</v>
      </c>
      <c r="U801" s="17" t="s">
        <v>1884</v>
      </c>
      <c r="V801" s="17" t="s">
        <v>1955</v>
      </c>
      <c r="W801" s="16" t="s">
        <v>1955</v>
      </c>
      <c r="X801" s="18">
        <v>43050</v>
      </c>
      <c r="Y801" s="16">
        <v>2017060093032</v>
      </c>
      <c r="Z801" s="16" t="s">
        <v>1955</v>
      </c>
      <c r="AA801" s="19">
        <f t="shared" si="16"/>
        <v>1</v>
      </c>
      <c r="AB801" s="17" t="s">
        <v>1956</v>
      </c>
      <c r="AC801" s="17" t="s">
        <v>361</v>
      </c>
      <c r="AD801" s="17" t="s">
        <v>48</v>
      </c>
      <c r="AE801" s="15" t="s">
        <v>1887</v>
      </c>
      <c r="AF801" s="16" t="s">
        <v>53</v>
      </c>
      <c r="AG801" s="15" t="s">
        <v>1508</v>
      </c>
      <c r="AH801"/>
      <c r="AI801"/>
      <c r="AJ801"/>
      <c r="AK801"/>
      <c r="AL801"/>
      <c r="AM801"/>
      <c r="AN801"/>
      <c r="AO801"/>
      <c r="AP801"/>
    </row>
    <row r="802" spans="1:42" s="33" customFormat="1" ht="63" customHeight="1" x14ac:dyDescent="0.25">
      <c r="A802" s="13" t="s">
        <v>1875</v>
      </c>
      <c r="B802" s="14">
        <v>50193000</v>
      </c>
      <c r="C802" s="15" t="s">
        <v>1957</v>
      </c>
      <c r="D802" s="15" t="s">
        <v>3571</v>
      </c>
      <c r="E802" s="14" t="s">
        <v>3581</v>
      </c>
      <c r="F802" s="22" t="s">
        <v>3680</v>
      </c>
      <c r="G802" s="24" t="s">
        <v>3683</v>
      </c>
      <c r="H802" s="23">
        <v>41493808</v>
      </c>
      <c r="I802" s="23">
        <v>41493808</v>
      </c>
      <c r="J802" s="16" t="s">
        <v>3599</v>
      </c>
      <c r="K802" s="16" t="s">
        <v>3600</v>
      </c>
      <c r="L802" s="15" t="s">
        <v>1877</v>
      </c>
      <c r="M802" s="15" t="s">
        <v>1878</v>
      </c>
      <c r="N802" s="15">
        <v>3835465</v>
      </c>
      <c r="O802" s="15" t="s">
        <v>1879</v>
      </c>
      <c r="P802" s="16" t="s">
        <v>1880</v>
      </c>
      <c r="Q802" s="16" t="s">
        <v>1881</v>
      </c>
      <c r="R802" s="16" t="s">
        <v>1882</v>
      </c>
      <c r="S802" s="16" t="s">
        <v>1883</v>
      </c>
      <c r="T802" s="16" t="s">
        <v>1881</v>
      </c>
      <c r="U802" s="17" t="s">
        <v>1884</v>
      </c>
      <c r="V802" s="17" t="s">
        <v>1958</v>
      </c>
      <c r="W802" s="16" t="s">
        <v>1958</v>
      </c>
      <c r="X802" s="18">
        <v>43050</v>
      </c>
      <c r="Y802" s="16">
        <v>2017060093032</v>
      </c>
      <c r="Z802" s="16" t="s">
        <v>1958</v>
      </c>
      <c r="AA802" s="19">
        <f t="shared" si="16"/>
        <v>1</v>
      </c>
      <c r="AB802" s="17" t="s">
        <v>1959</v>
      </c>
      <c r="AC802" s="17" t="s">
        <v>361</v>
      </c>
      <c r="AD802" s="17" t="s">
        <v>48</v>
      </c>
      <c r="AE802" s="15" t="s">
        <v>1887</v>
      </c>
      <c r="AF802" s="16" t="s">
        <v>53</v>
      </c>
      <c r="AG802" s="15" t="s">
        <v>1508</v>
      </c>
      <c r="AH802"/>
      <c r="AI802"/>
      <c r="AJ802"/>
      <c r="AK802"/>
      <c r="AL802"/>
      <c r="AM802"/>
      <c r="AN802"/>
      <c r="AO802"/>
      <c r="AP802"/>
    </row>
    <row r="803" spans="1:42" s="33" customFormat="1" ht="63" customHeight="1" x14ac:dyDescent="0.25">
      <c r="A803" s="13" t="s">
        <v>1875</v>
      </c>
      <c r="B803" s="14">
        <v>50193000</v>
      </c>
      <c r="C803" s="15" t="s">
        <v>1960</v>
      </c>
      <c r="D803" s="15" t="s">
        <v>3571</v>
      </c>
      <c r="E803" s="14" t="s">
        <v>3581</v>
      </c>
      <c r="F803" s="22" t="s">
        <v>3680</v>
      </c>
      <c r="G803" s="24" t="s">
        <v>3683</v>
      </c>
      <c r="H803" s="23">
        <v>44168140</v>
      </c>
      <c r="I803" s="23">
        <v>44168140</v>
      </c>
      <c r="J803" s="16" t="s">
        <v>3599</v>
      </c>
      <c r="K803" s="16" t="s">
        <v>3600</v>
      </c>
      <c r="L803" s="15" t="s">
        <v>1877</v>
      </c>
      <c r="M803" s="15" t="s">
        <v>1878</v>
      </c>
      <c r="N803" s="15">
        <v>3835465</v>
      </c>
      <c r="O803" s="15" t="s">
        <v>1879</v>
      </c>
      <c r="P803" s="16" t="s">
        <v>1880</v>
      </c>
      <c r="Q803" s="16" t="s">
        <v>1881</v>
      </c>
      <c r="R803" s="16" t="s">
        <v>1882</v>
      </c>
      <c r="S803" s="16" t="s">
        <v>1883</v>
      </c>
      <c r="T803" s="16" t="s">
        <v>1881</v>
      </c>
      <c r="U803" s="17" t="s">
        <v>1884</v>
      </c>
      <c r="V803" s="17" t="s">
        <v>1961</v>
      </c>
      <c r="W803" s="16" t="s">
        <v>1961</v>
      </c>
      <c r="X803" s="18">
        <v>43050</v>
      </c>
      <c r="Y803" s="16">
        <v>2017060093032</v>
      </c>
      <c r="Z803" s="16" t="s">
        <v>1961</v>
      </c>
      <c r="AA803" s="19">
        <f t="shared" si="16"/>
        <v>1</v>
      </c>
      <c r="AB803" s="17" t="s">
        <v>1962</v>
      </c>
      <c r="AC803" s="17" t="s">
        <v>361</v>
      </c>
      <c r="AD803" s="17" t="s">
        <v>48</v>
      </c>
      <c r="AE803" s="15" t="s">
        <v>1887</v>
      </c>
      <c r="AF803" s="16" t="s">
        <v>53</v>
      </c>
      <c r="AG803" s="15" t="s">
        <v>1508</v>
      </c>
      <c r="AH803"/>
      <c r="AI803"/>
      <c r="AJ803"/>
      <c r="AK803"/>
      <c r="AL803"/>
      <c r="AM803"/>
      <c r="AN803"/>
      <c r="AO803"/>
      <c r="AP803"/>
    </row>
    <row r="804" spans="1:42" s="33" customFormat="1" ht="63" customHeight="1" x14ac:dyDescent="0.25">
      <c r="A804" s="13" t="s">
        <v>1875</v>
      </c>
      <c r="B804" s="14">
        <v>50193000</v>
      </c>
      <c r="C804" s="15" t="s">
        <v>1963</v>
      </c>
      <c r="D804" s="15" t="s">
        <v>3571</v>
      </c>
      <c r="E804" s="14" t="s">
        <v>3581</v>
      </c>
      <c r="F804" s="22" t="s">
        <v>3680</v>
      </c>
      <c r="G804" s="24" t="s">
        <v>3683</v>
      </c>
      <c r="H804" s="23">
        <v>942050050</v>
      </c>
      <c r="I804" s="23">
        <v>942050050</v>
      </c>
      <c r="J804" s="16" t="s">
        <v>3599</v>
      </c>
      <c r="K804" s="16" t="s">
        <v>3600</v>
      </c>
      <c r="L804" s="15" t="s">
        <v>1877</v>
      </c>
      <c r="M804" s="15" t="s">
        <v>1878</v>
      </c>
      <c r="N804" s="15">
        <v>3835465</v>
      </c>
      <c r="O804" s="15" t="s">
        <v>1879</v>
      </c>
      <c r="P804" s="16" t="s">
        <v>1880</v>
      </c>
      <c r="Q804" s="16" t="s">
        <v>1881</v>
      </c>
      <c r="R804" s="16" t="s">
        <v>1882</v>
      </c>
      <c r="S804" s="16" t="s">
        <v>1883</v>
      </c>
      <c r="T804" s="16" t="s">
        <v>1881</v>
      </c>
      <c r="U804" s="17" t="s">
        <v>1884</v>
      </c>
      <c r="V804" s="17" t="s">
        <v>1964</v>
      </c>
      <c r="W804" s="16" t="s">
        <v>1964</v>
      </c>
      <c r="X804" s="18">
        <v>43050</v>
      </c>
      <c r="Y804" s="16">
        <v>2017060093032</v>
      </c>
      <c r="Z804" s="16" t="s">
        <v>1964</v>
      </c>
      <c r="AA804" s="19">
        <f t="shared" si="16"/>
        <v>1</v>
      </c>
      <c r="AB804" s="17" t="s">
        <v>1965</v>
      </c>
      <c r="AC804" s="17" t="s">
        <v>361</v>
      </c>
      <c r="AD804" s="17" t="s">
        <v>48</v>
      </c>
      <c r="AE804" s="15" t="s">
        <v>1887</v>
      </c>
      <c r="AF804" s="16" t="s">
        <v>53</v>
      </c>
      <c r="AG804" s="15" t="s">
        <v>1508</v>
      </c>
      <c r="AH804"/>
      <c r="AI804"/>
      <c r="AJ804"/>
      <c r="AK804"/>
      <c r="AL804"/>
      <c r="AM804"/>
      <c r="AN804"/>
      <c r="AO804"/>
      <c r="AP804"/>
    </row>
    <row r="805" spans="1:42" s="33" customFormat="1" ht="63" customHeight="1" x14ac:dyDescent="0.25">
      <c r="A805" s="13" t="s">
        <v>1875</v>
      </c>
      <c r="B805" s="14">
        <v>50193000</v>
      </c>
      <c r="C805" s="15" t="s">
        <v>1966</v>
      </c>
      <c r="D805" s="15" t="s">
        <v>3571</v>
      </c>
      <c r="E805" s="14" t="s">
        <v>3581</v>
      </c>
      <c r="F805" s="22" t="s">
        <v>3680</v>
      </c>
      <c r="G805" s="24" t="s">
        <v>3683</v>
      </c>
      <c r="H805" s="23">
        <v>507511488</v>
      </c>
      <c r="I805" s="23">
        <v>507511488</v>
      </c>
      <c r="J805" s="16" t="s">
        <v>3599</v>
      </c>
      <c r="K805" s="16" t="s">
        <v>3600</v>
      </c>
      <c r="L805" s="15" t="s">
        <v>1877</v>
      </c>
      <c r="M805" s="15" t="s">
        <v>1878</v>
      </c>
      <c r="N805" s="15">
        <v>3835465</v>
      </c>
      <c r="O805" s="15" t="s">
        <v>1879</v>
      </c>
      <c r="P805" s="16" t="s">
        <v>1880</v>
      </c>
      <c r="Q805" s="16" t="s">
        <v>1881</v>
      </c>
      <c r="R805" s="16" t="s">
        <v>1882</v>
      </c>
      <c r="S805" s="16" t="s">
        <v>1883</v>
      </c>
      <c r="T805" s="16" t="s">
        <v>1881</v>
      </c>
      <c r="U805" s="17" t="s">
        <v>1884</v>
      </c>
      <c r="V805" s="17" t="s">
        <v>1967</v>
      </c>
      <c r="W805" s="16" t="s">
        <v>1967</v>
      </c>
      <c r="X805" s="18">
        <v>43050</v>
      </c>
      <c r="Y805" s="16">
        <v>2017060093032</v>
      </c>
      <c r="Z805" s="16" t="s">
        <v>1967</v>
      </c>
      <c r="AA805" s="19">
        <f t="shared" si="16"/>
        <v>1</v>
      </c>
      <c r="AB805" s="17" t="s">
        <v>1968</v>
      </c>
      <c r="AC805" s="17" t="s">
        <v>361</v>
      </c>
      <c r="AD805" s="17" t="s">
        <v>48</v>
      </c>
      <c r="AE805" s="15" t="s">
        <v>1887</v>
      </c>
      <c r="AF805" s="16" t="s">
        <v>53</v>
      </c>
      <c r="AG805" s="15" t="s">
        <v>1508</v>
      </c>
      <c r="AH805"/>
      <c r="AI805"/>
      <c r="AJ805"/>
      <c r="AK805"/>
      <c r="AL805"/>
      <c r="AM805"/>
      <c r="AN805"/>
      <c r="AO805"/>
      <c r="AP805"/>
    </row>
    <row r="806" spans="1:42" s="33" customFormat="1" ht="63" customHeight="1" x14ac:dyDescent="0.25">
      <c r="A806" s="13" t="s">
        <v>1875</v>
      </c>
      <c r="B806" s="14">
        <v>50193000</v>
      </c>
      <c r="C806" s="15" t="s">
        <v>1969</v>
      </c>
      <c r="D806" s="15" t="s">
        <v>3571</v>
      </c>
      <c r="E806" s="14" t="s">
        <v>3581</v>
      </c>
      <c r="F806" s="22" t="s">
        <v>3680</v>
      </c>
      <c r="G806" s="24" t="s">
        <v>3683</v>
      </c>
      <c r="H806" s="23">
        <v>28736090</v>
      </c>
      <c r="I806" s="23">
        <v>28736090</v>
      </c>
      <c r="J806" s="16" t="s">
        <v>3599</v>
      </c>
      <c r="K806" s="16" t="s">
        <v>3600</v>
      </c>
      <c r="L806" s="15" t="s">
        <v>1877</v>
      </c>
      <c r="M806" s="15" t="s">
        <v>1878</v>
      </c>
      <c r="N806" s="15">
        <v>3835465</v>
      </c>
      <c r="O806" s="15" t="s">
        <v>1879</v>
      </c>
      <c r="P806" s="16" t="s">
        <v>1880</v>
      </c>
      <c r="Q806" s="16" t="s">
        <v>1881</v>
      </c>
      <c r="R806" s="16" t="s">
        <v>1882</v>
      </c>
      <c r="S806" s="16" t="s">
        <v>1883</v>
      </c>
      <c r="T806" s="16" t="s">
        <v>1881</v>
      </c>
      <c r="U806" s="17" t="s">
        <v>1884</v>
      </c>
      <c r="V806" s="17" t="s">
        <v>1970</v>
      </c>
      <c r="W806" s="16" t="s">
        <v>1970</v>
      </c>
      <c r="X806" s="18">
        <v>43050</v>
      </c>
      <c r="Y806" s="16">
        <v>2017060093032</v>
      </c>
      <c r="Z806" s="16" t="s">
        <v>1970</v>
      </c>
      <c r="AA806" s="19">
        <f t="shared" si="16"/>
        <v>1</v>
      </c>
      <c r="AB806" s="17" t="s">
        <v>1971</v>
      </c>
      <c r="AC806" s="17" t="s">
        <v>361</v>
      </c>
      <c r="AD806" s="17" t="s">
        <v>48</v>
      </c>
      <c r="AE806" s="15" t="s">
        <v>1887</v>
      </c>
      <c r="AF806" s="16" t="s">
        <v>53</v>
      </c>
      <c r="AG806" s="15" t="s">
        <v>1508</v>
      </c>
      <c r="AH806"/>
      <c r="AI806"/>
      <c r="AJ806"/>
      <c r="AK806"/>
      <c r="AL806"/>
      <c r="AM806"/>
      <c r="AN806"/>
      <c r="AO806"/>
      <c r="AP806"/>
    </row>
    <row r="807" spans="1:42" s="33" customFormat="1" ht="63" customHeight="1" x14ac:dyDescent="0.25">
      <c r="A807" s="13" t="s">
        <v>1875</v>
      </c>
      <c r="B807" s="14">
        <v>50193000</v>
      </c>
      <c r="C807" s="15" t="s">
        <v>1972</v>
      </c>
      <c r="D807" s="15" t="s">
        <v>3571</v>
      </c>
      <c r="E807" s="14" t="s">
        <v>3581</v>
      </c>
      <c r="F807" s="22" t="s">
        <v>3680</v>
      </c>
      <c r="G807" s="24" t="s">
        <v>3683</v>
      </c>
      <c r="H807" s="23">
        <v>826351230</v>
      </c>
      <c r="I807" s="23">
        <v>826351230</v>
      </c>
      <c r="J807" s="16" t="s">
        <v>3599</v>
      </c>
      <c r="K807" s="16" t="s">
        <v>3600</v>
      </c>
      <c r="L807" s="15" t="s">
        <v>1877</v>
      </c>
      <c r="M807" s="15" t="s">
        <v>1878</v>
      </c>
      <c r="N807" s="15">
        <v>3835465</v>
      </c>
      <c r="O807" s="15" t="s">
        <v>1879</v>
      </c>
      <c r="P807" s="16" t="s">
        <v>1880</v>
      </c>
      <c r="Q807" s="16" t="s">
        <v>1881</v>
      </c>
      <c r="R807" s="16" t="s">
        <v>1882</v>
      </c>
      <c r="S807" s="16" t="s">
        <v>1883</v>
      </c>
      <c r="T807" s="16" t="s">
        <v>1881</v>
      </c>
      <c r="U807" s="17" t="s">
        <v>1884</v>
      </c>
      <c r="V807" s="17" t="s">
        <v>1973</v>
      </c>
      <c r="W807" s="16" t="s">
        <v>1973</v>
      </c>
      <c r="X807" s="18">
        <v>43050</v>
      </c>
      <c r="Y807" s="16">
        <v>2017060093032</v>
      </c>
      <c r="Z807" s="16" t="s">
        <v>1973</v>
      </c>
      <c r="AA807" s="19">
        <f t="shared" si="16"/>
        <v>1</v>
      </c>
      <c r="AB807" s="17" t="s">
        <v>1974</v>
      </c>
      <c r="AC807" s="17" t="s">
        <v>361</v>
      </c>
      <c r="AD807" s="17" t="s">
        <v>48</v>
      </c>
      <c r="AE807" s="15" t="s">
        <v>1887</v>
      </c>
      <c r="AF807" s="16" t="s">
        <v>53</v>
      </c>
      <c r="AG807" s="15" t="s">
        <v>1508</v>
      </c>
      <c r="AH807"/>
      <c r="AI807"/>
      <c r="AJ807"/>
      <c r="AK807"/>
      <c r="AL807"/>
      <c r="AM807"/>
      <c r="AN807"/>
      <c r="AO807"/>
      <c r="AP807"/>
    </row>
    <row r="808" spans="1:42" s="33" customFormat="1" ht="63" customHeight="1" x14ac:dyDescent="0.25">
      <c r="A808" s="13" t="s">
        <v>1875</v>
      </c>
      <c r="B808" s="14">
        <v>50193000</v>
      </c>
      <c r="C808" s="15" t="s">
        <v>1975</v>
      </c>
      <c r="D808" s="15" t="s">
        <v>3571</v>
      </c>
      <c r="E808" s="14" t="s">
        <v>3581</v>
      </c>
      <c r="F808" s="22" t="s">
        <v>3680</v>
      </c>
      <c r="G808" s="24" t="s">
        <v>3683</v>
      </c>
      <c r="H808" s="23">
        <v>777647230</v>
      </c>
      <c r="I808" s="23">
        <v>777647230</v>
      </c>
      <c r="J808" s="16" t="s">
        <v>3599</v>
      </c>
      <c r="K808" s="16" t="s">
        <v>3600</v>
      </c>
      <c r="L808" s="15" t="s">
        <v>1877</v>
      </c>
      <c r="M808" s="15" t="s">
        <v>1878</v>
      </c>
      <c r="N808" s="15">
        <v>3835465</v>
      </c>
      <c r="O808" s="15" t="s">
        <v>1879</v>
      </c>
      <c r="P808" s="16" t="s">
        <v>1880</v>
      </c>
      <c r="Q808" s="16" t="s">
        <v>1881</v>
      </c>
      <c r="R808" s="16" t="s">
        <v>1882</v>
      </c>
      <c r="S808" s="16" t="s">
        <v>1883</v>
      </c>
      <c r="T808" s="16" t="s">
        <v>1881</v>
      </c>
      <c r="U808" s="17" t="s">
        <v>1884</v>
      </c>
      <c r="V808" s="17" t="s">
        <v>1976</v>
      </c>
      <c r="W808" s="16" t="s">
        <v>1976</v>
      </c>
      <c r="X808" s="18">
        <v>43050</v>
      </c>
      <c r="Y808" s="16">
        <v>2017060093032</v>
      </c>
      <c r="Z808" s="16" t="s">
        <v>1976</v>
      </c>
      <c r="AA808" s="19">
        <f t="shared" si="16"/>
        <v>1</v>
      </c>
      <c r="AB808" s="17" t="s">
        <v>1977</v>
      </c>
      <c r="AC808" s="17" t="s">
        <v>361</v>
      </c>
      <c r="AD808" s="17" t="s">
        <v>48</v>
      </c>
      <c r="AE808" s="15" t="s">
        <v>1887</v>
      </c>
      <c r="AF808" s="16" t="s">
        <v>53</v>
      </c>
      <c r="AG808" s="15" t="s">
        <v>1508</v>
      </c>
      <c r="AH808"/>
      <c r="AI808"/>
      <c r="AJ808"/>
      <c r="AK808"/>
      <c r="AL808"/>
      <c r="AM808"/>
      <c r="AN808"/>
      <c r="AO808"/>
      <c r="AP808"/>
    </row>
    <row r="809" spans="1:42" s="33" customFormat="1" ht="63" customHeight="1" x14ac:dyDescent="0.25">
      <c r="A809" s="13" t="s">
        <v>1875</v>
      </c>
      <c r="B809" s="14">
        <v>50193000</v>
      </c>
      <c r="C809" s="15" t="s">
        <v>1978</v>
      </c>
      <c r="D809" s="15" t="s">
        <v>3571</v>
      </c>
      <c r="E809" s="14" t="s">
        <v>3581</v>
      </c>
      <c r="F809" s="22" t="s">
        <v>3680</v>
      </c>
      <c r="G809" s="24" t="s">
        <v>3683</v>
      </c>
      <c r="H809" s="23">
        <v>50070328</v>
      </c>
      <c r="I809" s="23">
        <v>50070328</v>
      </c>
      <c r="J809" s="16" t="s">
        <v>3599</v>
      </c>
      <c r="K809" s="16" t="s">
        <v>3600</v>
      </c>
      <c r="L809" s="15" t="s">
        <v>1877</v>
      </c>
      <c r="M809" s="15" t="s">
        <v>1878</v>
      </c>
      <c r="N809" s="15">
        <v>3835465</v>
      </c>
      <c r="O809" s="15" t="s">
        <v>1879</v>
      </c>
      <c r="P809" s="16" t="s">
        <v>1880</v>
      </c>
      <c r="Q809" s="16" t="s">
        <v>1881</v>
      </c>
      <c r="R809" s="16" t="s">
        <v>1882</v>
      </c>
      <c r="S809" s="16" t="s">
        <v>1883</v>
      </c>
      <c r="T809" s="16" t="s">
        <v>1881</v>
      </c>
      <c r="U809" s="17" t="s">
        <v>1884</v>
      </c>
      <c r="V809" s="17" t="s">
        <v>1979</v>
      </c>
      <c r="W809" s="16" t="s">
        <v>1979</v>
      </c>
      <c r="X809" s="18">
        <v>43050</v>
      </c>
      <c r="Y809" s="16">
        <v>2017060093032</v>
      </c>
      <c r="Z809" s="16" t="s">
        <v>1979</v>
      </c>
      <c r="AA809" s="19">
        <f t="shared" si="16"/>
        <v>1</v>
      </c>
      <c r="AB809" s="17" t="s">
        <v>1980</v>
      </c>
      <c r="AC809" s="17" t="s">
        <v>361</v>
      </c>
      <c r="AD809" s="17" t="s">
        <v>48</v>
      </c>
      <c r="AE809" s="15" t="s">
        <v>1887</v>
      </c>
      <c r="AF809" s="16" t="s">
        <v>53</v>
      </c>
      <c r="AG809" s="15" t="s">
        <v>1508</v>
      </c>
      <c r="AH809"/>
      <c r="AI809"/>
      <c r="AJ809"/>
      <c r="AK809"/>
      <c r="AL809"/>
      <c r="AM809"/>
      <c r="AN809"/>
      <c r="AO809"/>
      <c r="AP809"/>
    </row>
    <row r="810" spans="1:42" s="33" customFormat="1" ht="63" customHeight="1" x14ac:dyDescent="0.25">
      <c r="A810" s="13" t="s">
        <v>1875</v>
      </c>
      <c r="B810" s="14">
        <v>50193000</v>
      </c>
      <c r="C810" s="15" t="s">
        <v>1981</v>
      </c>
      <c r="D810" s="15" t="s">
        <v>3571</v>
      </c>
      <c r="E810" s="14" t="s">
        <v>3581</v>
      </c>
      <c r="F810" s="22" t="s">
        <v>3680</v>
      </c>
      <c r="G810" s="24" t="s">
        <v>3683</v>
      </c>
      <c r="H810" s="23">
        <v>145522240</v>
      </c>
      <c r="I810" s="23">
        <v>145522240</v>
      </c>
      <c r="J810" s="16" t="s">
        <v>3599</v>
      </c>
      <c r="K810" s="16" t="s">
        <v>3600</v>
      </c>
      <c r="L810" s="15" t="s">
        <v>1877</v>
      </c>
      <c r="M810" s="15" t="s">
        <v>1878</v>
      </c>
      <c r="N810" s="15">
        <v>3835465</v>
      </c>
      <c r="O810" s="15" t="s">
        <v>1879</v>
      </c>
      <c r="P810" s="16" t="s">
        <v>1880</v>
      </c>
      <c r="Q810" s="16" t="s">
        <v>1881</v>
      </c>
      <c r="R810" s="16" t="s">
        <v>1882</v>
      </c>
      <c r="S810" s="16" t="s">
        <v>1883</v>
      </c>
      <c r="T810" s="16" t="s">
        <v>1881</v>
      </c>
      <c r="U810" s="17" t="s">
        <v>1884</v>
      </c>
      <c r="V810" s="17" t="s">
        <v>1982</v>
      </c>
      <c r="W810" s="16" t="s">
        <v>1982</v>
      </c>
      <c r="X810" s="18">
        <v>43050</v>
      </c>
      <c r="Y810" s="16">
        <v>2017060093032</v>
      </c>
      <c r="Z810" s="16" t="s">
        <v>1982</v>
      </c>
      <c r="AA810" s="19">
        <f t="shared" si="16"/>
        <v>1</v>
      </c>
      <c r="AB810" s="17" t="s">
        <v>1983</v>
      </c>
      <c r="AC810" s="17" t="s">
        <v>361</v>
      </c>
      <c r="AD810" s="17" t="s">
        <v>48</v>
      </c>
      <c r="AE810" s="15" t="s">
        <v>1887</v>
      </c>
      <c r="AF810" s="16" t="s">
        <v>53</v>
      </c>
      <c r="AG810" s="15" t="s">
        <v>1508</v>
      </c>
      <c r="AH810"/>
      <c r="AI810"/>
      <c r="AJ810"/>
      <c r="AK810"/>
      <c r="AL810"/>
      <c r="AM810"/>
      <c r="AN810"/>
      <c r="AO810"/>
      <c r="AP810"/>
    </row>
    <row r="811" spans="1:42" s="33" customFormat="1" ht="63" customHeight="1" x14ac:dyDescent="0.25">
      <c r="A811" s="13" t="s">
        <v>1875</v>
      </c>
      <c r="B811" s="14">
        <v>50193000</v>
      </c>
      <c r="C811" s="15" t="s">
        <v>1984</v>
      </c>
      <c r="D811" s="15" t="s">
        <v>3571</v>
      </c>
      <c r="E811" s="14" t="s">
        <v>3581</v>
      </c>
      <c r="F811" s="22" t="s">
        <v>3680</v>
      </c>
      <c r="G811" s="24" t="s">
        <v>3683</v>
      </c>
      <c r="H811" s="23">
        <v>254104192</v>
      </c>
      <c r="I811" s="23">
        <v>254104192</v>
      </c>
      <c r="J811" s="16" t="s">
        <v>3599</v>
      </c>
      <c r="K811" s="16" t="s">
        <v>3600</v>
      </c>
      <c r="L811" s="15" t="s">
        <v>1877</v>
      </c>
      <c r="M811" s="15" t="s">
        <v>1878</v>
      </c>
      <c r="N811" s="15">
        <v>3835465</v>
      </c>
      <c r="O811" s="15" t="s">
        <v>1879</v>
      </c>
      <c r="P811" s="16" t="s">
        <v>1880</v>
      </c>
      <c r="Q811" s="16" t="s">
        <v>1881</v>
      </c>
      <c r="R811" s="16" t="s">
        <v>1882</v>
      </c>
      <c r="S811" s="16" t="s">
        <v>1883</v>
      </c>
      <c r="T811" s="16" t="s">
        <v>1881</v>
      </c>
      <c r="U811" s="17" t="s">
        <v>1884</v>
      </c>
      <c r="V811" s="17" t="s">
        <v>1985</v>
      </c>
      <c r="W811" s="16" t="s">
        <v>1985</v>
      </c>
      <c r="X811" s="18">
        <v>43050</v>
      </c>
      <c r="Y811" s="16">
        <v>2017060093032</v>
      </c>
      <c r="Z811" s="16" t="s">
        <v>1985</v>
      </c>
      <c r="AA811" s="19">
        <f t="shared" si="16"/>
        <v>1</v>
      </c>
      <c r="AB811" s="17" t="s">
        <v>1986</v>
      </c>
      <c r="AC811" s="17" t="s">
        <v>361</v>
      </c>
      <c r="AD811" s="17" t="s">
        <v>48</v>
      </c>
      <c r="AE811" s="15" t="s">
        <v>1887</v>
      </c>
      <c r="AF811" s="16" t="s">
        <v>53</v>
      </c>
      <c r="AG811" s="15" t="s">
        <v>1508</v>
      </c>
      <c r="AH811"/>
      <c r="AI811"/>
      <c r="AJ811"/>
      <c r="AK811"/>
      <c r="AL811"/>
      <c r="AM811"/>
      <c r="AN811"/>
      <c r="AO811"/>
      <c r="AP811"/>
    </row>
    <row r="812" spans="1:42" s="33" customFormat="1" ht="63" customHeight="1" x14ac:dyDescent="0.25">
      <c r="A812" s="13" t="s">
        <v>1875</v>
      </c>
      <c r="B812" s="14">
        <v>50193000</v>
      </c>
      <c r="C812" s="15" t="s">
        <v>1987</v>
      </c>
      <c r="D812" s="15" t="s">
        <v>3571</v>
      </c>
      <c r="E812" s="14" t="s">
        <v>3581</v>
      </c>
      <c r="F812" s="22" t="s">
        <v>3680</v>
      </c>
      <c r="G812" s="24" t="s">
        <v>3683</v>
      </c>
      <c r="H812" s="23">
        <v>72051800</v>
      </c>
      <c r="I812" s="23">
        <v>72051800</v>
      </c>
      <c r="J812" s="16" t="s">
        <v>3599</v>
      </c>
      <c r="K812" s="16" t="s">
        <v>3600</v>
      </c>
      <c r="L812" s="15" t="s">
        <v>1877</v>
      </c>
      <c r="M812" s="15" t="s">
        <v>1878</v>
      </c>
      <c r="N812" s="15">
        <v>3835465</v>
      </c>
      <c r="O812" s="15" t="s">
        <v>1879</v>
      </c>
      <c r="P812" s="16" t="s">
        <v>1880</v>
      </c>
      <c r="Q812" s="16" t="s">
        <v>1881</v>
      </c>
      <c r="R812" s="16" t="s">
        <v>1882</v>
      </c>
      <c r="S812" s="16" t="s">
        <v>1883</v>
      </c>
      <c r="T812" s="16" t="s">
        <v>1881</v>
      </c>
      <c r="U812" s="17" t="s">
        <v>1884</v>
      </c>
      <c r="V812" s="17" t="s">
        <v>1988</v>
      </c>
      <c r="W812" s="16" t="s">
        <v>1988</v>
      </c>
      <c r="X812" s="18">
        <v>43050</v>
      </c>
      <c r="Y812" s="16">
        <v>2017060093032</v>
      </c>
      <c r="Z812" s="16" t="s">
        <v>1988</v>
      </c>
      <c r="AA812" s="19">
        <f t="shared" si="16"/>
        <v>1</v>
      </c>
      <c r="AB812" s="17" t="s">
        <v>1989</v>
      </c>
      <c r="AC812" s="17" t="s">
        <v>361</v>
      </c>
      <c r="AD812" s="17" t="s">
        <v>48</v>
      </c>
      <c r="AE812" s="15" t="s">
        <v>1887</v>
      </c>
      <c r="AF812" s="16" t="s">
        <v>53</v>
      </c>
      <c r="AG812" s="15" t="s">
        <v>1508</v>
      </c>
      <c r="AH812"/>
      <c r="AI812"/>
      <c r="AJ812"/>
      <c r="AK812"/>
      <c r="AL812"/>
      <c r="AM812"/>
      <c r="AN812"/>
      <c r="AO812"/>
      <c r="AP812"/>
    </row>
    <row r="813" spans="1:42" s="33" customFormat="1" ht="63" customHeight="1" x14ac:dyDescent="0.25">
      <c r="A813" s="13" t="s">
        <v>1875</v>
      </c>
      <c r="B813" s="14">
        <v>50193000</v>
      </c>
      <c r="C813" s="15" t="s">
        <v>1990</v>
      </c>
      <c r="D813" s="15" t="s">
        <v>3571</v>
      </c>
      <c r="E813" s="14" t="s">
        <v>3581</v>
      </c>
      <c r="F813" s="22" t="s">
        <v>3680</v>
      </c>
      <c r="G813" s="24" t="s">
        <v>3683</v>
      </c>
      <c r="H813" s="23">
        <v>180249760</v>
      </c>
      <c r="I813" s="23">
        <v>180249760</v>
      </c>
      <c r="J813" s="16" t="s">
        <v>3599</v>
      </c>
      <c r="K813" s="16" t="s">
        <v>3600</v>
      </c>
      <c r="L813" s="15" t="s">
        <v>1877</v>
      </c>
      <c r="M813" s="15" t="s">
        <v>1878</v>
      </c>
      <c r="N813" s="15">
        <v>3835465</v>
      </c>
      <c r="O813" s="15" t="s">
        <v>1879</v>
      </c>
      <c r="P813" s="16" t="s">
        <v>1880</v>
      </c>
      <c r="Q813" s="16" t="s">
        <v>1881</v>
      </c>
      <c r="R813" s="16" t="s">
        <v>1882</v>
      </c>
      <c r="S813" s="16" t="s">
        <v>1883</v>
      </c>
      <c r="T813" s="16" t="s">
        <v>1881</v>
      </c>
      <c r="U813" s="17" t="s">
        <v>1884</v>
      </c>
      <c r="V813" s="17" t="s">
        <v>1991</v>
      </c>
      <c r="W813" s="16" t="s">
        <v>1991</v>
      </c>
      <c r="X813" s="18">
        <v>43050</v>
      </c>
      <c r="Y813" s="16">
        <v>2017060093032</v>
      </c>
      <c r="Z813" s="16" t="s">
        <v>1991</v>
      </c>
      <c r="AA813" s="19">
        <f t="shared" si="16"/>
        <v>1</v>
      </c>
      <c r="AB813" s="17" t="s">
        <v>1992</v>
      </c>
      <c r="AC813" s="17" t="s">
        <v>361</v>
      </c>
      <c r="AD813" s="17" t="s">
        <v>48</v>
      </c>
      <c r="AE813" s="15" t="s">
        <v>1887</v>
      </c>
      <c r="AF813" s="16" t="s">
        <v>53</v>
      </c>
      <c r="AG813" s="15" t="s">
        <v>1508</v>
      </c>
      <c r="AH813"/>
      <c r="AI813"/>
      <c r="AJ813"/>
      <c r="AK813"/>
      <c r="AL813"/>
      <c r="AM813"/>
      <c r="AN813"/>
      <c r="AO813"/>
      <c r="AP813"/>
    </row>
    <row r="814" spans="1:42" s="33" customFormat="1" ht="63" customHeight="1" x14ac:dyDescent="0.25">
      <c r="A814" s="13" t="s">
        <v>1875</v>
      </c>
      <c r="B814" s="14">
        <v>50193000</v>
      </c>
      <c r="C814" s="15" t="s">
        <v>1993</v>
      </c>
      <c r="D814" s="15" t="s">
        <v>3571</v>
      </c>
      <c r="E814" s="14" t="s">
        <v>3581</v>
      </c>
      <c r="F814" s="22" t="s">
        <v>3680</v>
      </c>
      <c r="G814" s="24" t="s">
        <v>3683</v>
      </c>
      <c r="H814" s="23">
        <v>188828208</v>
      </c>
      <c r="I814" s="23">
        <v>188828208</v>
      </c>
      <c r="J814" s="16" t="s">
        <v>3599</v>
      </c>
      <c r="K814" s="16" t="s">
        <v>3600</v>
      </c>
      <c r="L814" s="15" t="s">
        <v>1877</v>
      </c>
      <c r="M814" s="15" t="s">
        <v>1878</v>
      </c>
      <c r="N814" s="15">
        <v>3835465</v>
      </c>
      <c r="O814" s="15" t="s">
        <v>1879</v>
      </c>
      <c r="P814" s="16" t="s">
        <v>1880</v>
      </c>
      <c r="Q814" s="16" t="s">
        <v>1881</v>
      </c>
      <c r="R814" s="16" t="s">
        <v>1882</v>
      </c>
      <c r="S814" s="16" t="s">
        <v>1883</v>
      </c>
      <c r="T814" s="16" t="s">
        <v>1881</v>
      </c>
      <c r="U814" s="17" t="s">
        <v>1884</v>
      </c>
      <c r="V814" s="17" t="s">
        <v>1994</v>
      </c>
      <c r="W814" s="16" t="s">
        <v>1994</v>
      </c>
      <c r="X814" s="18">
        <v>43050</v>
      </c>
      <c r="Y814" s="16">
        <v>2017060093032</v>
      </c>
      <c r="Z814" s="16" t="s">
        <v>1994</v>
      </c>
      <c r="AA814" s="19">
        <f t="shared" si="16"/>
        <v>1</v>
      </c>
      <c r="AB814" s="17" t="s">
        <v>1995</v>
      </c>
      <c r="AC814" s="17" t="s">
        <v>361</v>
      </c>
      <c r="AD814" s="17" t="s">
        <v>48</v>
      </c>
      <c r="AE814" s="15" t="s">
        <v>1887</v>
      </c>
      <c r="AF814" s="16" t="s">
        <v>53</v>
      </c>
      <c r="AG814" s="15" t="s">
        <v>1508</v>
      </c>
      <c r="AH814"/>
      <c r="AI814"/>
      <c r="AJ814"/>
      <c r="AK814"/>
      <c r="AL814"/>
      <c r="AM814"/>
      <c r="AN814"/>
      <c r="AO814"/>
      <c r="AP814"/>
    </row>
    <row r="815" spans="1:42" s="33" customFormat="1" ht="63" customHeight="1" x14ac:dyDescent="0.25">
      <c r="A815" s="13" t="s">
        <v>1875</v>
      </c>
      <c r="B815" s="14">
        <v>50193000</v>
      </c>
      <c r="C815" s="15" t="s">
        <v>1996</v>
      </c>
      <c r="D815" s="15" t="s">
        <v>3571</v>
      </c>
      <c r="E815" s="14" t="s">
        <v>3581</v>
      </c>
      <c r="F815" s="22" t="s">
        <v>3680</v>
      </c>
      <c r="G815" s="24" t="s">
        <v>3683</v>
      </c>
      <c r="H815" s="23">
        <v>442026858</v>
      </c>
      <c r="I815" s="23">
        <v>442026858</v>
      </c>
      <c r="J815" s="16" t="s">
        <v>3599</v>
      </c>
      <c r="K815" s="16" t="s">
        <v>3600</v>
      </c>
      <c r="L815" s="15" t="s">
        <v>1877</v>
      </c>
      <c r="M815" s="15" t="s">
        <v>1878</v>
      </c>
      <c r="N815" s="15">
        <v>3835465</v>
      </c>
      <c r="O815" s="15" t="s">
        <v>1879</v>
      </c>
      <c r="P815" s="16" t="s">
        <v>1880</v>
      </c>
      <c r="Q815" s="16" t="s">
        <v>1881</v>
      </c>
      <c r="R815" s="16" t="s">
        <v>1882</v>
      </c>
      <c r="S815" s="16" t="s">
        <v>1883</v>
      </c>
      <c r="T815" s="16" t="s">
        <v>1881</v>
      </c>
      <c r="U815" s="17" t="s">
        <v>1884</v>
      </c>
      <c r="V815" s="17" t="s">
        <v>1997</v>
      </c>
      <c r="W815" s="16" t="s">
        <v>1997</v>
      </c>
      <c r="X815" s="18">
        <v>43050</v>
      </c>
      <c r="Y815" s="16">
        <v>2017060093032</v>
      </c>
      <c r="Z815" s="16" t="s">
        <v>1997</v>
      </c>
      <c r="AA815" s="19">
        <f t="shared" si="16"/>
        <v>1</v>
      </c>
      <c r="AB815" s="17" t="s">
        <v>1998</v>
      </c>
      <c r="AC815" s="17" t="s">
        <v>361</v>
      </c>
      <c r="AD815" s="17" t="s">
        <v>48</v>
      </c>
      <c r="AE815" s="15" t="s">
        <v>1887</v>
      </c>
      <c r="AF815" s="16" t="s">
        <v>53</v>
      </c>
      <c r="AG815" s="15" t="s">
        <v>1508</v>
      </c>
      <c r="AH815"/>
      <c r="AI815"/>
      <c r="AJ815"/>
      <c r="AK815"/>
      <c r="AL815"/>
      <c r="AM815"/>
      <c r="AN815"/>
      <c r="AO815"/>
      <c r="AP815"/>
    </row>
    <row r="816" spans="1:42" s="33" customFormat="1" ht="63" customHeight="1" x14ac:dyDescent="0.25">
      <c r="A816" s="13" t="s">
        <v>1875</v>
      </c>
      <c r="B816" s="14">
        <v>50193000</v>
      </c>
      <c r="C816" s="15" t="s">
        <v>1999</v>
      </c>
      <c r="D816" s="15" t="s">
        <v>3571</v>
      </c>
      <c r="E816" s="14" t="s">
        <v>3581</v>
      </c>
      <c r="F816" s="22" t="s">
        <v>3680</v>
      </c>
      <c r="G816" s="24" t="s">
        <v>3683</v>
      </c>
      <c r="H816" s="23">
        <v>122002420</v>
      </c>
      <c r="I816" s="23">
        <v>122002420</v>
      </c>
      <c r="J816" s="16" t="s">
        <v>3599</v>
      </c>
      <c r="K816" s="16" t="s">
        <v>3600</v>
      </c>
      <c r="L816" s="15" t="s">
        <v>1877</v>
      </c>
      <c r="M816" s="15" t="s">
        <v>1878</v>
      </c>
      <c r="N816" s="15">
        <v>3835465</v>
      </c>
      <c r="O816" s="15" t="s">
        <v>1879</v>
      </c>
      <c r="P816" s="16" t="s">
        <v>1880</v>
      </c>
      <c r="Q816" s="16" t="s">
        <v>1881</v>
      </c>
      <c r="R816" s="16" t="s">
        <v>1882</v>
      </c>
      <c r="S816" s="16" t="s">
        <v>1883</v>
      </c>
      <c r="T816" s="16" t="s">
        <v>1881</v>
      </c>
      <c r="U816" s="17" t="s">
        <v>1884</v>
      </c>
      <c r="V816" s="17" t="s">
        <v>2000</v>
      </c>
      <c r="W816" s="16" t="s">
        <v>2000</v>
      </c>
      <c r="X816" s="18">
        <v>43050</v>
      </c>
      <c r="Y816" s="16">
        <v>2017060093032</v>
      </c>
      <c r="Z816" s="16" t="s">
        <v>2000</v>
      </c>
      <c r="AA816" s="19">
        <f t="shared" si="16"/>
        <v>1</v>
      </c>
      <c r="AB816" s="17" t="s">
        <v>2001</v>
      </c>
      <c r="AC816" s="17" t="s">
        <v>361</v>
      </c>
      <c r="AD816" s="17" t="s">
        <v>48</v>
      </c>
      <c r="AE816" s="15" t="s">
        <v>1887</v>
      </c>
      <c r="AF816" s="16" t="s">
        <v>53</v>
      </c>
      <c r="AG816" s="15" t="s">
        <v>1508</v>
      </c>
      <c r="AH816"/>
      <c r="AI816"/>
      <c r="AJ816"/>
      <c r="AK816"/>
      <c r="AL816"/>
      <c r="AM816"/>
      <c r="AN816"/>
      <c r="AO816"/>
      <c r="AP816"/>
    </row>
    <row r="817" spans="1:42" s="33" customFormat="1" ht="63" customHeight="1" x14ac:dyDescent="0.25">
      <c r="A817" s="13" t="s">
        <v>1875</v>
      </c>
      <c r="B817" s="14">
        <v>50193000</v>
      </c>
      <c r="C817" s="15" t="s">
        <v>2002</v>
      </c>
      <c r="D817" s="15" t="s">
        <v>3571</v>
      </c>
      <c r="E817" s="14" t="s">
        <v>3581</v>
      </c>
      <c r="F817" s="22" t="s">
        <v>3680</v>
      </c>
      <c r="G817" s="24" t="s">
        <v>3683</v>
      </c>
      <c r="H817" s="23">
        <v>109410032</v>
      </c>
      <c r="I817" s="23">
        <v>109410032</v>
      </c>
      <c r="J817" s="16" t="s">
        <v>3599</v>
      </c>
      <c r="K817" s="16" t="s">
        <v>3600</v>
      </c>
      <c r="L817" s="15" t="s">
        <v>1877</v>
      </c>
      <c r="M817" s="15" t="s">
        <v>1878</v>
      </c>
      <c r="N817" s="15">
        <v>3835465</v>
      </c>
      <c r="O817" s="15" t="s">
        <v>1879</v>
      </c>
      <c r="P817" s="16" t="s">
        <v>1880</v>
      </c>
      <c r="Q817" s="16" t="s">
        <v>1881</v>
      </c>
      <c r="R817" s="16" t="s">
        <v>1882</v>
      </c>
      <c r="S817" s="16" t="s">
        <v>1883</v>
      </c>
      <c r="T817" s="16" t="s">
        <v>1881</v>
      </c>
      <c r="U817" s="17" t="s">
        <v>1884</v>
      </c>
      <c r="V817" s="17" t="s">
        <v>2003</v>
      </c>
      <c r="W817" s="16" t="s">
        <v>2003</v>
      </c>
      <c r="X817" s="18">
        <v>43050</v>
      </c>
      <c r="Y817" s="16">
        <v>2017060093032</v>
      </c>
      <c r="Z817" s="16" t="s">
        <v>2003</v>
      </c>
      <c r="AA817" s="19">
        <f t="shared" si="16"/>
        <v>1</v>
      </c>
      <c r="AB817" s="17" t="s">
        <v>2004</v>
      </c>
      <c r="AC817" s="17" t="s">
        <v>361</v>
      </c>
      <c r="AD817" s="17" t="s">
        <v>48</v>
      </c>
      <c r="AE817" s="15" t="s">
        <v>1887</v>
      </c>
      <c r="AF817" s="16" t="s">
        <v>53</v>
      </c>
      <c r="AG817" s="15" t="s">
        <v>1508</v>
      </c>
      <c r="AH817"/>
      <c r="AI817"/>
      <c r="AJ817"/>
      <c r="AK817"/>
      <c r="AL817"/>
      <c r="AM817"/>
      <c r="AN817"/>
      <c r="AO817"/>
      <c r="AP817"/>
    </row>
    <row r="818" spans="1:42" s="33" customFormat="1" ht="63" customHeight="1" x14ac:dyDescent="0.25">
      <c r="A818" s="13" t="s">
        <v>1875</v>
      </c>
      <c r="B818" s="14">
        <v>50193000</v>
      </c>
      <c r="C818" s="15" t="s">
        <v>2005</v>
      </c>
      <c r="D818" s="15" t="s">
        <v>3571</v>
      </c>
      <c r="E818" s="14" t="s">
        <v>3581</v>
      </c>
      <c r="F818" s="22" t="s">
        <v>3680</v>
      </c>
      <c r="G818" s="24" t="s">
        <v>3683</v>
      </c>
      <c r="H818" s="23">
        <v>740262900</v>
      </c>
      <c r="I818" s="23">
        <v>740262900</v>
      </c>
      <c r="J818" s="16" t="s">
        <v>3599</v>
      </c>
      <c r="K818" s="16" t="s">
        <v>3600</v>
      </c>
      <c r="L818" s="15" t="s">
        <v>1877</v>
      </c>
      <c r="M818" s="15" t="s">
        <v>1878</v>
      </c>
      <c r="N818" s="15">
        <v>3835465</v>
      </c>
      <c r="O818" s="15" t="s">
        <v>1879</v>
      </c>
      <c r="P818" s="16" t="s">
        <v>1880</v>
      </c>
      <c r="Q818" s="16" t="s">
        <v>1881</v>
      </c>
      <c r="R818" s="16" t="s">
        <v>1882</v>
      </c>
      <c r="S818" s="16" t="s">
        <v>1883</v>
      </c>
      <c r="T818" s="16" t="s">
        <v>1881</v>
      </c>
      <c r="U818" s="17" t="s">
        <v>1884</v>
      </c>
      <c r="V818" s="17" t="s">
        <v>2006</v>
      </c>
      <c r="W818" s="16" t="s">
        <v>2006</v>
      </c>
      <c r="X818" s="18">
        <v>43050</v>
      </c>
      <c r="Y818" s="16">
        <v>2017060093032</v>
      </c>
      <c r="Z818" s="16" t="s">
        <v>2006</v>
      </c>
      <c r="AA818" s="19">
        <f t="shared" si="16"/>
        <v>1</v>
      </c>
      <c r="AB818" s="17" t="s">
        <v>2007</v>
      </c>
      <c r="AC818" s="17" t="s">
        <v>361</v>
      </c>
      <c r="AD818" s="17" t="s">
        <v>48</v>
      </c>
      <c r="AE818" s="15" t="s">
        <v>1887</v>
      </c>
      <c r="AF818" s="16" t="s">
        <v>53</v>
      </c>
      <c r="AG818" s="15" t="s">
        <v>1508</v>
      </c>
      <c r="AH818"/>
      <c r="AI818"/>
      <c r="AJ818"/>
      <c r="AK818"/>
      <c r="AL818"/>
      <c r="AM818"/>
      <c r="AN818"/>
      <c r="AO818"/>
      <c r="AP818"/>
    </row>
    <row r="819" spans="1:42" s="33" customFormat="1" ht="63" customHeight="1" x14ac:dyDescent="0.25">
      <c r="A819" s="13" t="s">
        <v>1875</v>
      </c>
      <c r="B819" s="14">
        <v>50193000</v>
      </c>
      <c r="C819" s="15" t="s">
        <v>2008</v>
      </c>
      <c r="D819" s="15" t="s">
        <v>3571</v>
      </c>
      <c r="E819" s="14" t="s">
        <v>3581</v>
      </c>
      <c r="F819" s="22" t="s">
        <v>3680</v>
      </c>
      <c r="G819" s="24" t="s">
        <v>3683</v>
      </c>
      <c r="H819" s="23">
        <v>169979744</v>
      </c>
      <c r="I819" s="23">
        <v>169979744</v>
      </c>
      <c r="J819" s="16" t="s">
        <v>3599</v>
      </c>
      <c r="K819" s="16" t="s">
        <v>3600</v>
      </c>
      <c r="L819" s="15" t="s">
        <v>1877</v>
      </c>
      <c r="M819" s="15" t="s">
        <v>1878</v>
      </c>
      <c r="N819" s="15">
        <v>3835465</v>
      </c>
      <c r="O819" s="15" t="s">
        <v>1879</v>
      </c>
      <c r="P819" s="16" t="s">
        <v>1880</v>
      </c>
      <c r="Q819" s="16" t="s">
        <v>1881</v>
      </c>
      <c r="R819" s="16" t="s">
        <v>1882</v>
      </c>
      <c r="S819" s="16" t="s">
        <v>1883</v>
      </c>
      <c r="T819" s="16" t="s">
        <v>1881</v>
      </c>
      <c r="U819" s="17" t="s">
        <v>1884</v>
      </c>
      <c r="V819" s="17" t="s">
        <v>2009</v>
      </c>
      <c r="W819" s="16" t="s">
        <v>2009</v>
      </c>
      <c r="X819" s="18">
        <v>43050</v>
      </c>
      <c r="Y819" s="16">
        <v>2017060093032</v>
      </c>
      <c r="Z819" s="16" t="s">
        <v>2009</v>
      </c>
      <c r="AA819" s="19">
        <f t="shared" si="16"/>
        <v>1</v>
      </c>
      <c r="AB819" s="17" t="s">
        <v>2010</v>
      </c>
      <c r="AC819" s="17" t="s">
        <v>361</v>
      </c>
      <c r="AD819" s="17" t="s">
        <v>48</v>
      </c>
      <c r="AE819" s="15" t="s">
        <v>1887</v>
      </c>
      <c r="AF819" s="16" t="s">
        <v>53</v>
      </c>
      <c r="AG819" s="15" t="s">
        <v>1508</v>
      </c>
      <c r="AH819"/>
      <c r="AI819"/>
      <c r="AJ819"/>
      <c r="AK819"/>
      <c r="AL819"/>
      <c r="AM819"/>
      <c r="AN819"/>
      <c r="AO819"/>
      <c r="AP819"/>
    </row>
    <row r="820" spans="1:42" s="33" customFormat="1" ht="63" customHeight="1" x14ac:dyDescent="0.25">
      <c r="A820" s="13" t="s">
        <v>1875</v>
      </c>
      <c r="B820" s="14">
        <v>50193000</v>
      </c>
      <c r="C820" s="15" t="s">
        <v>2011</v>
      </c>
      <c r="D820" s="15" t="s">
        <v>3571</v>
      </c>
      <c r="E820" s="14" t="s">
        <v>3581</v>
      </c>
      <c r="F820" s="22" t="s">
        <v>3680</v>
      </c>
      <c r="G820" s="24" t="s">
        <v>3683</v>
      </c>
      <c r="H820" s="23">
        <v>394114262</v>
      </c>
      <c r="I820" s="23">
        <v>394114262</v>
      </c>
      <c r="J820" s="16" t="s">
        <v>3599</v>
      </c>
      <c r="K820" s="16" t="s">
        <v>3600</v>
      </c>
      <c r="L820" s="15" t="s">
        <v>1877</v>
      </c>
      <c r="M820" s="15" t="s">
        <v>1878</v>
      </c>
      <c r="N820" s="15">
        <v>3835465</v>
      </c>
      <c r="O820" s="15" t="s">
        <v>1879</v>
      </c>
      <c r="P820" s="16" t="s">
        <v>1880</v>
      </c>
      <c r="Q820" s="16" t="s">
        <v>1881</v>
      </c>
      <c r="R820" s="16" t="s">
        <v>1882</v>
      </c>
      <c r="S820" s="16" t="s">
        <v>1883</v>
      </c>
      <c r="T820" s="16" t="s">
        <v>1881</v>
      </c>
      <c r="U820" s="17" t="s">
        <v>1884</v>
      </c>
      <c r="V820" s="17" t="s">
        <v>2012</v>
      </c>
      <c r="W820" s="16" t="s">
        <v>2012</v>
      </c>
      <c r="X820" s="18">
        <v>43050</v>
      </c>
      <c r="Y820" s="16">
        <v>2017060093032</v>
      </c>
      <c r="Z820" s="16" t="s">
        <v>2012</v>
      </c>
      <c r="AA820" s="19">
        <f t="shared" si="16"/>
        <v>1</v>
      </c>
      <c r="AB820" s="17" t="s">
        <v>2013</v>
      </c>
      <c r="AC820" s="17" t="s">
        <v>361</v>
      </c>
      <c r="AD820" s="17" t="s">
        <v>48</v>
      </c>
      <c r="AE820" s="15" t="s">
        <v>1887</v>
      </c>
      <c r="AF820" s="16" t="s">
        <v>53</v>
      </c>
      <c r="AG820" s="15" t="s">
        <v>1508</v>
      </c>
      <c r="AH820"/>
      <c r="AI820"/>
      <c r="AJ820"/>
      <c r="AK820"/>
      <c r="AL820"/>
      <c r="AM820"/>
      <c r="AN820"/>
      <c r="AO820"/>
      <c r="AP820"/>
    </row>
    <row r="821" spans="1:42" s="33" customFormat="1" ht="63" customHeight="1" x14ac:dyDescent="0.25">
      <c r="A821" s="13" t="s">
        <v>1875</v>
      </c>
      <c r="B821" s="14">
        <v>50193000</v>
      </c>
      <c r="C821" s="15" t="s">
        <v>2014</v>
      </c>
      <c r="D821" s="15" t="s">
        <v>3571</v>
      </c>
      <c r="E821" s="14" t="s">
        <v>3581</v>
      </c>
      <c r="F821" s="22" t="s">
        <v>3680</v>
      </c>
      <c r="G821" s="24" t="s">
        <v>3683</v>
      </c>
      <c r="H821" s="23">
        <v>210473130</v>
      </c>
      <c r="I821" s="23">
        <v>210473130</v>
      </c>
      <c r="J821" s="16" t="s">
        <v>3599</v>
      </c>
      <c r="K821" s="16" t="s">
        <v>3600</v>
      </c>
      <c r="L821" s="15" t="s">
        <v>1877</v>
      </c>
      <c r="M821" s="15" t="s">
        <v>1878</v>
      </c>
      <c r="N821" s="15">
        <v>3835465</v>
      </c>
      <c r="O821" s="15" t="s">
        <v>1879</v>
      </c>
      <c r="P821" s="16" t="s">
        <v>1880</v>
      </c>
      <c r="Q821" s="16" t="s">
        <v>1881</v>
      </c>
      <c r="R821" s="16" t="s">
        <v>1882</v>
      </c>
      <c r="S821" s="16" t="s">
        <v>1883</v>
      </c>
      <c r="T821" s="16" t="s">
        <v>1881</v>
      </c>
      <c r="U821" s="17" t="s">
        <v>1884</v>
      </c>
      <c r="V821" s="17" t="s">
        <v>2015</v>
      </c>
      <c r="W821" s="16" t="s">
        <v>2015</v>
      </c>
      <c r="X821" s="18">
        <v>43050</v>
      </c>
      <c r="Y821" s="16">
        <v>2017060093032</v>
      </c>
      <c r="Z821" s="16" t="s">
        <v>2015</v>
      </c>
      <c r="AA821" s="19">
        <f t="shared" si="16"/>
        <v>1</v>
      </c>
      <c r="AB821" s="17" t="s">
        <v>2016</v>
      </c>
      <c r="AC821" s="17" t="s">
        <v>361</v>
      </c>
      <c r="AD821" s="17" t="s">
        <v>48</v>
      </c>
      <c r="AE821" s="15" t="s">
        <v>1887</v>
      </c>
      <c r="AF821" s="16" t="s">
        <v>53</v>
      </c>
      <c r="AG821" s="15" t="s">
        <v>1508</v>
      </c>
      <c r="AH821"/>
      <c r="AI821"/>
      <c r="AJ821"/>
      <c r="AK821"/>
      <c r="AL821"/>
      <c r="AM821"/>
      <c r="AN821"/>
      <c r="AO821"/>
      <c r="AP821"/>
    </row>
    <row r="822" spans="1:42" s="33" customFormat="1" ht="63" customHeight="1" x14ac:dyDescent="0.25">
      <c r="A822" s="13" t="s">
        <v>1875</v>
      </c>
      <c r="B822" s="14">
        <v>50193000</v>
      </c>
      <c r="C822" s="15" t="s">
        <v>2017</v>
      </c>
      <c r="D822" s="15" t="s">
        <v>3571</v>
      </c>
      <c r="E822" s="14" t="s">
        <v>3581</v>
      </c>
      <c r="F822" s="22" t="s">
        <v>3680</v>
      </c>
      <c r="G822" s="24" t="s">
        <v>3683</v>
      </c>
      <c r="H822" s="23">
        <v>107945040</v>
      </c>
      <c r="I822" s="23">
        <v>107945040</v>
      </c>
      <c r="J822" s="16" t="s">
        <v>3599</v>
      </c>
      <c r="K822" s="16" t="s">
        <v>3600</v>
      </c>
      <c r="L822" s="15" t="s">
        <v>1877</v>
      </c>
      <c r="M822" s="15" t="s">
        <v>1878</v>
      </c>
      <c r="N822" s="15">
        <v>3835465</v>
      </c>
      <c r="O822" s="15" t="s">
        <v>1879</v>
      </c>
      <c r="P822" s="16" t="s">
        <v>1880</v>
      </c>
      <c r="Q822" s="16" t="s">
        <v>1881</v>
      </c>
      <c r="R822" s="16" t="s">
        <v>1882</v>
      </c>
      <c r="S822" s="16" t="s">
        <v>1883</v>
      </c>
      <c r="T822" s="16" t="s">
        <v>1881</v>
      </c>
      <c r="U822" s="17" t="s">
        <v>1884</v>
      </c>
      <c r="V822" s="17" t="s">
        <v>2018</v>
      </c>
      <c r="W822" s="16" t="s">
        <v>2018</v>
      </c>
      <c r="X822" s="18">
        <v>43050</v>
      </c>
      <c r="Y822" s="16">
        <v>2017060093032</v>
      </c>
      <c r="Z822" s="16" t="s">
        <v>2018</v>
      </c>
      <c r="AA822" s="19">
        <f t="shared" si="16"/>
        <v>1</v>
      </c>
      <c r="AB822" s="17" t="s">
        <v>2019</v>
      </c>
      <c r="AC822" s="17" t="s">
        <v>361</v>
      </c>
      <c r="AD822" s="17" t="s">
        <v>48</v>
      </c>
      <c r="AE822" s="15" t="s">
        <v>1887</v>
      </c>
      <c r="AF822" s="16" t="s">
        <v>53</v>
      </c>
      <c r="AG822" s="15" t="s">
        <v>1508</v>
      </c>
      <c r="AH822"/>
      <c r="AI822"/>
      <c r="AJ822"/>
      <c r="AK822"/>
      <c r="AL822"/>
      <c r="AM822"/>
      <c r="AN822"/>
      <c r="AO822"/>
      <c r="AP822"/>
    </row>
    <row r="823" spans="1:42" s="33" customFormat="1" ht="63" customHeight="1" x14ac:dyDescent="0.25">
      <c r="A823" s="13" t="s">
        <v>1875</v>
      </c>
      <c r="B823" s="14">
        <v>50193000</v>
      </c>
      <c r="C823" s="15" t="s">
        <v>2020</v>
      </c>
      <c r="D823" s="15" t="s">
        <v>3571</v>
      </c>
      <c r="E823" s="14" t="s">
        <v>3581</v>
      </c>
      <c r="F823" s="22" t="s">
        <v>3680</v>
      </c>
      <c r="G823" s="24" t="s">
        <v>3683</v>
      </c>
      <c r="H823" s="23">
        <v>139816350</v>
      </c>
      <c r="I823" s="23">
        <v>139816350</v>
      </c>
      <c r="J823" s="16" t="s">
        <v>3599</v>
      </c>
      <c r="K823" s="16" t="s">
        <v>3600</v>
      </c>
      <c r="L823" s="15" t="s">
        <v>1877</v>
      </c>
      <c r="M823" s="15" t="s">
        <v>1878</v>
      </c>
      <c r="N823" s="15">
        <v>3835465</v>
      </c>
      <c r="O823" s="15" t="s">
        <v>1879</v>
      </c>
      <c r="P823" s="16" t="s">
        <v>1880</v>
      </c>
      <c r="Q823" s="16" t="s">
        <v>1881</v>
      </c>
      <c r="R823" s="16" t="s">
        <v>1882</v>
      </c>
      <c r="S823" s="16" t="s">
        <v>1883</v>
      </c>
      <c r="T823" s="16" t="s">
        <v>1881</v>
      </c>
      <c r="U823" s="17" t="s">
        <v>1884</v>
      </c>
      <c r="V823" s="17" t="s">
        <v>2021</v>
      </c>
      <c r="W823" s="16" t="s">
        <v>2021</v>
      </c>
      <c r="X823" s="18">
        <v>43050</v>
      </c>
      <c r="Y823" s="16">
        <v>2017060093032</v>
      </c>
      <c r="Z823" s="16" t="s">
        <v>2021</v>
      </c>
      <c r="AA823" s="19">
        <f t="shared" si="16"/>
        <v>1</v>
      </c>
      <c r="AB823" s="17" t="s">
        <v>2022</v>
      </c>
      <c r="AC823" s="17" t="s">
        <v>361</v>
      </c>
      <c r="AD823" s="17" t="s">
        <v>48</v>
      </c>
      <c r="AE823" s="15" t="s">
        <v>1887</v>
      </c>
      <c r="AF823" s="16" t="s">
        <v>53</v>
      </c>
      <c r="AG823" s="15" t="s">
        <v>1508</v>
      </c>
      <c r="AH823"/>
      <c r="AI823"/>
      <c r="AJ823"/>
      <c r="AK823"/>
      <c r="AL823"/>
      <c r="AM823"/>
      <c r="AN823"/>
      <c r="AO823"/>
      <c r="AP823"/>
    </row>
    <row r="824" spans="1:42" s="33" customFormat="1" ht="63" customHeight="1" x14ac:dyDescent="0.25">
      <c r="A824" s="13" t="s">
        <v>1875</v>
      </c>
      <c r="B824" s="14">
        <v>50193000</v>
      </c>
      <c r="C824" s="15" t="s">
        <v>2023</v>
      </c>
      <c r="D824" s="15" t="s">
        <v>3571</v>
      </c>
      <c r="E824" s="14" t="s">
        <v>3581</v>
      </c>
      <c r="F824" s="22" t="s">
        <v>3680</v>
      </c>
      <c r="G824" s="24" t="s">
        <v>3683</v>
      </c>
      <c r="H824" s="23">
        <v>344715008</v>
      </c>
      <c r="I824" s="23">
        <v>344715008</v>
      </c>
      <c r="J824" s="16" t="s">
        <v>3599</v>
      </c>
      <c r="K824" s="16" t="s">
        <v>3600</v>
      </c>
      <c r="L824" s="15" t="s">
        <v>1877</v>
      </c>
      <c r="M824" s="15" t="s">
        <v>1878</v>
      </c>
      <c r="N824" s="15">
        <v>3835465</v>
      </c>
      <c r="O824" s="15" t="s">
        <v>1879</v>
      </c>
      <c r="P824" s="16" t="s">
        <v>1880</v>
      </c>
      <c r="Q824" s="16" t="s">
        <v>1881</v>
      </c>
      <c r="R824" s="16" t="s">
        <v>1882</v>
      </c>
      <c r="S824" s="16" t="s">
        <v>1883</v>
      </c>
      <c r="T824" s="16" t="s">
        <v>1881</v>
      </c>
      <c r="U824" s="17" t="s">
        <v>1884</v>
      </c>
      <c r="V824" s="17" t="s">
        <v>2024</v>
      </c>
      <c r="W824" s="16" t="s">
        <v>2024</v>
      </c>
      <c r="X824" s="18">
        <v>43050</v>
      </c>
      <c r="Y824" s="16">
        <v>2017060093032</v>
      </c>
      <c r="Z824" s="16" t="s">
        <v>2024</v>
      </c>
      <c r="AA824" s="19">
        <f t="shared" si="16"/>
        <v>1</v>
      </c>
      <c r="AB824" s="17" t="s">
        <v>2025</v>
      </c>
      <c r="AC824" s="17" t="s">
        <v>361</v>
      </c>
      <c r="AD824" s="17" t="s">
        <v>48</v>
      </c>
      <c r="AE824" s="15" t="s">
        <v>1887</v>
      </c>
      <c r="AF824" s="16" t="s">
        <v>53</v>
      </c>
      <c r="AG824" s="15" t="s">
        <v>1508</v>
      </c>
      <c r="AH824"/>
      <c r="AI824"/>
      <c r="AJ824"/>
      <c r="AK824"/>
      <c r="AL824"/>
      <c r="AM824"/>
      <c r="AN824"/>
      <c r="AO824"/>
      <c r="AP824"/>
    </row>
    <row r="825" spans="1:42" s="33" customFormat="1" ht="63" customHeight="1" x14ac:dyDescent="0.25">
      <c r="A825" s="13" t="s">
        <v>1875</v>
      </c>
      <c r="B825" s="14">
        <v>50193000</v>
      </c>
      <c r="C825" s="15" t="s">
        <v>2026</v>
      </c>
      <c r="D825" s="15" t="s">
        <v>3571</v>
      </c>
      <c r="E825" s="14" t="s">
        <v>3581</v>
      </c>
      <c r="F825" s="22" t="s">
        <v>3680</v>
      </c>
      <c r="G825" s="24" t="s">
        <v>3683</v>
      </c>
      <c r="H825" s="23">
        <v>51805740</v>
      </c>
      <c r="I825" s="23">
        <v>51805740</v>
      </c>
      <c r="J825" s="16" t="s">
        <v>3599</v>
      </c>
      <c r="K825" s="16" t="s">
        <v>3600</v>
      </c>
      <c r="L825" s="15" t="s">
        <v>1877</v>
      </c>
      <c r="M825" s="15" t="s">
        <v>1878</v>
      </c>
      <c r="N825" s="15">
        <v>3835465</v>
      </c>
      <c r="O825" s="15" t="s">
        <v>1879</v>
      </c>
      <c r="P825" s="16" t="s">
        <v>1880</v>
      </c>
      <c r="Q825" s="16" t="s">
        <v>1881</v>
      </c>
      <c r="R825" s="16" t="s">
        <v>1882</v>
      </c>
      <c r="S825" s="16" t="s">
        <v>1883</v>
      </c>
      <c r="T825" s="16" t="s">
        <v>1881</v>
      </c>
      <c r="U825" s="17" t="s">
        <v>1884</v>
      </c>
      <c r="V825" s="17" t="s">
        <v>2027</v>
      </c>
      <c r="W825" s="16" t="s">
        <v>2027</v>
      </c>
      <c r="X825" s="18">
        <v>43050</v>
      </c>
      <c r="Y825" s="16">
        <v>2017060093032</v>
      </c>
      <c r="Z825" s="16" t="s">
        <v>2027</v>
      </c>
      <c r="AA825" s="19">
        <f t="shared" si="16"/>
        <v>1</v>
      </c>
      <c r="AB825" s="17" t="s">
        <v>2028</v>
      </c>
      <c r="AC825" s="17" t="s">
        <v>361</v>
      </c>
      <c r="AD825" s="17" t="s">
        <v>48</v>
      </c>
      <c r="AE825" s="15" t="s">
        <v>1887</v>
      </c>
      <c r="AF825" s="16" t="s">
        <v>53</v>
      </c>
      <c r="AG825" s="15" t="s">
        <v>1508</v>
      </c>
      <c r="AH825"/>
      <c r="AI825"/>
      <c r="AJ825"/>
      <c r="AK825"/>
      <c r="AL825"/>
      <c r="AM825"/>
      <c r="AN825"/>
      <c r="AO825"/>
      <c r="AP825"/>
    </row>
    <row r="826" spans="1:42" s="33" customFormat="1" ht="63" customHeight="1" x14ac:dyDescent="0.25">
      <c r="A826" s="13" t="s">
        <v>1875</v>
      </c>
      <c r="B826" s="14">
        <v>50193000</v>
      </c>
      <c r="C826" s="15" t="s">
        <v>2029</v>
      </c>
      <c r="D826" s="15" t="s">
        <v>3571</v>
      </c>
      <c r="E826" s="14" t="s">
        <v>3581</v>
      </c>
      <c r="F826" s="22" t="s">
        <v>3680</v>
      </c>
      <c r="G826" s="24" t="s">
        <v>3683</v>
      </c>
      <c r="H826" s="23">
        <v>408689280</v>
      </c>
      <c r="I826" s="23">
        <v>408689280</v>
      </c>
      <c r="J826" s="16" t="s">
        <v>3599</v>
      </c>
      <c r="K826" s="16" t="s">
        <v>3600</v>
      </c>
      <c r="L826" s="15" t="s">
        <v>1877</v>
      </c>
      <c r="M826" s="15" t="s">
        <v>1878</v>
      </c>
      <c r="N826" s="15">
        <v>3835465</v>
      </c>
      <c r="O826" s="15" t="s">
        <v>1879</v>
      </c>
      <c r="P826" s="16" t="s">
        <v>1880</v>
      </c>
      <c r="Q826" s="16" t="s">
        <v>1881</v>
      </c>
      <c r="R826" s="16" t="s">
        <v>1882</v>
      </c>
      <c r="S826" s="16" t="s">
        <v>1883</v>
      </c>
      <c r="T826" s="16" t="s">
        <v>1881</v>
      </c>
      <c r="U826" s="17" t="s">
        <v>1884</v>
      </c>
      <c r="V826" s="17" t="s">
        <v>2030</v>
      </c>
      <c r="W826" s="16" t="s">
        <v>2030</v>
      </c>
      <c r="X826" s="18">
        <v>43050</v>
      </c>
      <c r="Y826" s="16">
        <v>2017060093032</v>
      </c>
      <c r="Z826" s="16" t="s">
        <v>2030</v>
      </c>
      <c r="AA826" s="19">
        <f t="shared" si="16"/>
        <v>1</v>
      </c>
      <c r="AB826" s="17" t="s">
        <v>2031</v>
      </c>
      <c r="AC826" s="17" t="s">
        <v>361</v>
      </c>
      <c r="AD826" s="17" t="s">
        <v>48</v>
      </c>
      <c r="AE826" s="15" t="s">
        <v>1887</v>
      </c>
      <c r="AF826" s="16" t="s">
        <v>53</v>
      </c>
      <c r="AG826" s="15" t="s">
        <v>1508</v>
      </c>
      <c r="AH826"/>
      <c r="AI826"/>
      <c r="AJ826"/>
      <c r="AK826"/>
      <c r="AL826"/>
      <c r="AM826"/>
      <c r="AN826"/>
      <c r="AO826"/>
      <c r="AP826"/>
    </row>
    <row r="827" spans="1:42" s="33" customFormat="1" ht="63" customHeight="1" x14ac:dyDescent="0.25">
      <c r="A827" s="13" t="s">
        <v>1875</v>
      </c>
      <c r="B827" s="14">
        <v>50193000</v>
      </c>
      <c r="C827" s="15" t="s">
        <v>2032</v>
      </c>
      <c r="D827" s="15" t="s">
        <v>3571</v>
      </c>
      <c r="E827" s="14" t="s">
        <v>3581</v>
      </c>
      <c r="F827" s="22" t="s">
        <v>3680</v>
      </c>
      <c r="G827" s="24" t="s">
        <v>3683</v>
      </c>
      <c r="H827" s="23">
        <v>174295676</v>
      </c>
      <c r="I827" s="23">
        <v>174295676</v>
      </c>
      <c r="J827" s="16" t="s">
        <v>3599</v>
      </c>
      <c r="K827" s="16" t="s">
        <v>3600</v>
      </c>
      <c r="L827" s="15" t="s">
        <v>1877</v>
      </c>
      <c r="M827" s="15" t="s">
        <v>1878</v>
      </c>
      <c r="N827" s="15">
        <v>3835465</v>
      </c>
      <c r="O827" s="15" t="s">
        <v>1879</v>
      </c>
      <c r="P827" s="16" t="s">
        <v>1880</v>
      </c>
      <c r="Q827" s="16" t="s">
        <v>1881</v>
      </c>
      <c r="R827" s="16" t="s">
        <v>1882</v>
      </c>
      <c r="S827" s="16" t="s">
        <v>1883</v>
      </c>
      <c r="T827" s="16" t="s">
        <v>1881</v>
      </c>
      <c r="U827" s="17" t="s">
        <v>1884</v>
      </c>
      <c r="V827" s="17" t="s">
        <v>2033</v>
      </c>
      <c r="W827" s="16" t="s">
        <v>2033</v>
      </c>
      <c r="X827" s="18">
        <v>43050</v>
      </c>
      <c r="Y827" s="16">
        <v>2017060093032</v>
      </c>
      <c r="Z827" s="16" t="s">
        <v>2033</v>
      </c>
      <c r="AA827" s="19">
        <f t="shared" si="16"/>
        <v>1</v>
      </c>
      <c r="AB827" s="17" t="s">
        <v>2034</v>
      </c>
      <c r="AC827" s="17" t="s">
        <v>361</v>
      </c>
      <c r="AD827" s="17" t="s">
        <v>48</v>
      </c>
      <c r="AE827" s="15" t="s">
        <v>1887</v>
      </c>
      <c r="AF827" s="16" t="s">
        <v>53</v>
      </c>
      <c r="AG827" s="15" t="s">
        <v>1508</v>
      </c>
      <c r="AH827"/>
      <c r="AI827"/>
      <c r="AJ827"/>
      <c r="AK827"/>
      <c r="AL827"/>
      <c r="AM827"/>
      <c r="AN827"/>
      <c r="AO827"/>
      <c r="AP827"/>
    </row>
    <row r="828" spans="1:42" s="33" customFormat="1" ht="63" customHeight="1" x14ac:dyDescent="0.25">
      <c r="A828" s="13" t="s">
        <v>1875</v>
      </c>
      <c r="B828" s="14">
        <v>50193000</v>
      </c>
      <c r="C828" s="15" t="s">
        <v>2035</v>
      </c>
      <c r="D828" s="15" t="s">
        <v>3571</v>
      </c>
      <c r="E828" s="14" t="s">
        <v>3581</v>
      </c>
      <c r="F828" s="22" t="s">
        <v>3680</v>
      </c>
      <c r="G828" s="24" t="s">
        <v>3683</v>
      </c>
      <c r="H828" s="23">
        <v>184490944</v>
      </c>
      <c r="I828" s="23">
        <v>184490944</v>
      </c>
      <c r="J828" s="16" t="s">
        <v>3599</v>
      </c>
      <c r="K828" s="16" t="s">
        <v>3600</v>
      </c>
      <c r="L828" s="15" t="s">
        <v>1877</v>
      </c>
      <c r="M828" s="15" t="s">
        <v>1878</v>
      </c>
      <c r="N828" s="15">
        <v>3835465</v>
      </c>
      <c r="O828" s="15" t="s">
        <v>1879</v>
      </c>
      <c r="P828" s="16" t="s">
        <v>1880</v>
      </c>
      <c r="Q828" s="16" t="s">
        <v>1881</v>
      </c>
      <c r="R828" s="16" t="s">
        <v>1882</v>
      </c>
      <c r="S828" s="16" t="s">
        <v>1883</v>
      </c>
      <c r="T828" s="16" t="s">
        <v>1881</v>
      </c>
      <c r="U828" s="17" t="s">
        <v>1884</v>
      </c>
      <c r="V828" s="17" t="s">
        <v>2036</v>
      </c>
      <c r="W828" s="16" t="s">
        <v>2036</v>
      </c>
      <c r="X828" s="18">
        <v>43050</v>
      </c>
      <c r="Y828" s="16">
        <v>2017060093032</v>
      </c>
      <c r="Z828" s="16" t="s">
        <v>2036</v>
      </c>
      <c r="AA828" s="19">
        <f t="shared" si="16"/>
        <v>1</v>
      </c>
      <c r="AB828" s="17" t="s">
        <v>2037</v>
      </c>
      <c r="AC828" s="17" t="s">
        <v>361</v>
      </c>
      <c r="AD828" s="17" t="s">
        <v>48</v>
      </c>
      <c r="AE828" s="15" t="s">
        <v>1887</v>
      </c>
      <c r="AF828" s="16" t="s">
        <v>53</v>
      </c>
      <c r="AG828" s="15" t="s">
        <v>1508</v>
      </c>
      <c r="AH828"/>
      <c r="AI828"/>
      <c r="AJ828"/>
      <c r="AK828"/>
      <c r="AL828"/>
      <c r="AM828"/>
      <c r="AN828"/>
      <c r="AO828"/>
      <c r="AP828"/>
    </row>
    <row r="829" spans="1:42" s="33" customFormat="1" ht="63" customHeight="1" x14ac:dyDescent="0.25">
      <c r="A829" s="13" t="s">
        <v>1875</v>
      </c>
      <c r="B829" s="14">
        <v>50193000</v>
      </c>
      <c r="C829" s="15" t="s">
        <v>2038</v>
      </c>
      <c r="D829" s="15" t="s">
        <v>3571</v>
      </c>
      <c r="E829" s="14" t="s">
        <v>3581</v>
      </c>
      <c r="F829" s="22" t="s">
        <v>3680</v>
      </c>
      <c r="G829" s="24" t="s">
        <v>3683</v>
      </c>
      <c r="H829" s="23">
        <v>58676370</v>
      </c>
      <c r="I829" s="23">
        <v>58676370</v>
      </c>
      <c r="J829" s="16" t="s">
        <v>3599</v>
      </c>
      <c r="K829" s="16" t="s">
        <v>3600</v>
      </c>
      <c r="L829" s="15" t="s">
        <v>1877</v>
      </c>
      <c r="M829" s="15" t="s">
        <v>1878</v>
      </c>
      <c r="N829" s="15">
        <v>3835465</v>
      </c>
      <c r="O829" s="15" t="s">
        <v>1879</v>
      </c>
      <c r="P829" s="16" t="s">
        <v>1880</v>
      </c>
      <c r="Q829" s="16" t="s">
        <v>1881</v>
      </c>
      <c r="R829" s="16" t="s">
        <v>1882</v>
      </c>
      <c r="S829" s="16" t="s">
        <v>1883</v>
      </c>
      <c r="T829" s="16" t="s">
        <v>1881</v>
      </c>
      <c r="U829" s="17" t="s">
        <v>1884</v>
      </c>
      <c r="V829" s="17" t="s">
        <v>2039</v>
      </c>
      <c r="W829" s="16" t="s">
        <v>2039</v>
      </c>
      <c r="X829" s="18">
        <v>43050</v>
      </c>
      <c r="Y829" s="16">
        <v>2017060093032</v>
      </c>
      <c r="Z829" s="16" t="s">
        <v>2039</v>
      </c>
      <c r="AA829" s="19">
        <f t="shared" si="16"/>
        <v>1</v>
      </c>
      <c r="AB829" s="17" t="s">
        <v>2040</v>
      </c>
      <c r="AC829" s="17" t="s">
        <v>361</v>
      </c>
      <c r="AD829" s="17" t="s">
        <v>48</v>
      </c>
      <c r="AE829" s="15" t="s">
        <v>1887</v>
      </c>
      <c r="AF829" s="16" t="s">
        <v>53</v>
      </c>
      <c r="AG829" s="15" t="s">
        <v>1508</v>
      </c>
      <c r="AH829"/>
      <c r="AI829"/>
      <c r="AJ829"/>
      <c r="AK829"/>
      <c r="AL829"/>
      <c r="AM829"/>
      <c r="AN829"/>
      <c r="AO829"/>
      <c r="AP829"/>
    </row>
    <row r="830" spans="1:42" s="33" customFormat="1" ht="63" customHeight="1" x14ac:dyDescent="0.25">
      <c r="A830" s="13" t="s">
        <v>1875</v>
      </c>
      <c r="B830" s="14">
        <v>50193000</v>
      </c>
      <c r="C830" s="15" t="s">
        <v>2041</v>
      </c>
      <c r="D830" s="15" t="s">
        <v>3571</v>
      </c>
      <c r="E830" s="14" t="s">
        <v>3581</v>
      </c>
      <c r="F830" s="22" t="s">
        <v>3680</v>
      </c>
      <c r="G830" s="24" t="s">
        <v>3683</v>
      </c>
      <c r="H830" s="23">
        <v>218010880</v>
      </c>
      <c r="I830" s="23">
        <v>218010880</v>
      </c>
      <c r="J830" s="16" t="s">
        <v>3599</v>
      </c>
      <c r="K830" s="16" t="s">
        <v>3600</v>
      </c>
      <c r="L830" s="15" t="s">
        <v>1877</v>
      </c>
      <c r="M830" s="15" t="s">
        <v>1878</v>
      </c>
      <c r="N830" s="15">
        <v>3835465</v>
      </c>
      <c r="O830" s="15" t="s">
        <v>1879</v>
      </c>
      <c r="P830" s="16" t="s">
        <v>1880</v>
      </c>
      <c r="Q830" s="16" t="s">
        <v>1881</v>
      </c>
      <c r="R830" s="16" t="s">
        <v>1882</v>
      </c>
      <c r="S830" s="16" t="s">
        <v>1883</v>
      </c>
      <c r="T830" s="16" t="s">
        <v>1881</v>
      </c>
      <c r="U830" s="17" t="s">
        <v>1884</v>
      </c>
      <c r="V830" s="17" t="s">
        <v>2042</v>
      </c>
      <c r="W830" s="16" t="s">
        <v>2042</v>
      </c>
      <c r="X830" s="18">
        <v>43050</v>
      </c>
      <c r="Y830" s="16">
        <v>2017060093032</v>
      </c>
      <c r="Z830" s="16" t="s">
        <v>2042</v>
      </c>
      <c r="AA830" s="19">
        <f t="shared" si="16"/>
        <v>1</v>
      </c>
      <c r="AB830" s="17" t="s">
        <v>2043</v>
      </c>
      <c r="AC830" s="17" t="s">
        <v>361</v>
      </c>
      <c r="AD830" s="17" t="s">
        <v>48</v>
      </c>
      <c r="AE830" s="15" t="s">
        <v>1887</v>
      </c>
      <c r="AF830" s="16" t="s">
        <v>53</v>
      </c>
      <c r="AG830" s="15" t="s">
        <v>1508</v>
      </c>
      <c r="AH830"/>
      <c r="AI830"/>
      <c r="AJ830"/>
      <c r="AK830"/>
      <c r="AL830"/>
      <c r="AM830"/>
      <c r="AN830"/>
      <c r="AO830"/>
      <c r="AP830"/>
    </row>
    <row r="831" spans="1:42" s="33" customFormat="1" ht="63" customHeight="1" x14ac:dyDescent="0.25">
      <c r="A831" s="13" t="s">
        <v>1875</v>
      </c>
      <c r="B831" s="14">
        <v>50193000</v>
      </c>
      <c r="C831" s="15" t="s">
        <v>2044</v>
      </c>
      <c r="D831" s="15" t="s">
        <v>3571</v>
      </c>
      <c r="E831" s="14" t="s">
        <v>3581</v>
      </c>
      <c r="F831" s="22" t="s">
        <v>3680</v>
      </c>
      <c r="G831" s="24" t="s">
        <v>3683</v>
      </c>
      <c r="H831" s="23">
        <v>58223672</v>
      </c>
      <c r="I831" s="23">
        <v>58223672</v>
      </c>
      <c r="J831" s="16" t="s">
        <v>3599</v>
      </c>
      <c r="K831" s="16" t="s">
        <v>3600</v>
      </c>
      <c r="L831" s="15" t="s">
        <v>1877</v>
      </c>
      <c r="M831" s="15" t="s">
        <v>1878</v>
      </c>
      <c r="N831" s="15">
        <v>3835465</v>
      </c>
      <c r="O831" s="15" t="s">
        <v>1879</v>
      </c>
      <c r="P831" s="16" t="s">
        <v>1880</v>
      </c>
      <c r="Q831" s="16" t="s">
        <v>1881</v>
      </c>
      <c r="R831" s="16" t="s">
        <v>1882</v>
      </c>
      <c r="S831" s="16" t="s">
        <v>1883</v>
      </c>
      <c r="T831" s="16" t="s">
        <v>1881</v>
      </c>
      <c r="U831" s="17" t="s">
        <v>1884</v>
      </c>
      <c r="V831" s="17" t="s">
        <v>2045</v>
      </c>
      <c r="W831" s="16" t="s">
        <v>2045</v>
      </c>
      <c r="X831" s="18">
        <v>43050</v>
      </c>
      <c r="Y831" s="16">
        <v>2017060093032</v>
      </c>
      <c r="Z831" s="16" t="s">
        <v>2045</v>
      </c>
      <c r="AA831" s="19">
        <f t="shared" si="16"/>
        <v>1</v>
      </c>
      <c r="AB831" s="17" t="s">
        <v>2046</v>
      </c>
      <c r="AC831" s="17" t="s">
        <v>361</v>
      </c>
      <c r="AD831" s="17" t="s">
        <v>48</v>
      </c>
      <c r="AE831" s="15" t="s">
        <v>1887</v>
      </c>
      <c r="AF831" s="16" t="s">
        <v>53</v>
      </c>
      <c r="AG831" s="15" t="s">
        <v>1508</v>
      </c>
      <c r="AH831"/>
      <c r="AI831"/>
      <c r="AJ831"/>
      <c r="AK831"/>
      <c r="AL831"/>
      <c r="AM831"/>
      <c r="AN831"/>
      <c r="AO831"/>
      <c r="AP831"/>
    </row>
    <row r="832" spans="1:42" s="33" customFormat="1" ht="63" customHeight="1" x14ac:dyDescent="0.25">
      <c r="A832" s="13" t="s">
        <v>1875</v>
      </c>
      <c r="B832" s="14">
        <v>50193000</v>
      </c>
      <c r="C832" s="15" t="s">
        <v>2047</v>
      </c>
      <c r="D832" s="15" t="s">
        <v>3571</v>
      </c>
      <c r="E832" s="14" t="s">
        <v>3581</v>
      </c>
      <c r="F832" s="22" t="s">
        <v>3680</v>
      </c>
      <c r="G832" s="24" t="s">
        <v>3683</v>
      </c>
      <c r="H832" s="23">
        <v>41548319</v>
      </c>
      <c r="I832" s="23">
        <v>41548319</v>
      </c>
      <c r="J832" s="16" t="s">
        <v>3599</v>
      </c>
      <c r="K832" s="16" t="s">
        <v>3600</v>
      </c>
      <c r="L832" s="15" t="s">
        <v>1877</v>
      </c>
      <c r="M832" s="15" t="s">
        <v>1878</v>
      </c>
      <c r="N832" s="15">
        <v>3835465</v>
      </c>
      <c r="O832" s="15" t="s">
        <v>1879</v>
      </c>
      <c r="P832" s="16" t="s">
        <v>1880</v>
      </c>
      <c r="Q832" s="16" t="s">
        <v>1881</v>
      </c>
      <c r="R832" s="16" t="s">
        <v>1882</v>
      </c>
      <c r="S832" s="16" t="s">
        <v>1883</v>
      </c>
      <c r="T832" s="16" t="s">
        <v>1881</v>
      </c>
      <c r="U832" s="17" t="s">
        <v>1884</v>
      </c>
      <c r="V832" s="17" t="s">
        <v>2048</v>
      </c>
      <c r="W832" s="16" t="s">
        <v>2048</v>
      </c>
      <c r="X832" s="18">
        <v>43050</v>
      </c>
      <c r="Y832" s="16">
        <v>2017060093032</v>
      </c>
      <c r="Z832" s="16" t="s">
        <v>2048</v>
      </c>
      <c r="AA832" s="19">
        <f t="shared" si="16"/>
        <v>1</v>
      </c>
      <c r="AB832" s="17" t="s">
        <v>2049</v>
      </c>
      <c r="AC832" s="17" t="s">
        <v>361</v>
      </c>
      <c r="AD832" s="17" t="s">
        <v>48</v>
      </c>
      <c r="AE832" s="15" t="s">
        <v>1887</v>
      </c>
      <c r="AF832" s="16" t="s">
        <v>53</v>
      </c>
      <c r="AG832" s="15" t="s">
        <v>1508</v>
      </c>
      <c r="AH832"/>
      <c r="AI832"/>
      <c r="AJ832"/>
      <c r="AK832"/>
      <c r="AL832"/>
      <c r="AM832"/>
      <c r="AN832"/>
      <c r="AO832"/>
      <c r="AP832"/>
    </row>
    <row r="833" spans="1:42" s="33" customFormat="1" ht="63" customHeight="1" x14ac:dyDescent="0.25">
      <c r="A833" s="13" t="s">
        <v>1875</v>
      </c>
      <c r="B833" s="14">
        <v>50193000</v>
      </c>
      <c r="C833" s="15" t="s">
        <v>2050</v>
      </c>
      <c r="D833" s="15" t="s">
        <v>3571</v>
      </c>
      <c r="E833" s="14" t="s">
        <v>3581</v>
      </c>
      <c r="F833" s="22" t="s">
        <v>3680</v>
      </c>
      <c r="G833" s="24" t="s">
        <v>3683</v>
      </c>
      <c r="H833" s="23">
        <v>32452793</v>
      </c>
      <c r="I833" s="23">
        <v>32452793</v>
      </c>
      <c r="J833" s="16" t="s">
        <v>3599</v>
      </c>
      <c r="K833" s="16" t="s">
        <v>3600</v>
      </c>
      <c r="L833" s="15" t="s">
        <v>1877</v>
      </c>
      <c r="M833" s="15" t="s">
        <v>1878</v>
      </c>
      <c r="N833" s="15">
        <v>3835465</v>
      </c>
      <c r="O833" s="15" t="s">
        <v>1879</v>
      </c>
      <c r="P833" s="16" t="s">
        <v>1880</v>
      </c>
      <c r="Q833" s="16" t="s">
        <v>1881</v>
      </c>
      <c r="R833" s="16" t="s">
        <v>1882</v>
      </c>
      <c r="S833" s="16" t="s">
        <v>1883</v>
      </c>
      <c r="T833" s="16" t="s">
        <v>1881</v>
      </c>
      <c r="U833" s="17" t="s">
        <v>1884</v>
      </c>
      <c r="V833" s="17" t="s">
        <v>2051</v>
      </c>
      <c r="W833" s="16" t="s">
        <v>2051</v>
      </c>
      <c r="X833" s="18">
        <v>43050</v>
      </c>
      <c r="Y833" s="16">
        <v>2017060093032</v>
      </c>
      <c r="Z833" s="16" t="s">
        <v>2051</v>
      </c>
      <c r="AA833" s="19">
        <f t="shared" si="16"/>
        <v>1</v>
      </c>
      <c r="AB833" s="17" t="s">
        <v>2052</v>
      </c>
      <c r="AC833" s="17" t="s">
        <v>361</v>
      </c>
      <c r="AD833" s="17" t="s">
        <v>48</v>
      </c>
      <c r="AE833" s="15" t="s">
        <v>1887</v>
      </c>
      <c r="AF833" s="16" t="s">
        <v>53</v>
      </c>
      <c r="AG833" s="15" t="s">
        <v>1508</v>
      </c>
      <c r="AH833"/>
      <c r="AI833"/>
      <c r="AJ833"/>
      <c r="AK833"/>
      <c r="AL833"/>
      <c r="AM833"/>
      <c r="AN833"/>
      <c r="AO833"/>
      <c r="AP833"/>
    </row>
    <row r="834" spans="1:42" s="33" customFormat="1" ht="63" customHeight="1" x14ac:dyDescent="0.25">
      <c r="A834" s="13" t="s">
        <v>1875</v>
      </c>
      <c r="B834" s="14">
        <v>50193000</v>
      </c>
      <c r="C834" s="15" t="s">
        <v>2053</v>
      </c>
      <c r="D834" s="15" t="s">
        <v>3571</v>
      </c>
      <c r="E834" s="14" t="s">
        <v>3581</v>
      </c>
      <c r="F834" s="22" t="s">
        <v>3680</v>
      </c>
      <c r="G834" s="24" t="s">
        <v>3683</v>
      </c>
      <c r="H834" s="23">
        <v>459252940</v>
      </c>
      <c r="I834" s="23">
        <v>459252940</v>
      </c>
      <c r="J834" s="16" t="s">
        <v>3599</v>
      </c>
      <c r="K834" s="16" t="s">
        <v>3600</v>
      </c>
      <c r="L834" s="15" t="s">
        <v>1877</v>
      </c>
      <c r="M834" s="15" t="s">
        <v>1878</v>
      </c>
      <c r="N834" s="15">
        <v>3835465</v>
      </c>
      <c r="O834" s="15" t="s">
        <v>1879</v>
      </c>
      <c r="P834" s="16" t="s">
        <v>1880</v>
      </c>
      <c r="Q834" s="16" t="s">
        <v>1881</v>
      </c>
      <c r="R834" s="16" t="s">
        <v>1882</v>
      </c>
      <c r="S834" s="16" t="s">
        <v>1883</v>
      </c>
      <c r="T834" s="16" t="s">
        <v>1881</v>
      </c>
      <c r="U834" s="17" t="s">
        <v>1884</v>
      </c>
      <c r="V834" s="17" t="s">
        <v>2054</v>
      </c>
      <c r="W834" s="16" t="s">
        <v>2054</v>
      </c>
      <c r="X834" s="18">
        <v>43050</v>
      </c>
      <c r="Y834" s="16">
        <v>2017060093032</v>
      </c>
      <c r="Z834" s="16" t="s">
        <v>2054</v>
      </c>
      <c r="AA834" s="19">
        <f t="shared" si="16"/>
        <v>1</v>
      </c>
      <c r="AB834" s="17" t="s">
        <v>2055</v>
      </c>
      <c r="AC834" s="17" t="s">
        <v>361</v>
      </c>
      <c r="AD834" s="17" t="s">
        <v>48</v>
      </c>
      <c r="AE834" s="15" t="s">
        <v>1887</v>
      </c>
      <c r="AF834" s="16" t="s">
        <v>53</v>
      </c>
      <c r="AG834" s="15" t="s">
        <v>1508</v>
      </c>
      <c r="AH834"/>
      <c r="AI834"/>
      <c r="AJ834"/>
      <c r="AK834"/>
      <c r="AL834"/>
      <c r="AM834"/>
      <c r="AN834"/>
      <c r="AO834"/>
      <c r="AP834"/>
    </row>
    <row r="835" spans="1:42" s="33" customFormat="1" ht="63" customHeight="1" x14ac:dyDescent="0.25">
      <c r="A835" s="13" t="s">
        <v>1875</v>
      </c>
      <c r="B835" s="14">
        <v>50193000</v>
      </c>
      <c r="C835" s="15" t="s">
        <v>2056</v>
      </c>
      <c r="D835" s="15" t="s">
        <v>3571</v>
      </c>
      <c r="E835" s="14" t="s">
        <v>3581</v>
      </c>
      <c r="F835" s="22" t="s">
        <v>3680</v>
      </c>
      <c r="G835" s="24" t="s">
        <v>3683</v>
      </c>
      <c r="H835" s="23">
        <v>108170032</v>
      </c>
      <c r="I835" s="23">
        <v>108170032</v>
      </c>
      <c r="J835" s="16" t="s">
        <v>3599</v>
      </c>
      <c r="K835" s="16" t="s">
        <v>3600</v>
      </c>
      <c r="L835" s="15" t="s">
        <v>1877</v>
      </c>
      <c r="M835" s="15" t="s">
        <v>1878</v>
      </c>
      <c r="N835" s="15">
        <v>3835465</v>
      </c>
      <c r="O835" s="15" t="s">
        <v>1879</v>
      </c>
      <c r="P835" s="16" t="s">
        <v>1880</v>
      </c>
      <c r="Q835" s="16" t="s">
        <v>1881</v>
      </c>
      <c r="R835" s="16" t="s">
        <v>1882</v>
      </c>
      <c r="S835" s="16" t="s">
        <v>1883</v>
      </c>
      <c r="T835" s="16" t="s">
        <v>1881</v>
      </c>
      <c r="U835" s="17" t="s">
        <v>1884</v>
      </c>
      <c r="V835" s="17" t="s">
        <v>2057</v>
      </c>
      <c r="W835" s="16" t="s">
        <v>2057</v>
      </c>
      <c r="X835" s="18">
        <v>43050</v>
      </c>
      <c r="Y835" s="16">
        <v>2017060093032</v>
      </c>
      <c r="Z835" s="16" t="s">
        <v>2057</v>
      </c>
      <c r="AA835" s="19">
        <f t="shared" si="16"/>
        <v>1</v>
      </c>
      <c r="AB835" s="17" t="s">
        <v>2058</v>
      </c>
      <c r="AC835" s="17" t="s">
        <v>361</v>
      </c>
      <c r="AD835" s="17" t="s">
        <v>48</v>
      </c>
      <c r="AE835" s="15" t="s">
        <v>1887</v>
      </c>
      <c r="AF835" s="16" t="s">
        <v>53</v>
      </c>
      <c r="AG835" s="15" t="s">
        <v>1508</v>
      </c>
      <c r="AH835"/>
      <c r="AI835"/>
      <c r="AJ835"/>
      <c r="AK835"/>
      <c r="AL835"/>
      <c r="AM835"/>
      <c r="AN835"/>
      <c r="AO835"/>
      <c r="AP835"/>
    </row>
    <row r="836" spans="1:42" s="33" customFormat="1" ht="63" customHeight="1" x14ac:dyDescent="0.25">
      <c r="A836" s="13" t="s">
        <v>1875</v>
      </c>
      <c r="B836" s="14">
        <v>50193000</v>
      </c>
      <c r="C836" s="15" t="s">
        <v>2059</v>
      </c>
      <c r="D836" s="15" t="s">
        <v>3571</v>
      </c>
      <c r="E836" s="14" t="s">
        <v>3581</v>
      </c>
      <c r="F836" s="22" t="s">
        <v>3680</v>
      </c>
      <c r="G836" s="24" t="s">
        <v>3683</v>
      </c>
      <c r="H836" s="23">
        <v>77934768</v>
      </c>
      <c r="I836" s="23">
        <v>77934768</v>
      </c>
      <c r="J836" s="16" t="s">
        <v>3599</v>
      </c>
      <c r="K836" s="16" t="s">
        <v>3600</v>
      </c>
      <c r="L836" s="15" t="s">
        <v>1877</v>
      </c>
      <c r="M836" s="15" t="s">
        <v>1878</v>
      </c>
      <c r="N836" s="15">
        <v>3835465</v>
      </c>
      <c r="O836" s="15" t="s">
        <v>1879</v>
      </c>
      <c r="P836" s="16" t="s">
        <v>1880</v>
      </c>
      <c r="Q836" s="16" t="s">
        <v>1881</v>
      </c>
      <c r="R836" s="16" t="s">
        <v>1882</v>
      </c>
      <c r="S836" s="16" t="s">
        <v>1883</v>
      </c>
      <c r="T836" s="16" t="s">
        <v>1881</v>
      </c>
      <c r="U836" s="17" t="s">
        <v>1884</v>
      </c>
      <c r="V836" s="17" t="s">
        <v>2060</v>
      </c>
      <c r="W836" s="16" t="s">
        <v>2060</v>
      </c>
      <c r="X836" s="18">
        <v>43050</v>
      </c>
      <c r="Y836" s="16">
        <v>2017060093032</v>
      </c>
      <c r="Z836" s="16" t="s">
        <v>2060</v>
      </c>
      <c r="AA836" s="19">
        <f t="shared" si="16"/>
        <v>1</v>
      </c>
      <c r="AB836" s="17" t="s">
        <v>2061</v>
      </c>
      <c r="AC836" s="17" t="s">
        <v>361</v>
      </c>
      <c r="AD836" s="17" t="s">
        <v>48</v>
      </c>
      <c r="AE836" s="15" t="s">
        <v>1887</v>
      </c>
      <c r="AF836" s="16" t="s">
        <v>53</v>
      </c>
      <c r="AG836" s="15" t="s">
        <v>1508</v>
      </c>
      <c r="AH836"/>
      <c r="AI836"/>
      <c r="AJ836"/>
      <c r="AK836"/>
      <c r="AL836"/>
      <c r="AM836"/>
      <c r="AN836"/>
      <c r="AO836"/>
      <c r="AP836"/>
    </row>
    <row r="837" spans="1:42" s="33" customFormat="1" ht="63" customHeight="1" x14ac:dyDescent="0.25">
      <c r="A837" s="13" t="s">
        <v>1875</v>
      </c>
      <c r="B837" s="14">
        <v>50193000</v>
      </c>
      <c r="C837" s="15" t="s">
        <v>2062</v>
      </c>
      <c r="D837" s="15" t="s">
        <v>3571</v>
      </c>
      <c r="E837" s="14" t="s">
        <v>3581</v>
      </c>
      <c r="F837" s="22" t="s">
        <v>3680</v>
      </c>
      <c r="G837" s="24" t="s">
        <v>3683</v>
      </c>
      <c r="H837" s="23">
        <v>275148128</v>
      </c>
      <c r="I837" s="23">
        <v>275148128</v>
      </c>
      <c r="J837" s="16" t="s">
        <v>3599</v>
      </c>
      <c r="K837" s="16" t="s">
        <v>3600</v>
      </c>
      <c r="L837" s="15" t="s">
        <v>1877</v>
      </c>
      <c r="M837" s="15" t="s">
        <v>1878</v>
      </c>
      <c r="N837" s="15">
        <v>3835465</v>
      </c>
      <c r="O837" s="15" t="s">
        <v>1879</v>
      </c>
      <c r="P837" s="16" t="s">
        <v>1880</v>
      </c>
      <c r="Q837" s="16" t="s">
        <v>1881</v>
      </c>
      <c r="R837" s="16" t="s">
        <v>1882</v>
      </c>
      <c r="S837" s="16" t="s">
        <v>1883</v>
      </c>
      <c r="T837" s="16" t="s">
        <v>1881</v>
      </c>
      <c r="U837" s="17" t="s">
        <v>1884</v>
      </c>
      <c r="V837" s="17" t="s">
        <v>2063</v>
      </c>
      <c r="W837" s="16" t="s">
        <v>2063</v>
      </c>
      <c r="X837" s="18">
        <v>43050</v>
      </c>
      <c r="Y837" s="16">
        <v>2017060093032</v>
      </c>
      <c r="Z837" s="16" t="s">
        <v>2063</v>
      </c>
      <c r="AA837" s="19">
        <f t="shared" si="16"/>
        <v>1</v>
      </c>
      <c r="AB837" s="17" t="s">
        <v>2064</v>
      </c>
      <c r="AC837" s="17" t="s">
        <v>361</v>
      </c>
      <c r="AD837" s="17" t="s">
        <v>48</v>
      </c>
      <c r="AE837" s="15" t="s">
        <v>1887</v>
      </c>
      <c r="AF837" s="16" t="s">
        <v>53</v>
      </c>
      <c r="AG837" s="15" t="s">
        <v>1508</v>
      </c>
      <c r="AH837"/>
      <c r="AI837"/>
      <c r="AJ837"/>
      <c r="AK837"/>
      <c r="AL837"/>
      <c r="AM837"/>
      <c r="AN837"/>
      <c r="AO837"/>
      <c r="AP837"/>
    </row>
    <row r="838" spans="1:42" s="33" customFormat="1" ht="63" customHeight="1" x14ac:dyDescent="0.25">
      <c r="A838" s="13" t="s">
        <v>1875</v>
      </c>
      <c r="B838" s="14">
        <v>50193000</v>
      </c>
      <c r="C838" s="15" t="s">
        <v>2065</v>
      </c>
      <c r="D838" s="15" t="s">
        <v>3571</v>
      </c>
      <c r="E838" s="14" t="s">
        <v>3581</v>
      </c>
      <c r="F838" s="22" t="s">
        <v>3680</v>
      </c>
      <c r="G838" s="24" t="s">
        <v>3683</v>
      </c>
      <c r="H838" s="23">
        <v>608430980</v>
      </c>
      <c r="I838" s="23">
        <v>608430980</v>
      </c>
      <c r="J838" s="16" t="s">
        <v>3599</v>
      </c>
      <c r="K838" s="16" t="s">
        <v>3600</v>
      </c>
      <c r="L838" s="15" t="s">
        <v>1877</v>
      </c>
      <c r="M838" s="15" t="s">
        <v>1878</v>
      </c>
      <c r="N838" s="15">
        <v>3835465</v>
      </c>
      <c r="O838" s="15" t="s">
        <v>1879</v>
      </c>
      <c r="P838" s="16" t="s">
        <v>1880</v>
      </c>
      <c r="Q838" s="16" t="s">
        <v>1881</v>
      </c>
      <c r="R838" s="16" t="s">
        <v>1882</v>
      </c>
      <c r="S838" s="16" t="s">
        <v>1883</v>
      </c>
      <c r="T838" s="16" t="s">
        <v>1881</v>
      </c>
      <c r="U838" s="17" t="s">
        <v>1884</v>
      </c>
      <c r="V838" s="17" t="s">
        <v>2066</v>
      </c>
      <c r="W838" s="16" t="s">
        <v>2066</v>
      </c>
      <c r="X838" s="18">
        <v>43050</v>
      </c>
      <c r="Y838" s="16">
        <v>2017060093032</v>
      </c>
      <c r="Z838" s="16" t="s">
        <v>2066</v>
      </c>
      <c r="AA838" s="19">
        <f t="shared" si="16"/>
        <v>1</v>
      </c>
      <c r="AB838" s="17" t="s">
        <v>2067</v>
      </c>
      <c r="AC838" s="17" t="s">
        <v>361</v>
      </c>
      <c r="AD838" s="17" t="s">
        <v>48</v>
      </c>
      <c r="AE838" s="15" t="s">
        <v>1887</v>
      </c>
      <c r="AF838" s="16" t="s">
        <v>53</v>
      </c>
      <c r="AG838" s="15" t="s">
        <v>1508</v>
      </c>
      <c r="AH838"/>
      <c r="AI838"/>
      <c r="AJ838"/>
      <c r="AK838"/>
      <c r="AL838"/>
      <c r="AM838"/>
      <c r="AN838"/>
      <c r="AO838"/>
      <c r="AP838"/>
    </row>
    <row r="839" spans="1:42" s="33" customFormat="1" ht="63" customHeight="1" x14ac:dyDescent="0.25">
      <c r="A839" s="13" t="s">
        <v>1875</v>
      </c>
      <c r="B839" s="14">
        <v>50193000</v>
      </c>
      <c r="C839" s="15" t="s">
        <v>2068</v>
      </c>
      <c r="D839" s="15" t="s">
        <v>3571</v>
      </c>
      <c r="E839" s="14" t="s">
        <v>3581</v>
      </c>
      <c r="F839" s="22" t="s">
        <v>3680</v>
      </c>
      <c r="G839" s="24" t="s">
        <v>3683</v>
      </c>
      <c r="H839" s="23">
        <v>43153380</v>
      </c>
      <c r="I839" s="23">
        <v>43153380</v>
      </c>
      <c r="J839" s="16" t="s">
        <v>3599</v>
      </c>
      <c r="K839" s="16" t="s">
        <v>3600</v>
      </c>
      <c r="L839" s="15" t="s">
        <v>1877</v>
      </c>
      <c r="M839" s="15" t="s">
        <v>1878</v>
      </c>
      <c r="N839" s="15">
        <v>3835465</v>
      </c>
      <c r="O839" s="15" t="s">
        <v>1879</v>
      </c>
      <c r="P839" s="16" t="s">
        <v>1880</v>
      </c>
      <c r="Q839" s="16" t="s">
        <v>1881</v>
      </c>
      <c r="R839" s="16" t="s">
        <v>1882</v>
      </c>
      <c r="S839" s="16" t="s">
        <v>1883</v>
      </c>
      <c r="T839" s="16" t="s">
        <v>1881</v>
      </c>
      <c r="U839" s="17" t="s">
        <v>1884</v>
      </c>
      <c r="V839" s="17" t="s">
        <v>2069</v>
      </c>
      <c r="W839" s="16" t="s">
        <v>2069</v>
      </c>
      <c r="X839" s="18">
        <v>43050</v>
      </c>
      <c r="Y839" s="16">
        <v>2017060093032</v>
      </c>
      <c r="Z839" s="16" t="s">
        <v>2069</v>
      </c>
      <c r="AA839" s="19">
        <f t="shared" si="16"/>
        <v>1</v>
      </c>
      <c r="AB839" s="17" t="s">
        <v>2070</v>
      </c>
      <c r="AC839" s="17" t="s">
        <v>361</v>
      </c>
      <c r="AD839" s="17" t="s">
        <v>48</v>
      </c>
      <c r="AE839" s="15" t="s">
        <v>1887</v>
      </c>
      <c r="AF839" s="16" t="s">
        <v>53</v>
      </c>
      <c r="AG839" s="15" t="s">
        <v>1508</v>
      </c>
      <c r="AH839"/>
      <c r="AI839"/>
      <c r="AJ839"/>
      <c r="AK839"/>
      <c r="AL839"/>
      <c r="AM839"/>
      <c r="AN839"/>
      <c r="AO839"/>
      <c r="AP839"/>
    </row>
    <row r="840" spans="1:42" s="33" customFormat="1" ht="63" customHeight="1" x14ac:dyDescent="0.25">
      <c r="A840" s="13" t="s">
        <v>1875</v>
      </c>
      <c r="B840" s="14">
        <v>50193000</v>
      </c>
      <c r="C840" s="15" t="s">
        <v>2071</v>
      </c>
      <c r="D840" s="15" t="s">
        <v>3571</v>
      </c>
      <c r="E840" s="14" t="s">
        <v>3581</v>
      </c>
      <c r="F840" s="22" t="s">
        <v>3680</v>
      </c>
      <c r="G840" s="24" t="s">
        <v>3683</v>
      </c>
      <c r="H840" s="23">
        <v>271471104</v>
      </c>
      <c r="I840" s="23">
        <v>271471104</v>
      </c>
      <c r="J840" s="16" t="s">
        <v>3599</v>
      </c>
      <c r="K840" s="16" t="s">
        <v>3600</v>
      </c>
      <c r="L840" s="15" t="s">
        <v>1877</v>
      </c>
      <c r="M840" s="15" t="s">
        <v>1878</v>
      </c>
      <c r="N840" s="15">
        <v>3835465</v>
      </c>
      <c r="O840" s="15" t="s">
        <v>1879</v>
      </c>
      <c r="P840" s="16" t="s">
        <v>1880</v>
      </c>
      <c r="Q840" s="16" t="s">
        <v>1881</v>
      </c>
      <c r="R840" s="16" t="s">
        <v>1882</v>
      </c>
      <c r="S840" s="16" t="s">
        <v>1883</v>
      </c>
      <c r="T840" s="16" t="s">
        <v>1881</v>
      </c>
      <c r="U840" s="17" t="s">
        <v>1884</v>
      </c>
      <c r="V840" s="17" t="s">
        <v>2072</v>
      </c>
      <c r="W840" s="16" t="s">
        <v>2072</v>
      </c>
      <c r="X840" s="18">
        <v>43050</v>
      </c>
      <c r="Y840" s="16">
        <v>2017060093032</v>
      </c>
      <c r="Z840" s="16" t="s">
        <v>2072</v>
      </c>
      <c r="AA840" s="19">
        <f t="shared" si="16"/>
        <v>1</v>
      </c>
      <c r="AB840" s="17" t="s">
        <v>2073</v>
      </c>
      <c r="AC840" s="17" t="s">
        <v>361</v>
      </c>
      <c r="AD840" s="17" t="s">
        <v>48</v>
      </c>
      <c r="AE840" s="15" t="s">
        <v>1887</v>
      </c>
      <c r="AF840" s="16" t="s">
        <v>53</v>
      </c>
      <c r="AG840" s="15" t="s">
        <v>1508</v>
      </c>
      <c r="AH840"/>
      <c r="AI840"/>
      <c r="AJ840"/>
      <c r="AK840"/>
      <c r="AL840"/>
      <c r="AM840"/>
      <c r="AN840"/>
      <c r="AO840"/>
      <c r="AP840"/>
    </row>
    <row r="841" spans="1:42" s="33" customFormat="1" ht="63" customHeight="1" x14ac:dyDescent="0.25">
      <c r="A841" s="13" t="s">
        <v>1875</v>
      </c>
      <c r="B841" s="14">
        <v>50193000</v>
      </c>
      <c r="C841" s="15" t="s">
        <v>2074</v>
      </c>
      <c r="D841" s="15" t="s">
        <v>3571</v>
      </c>
      <c r="E841" s="14" t="s">
        <v>3581</v>
      </c>
      <c r="F841" s="22" t="s">
        <v>3680</v>
      </c>
      <c r="G841" s="24" t="s">
        <v>3683</v>
      </c>
      <c r="H841" s="23">
        <v>94269152</v>
      </c>
      <c r="I841" s="23">
        <v>94269152</v>
      </c>
      <c r="J841" s="16" t="s">
        <v>3599</v>
      </c>
      <c r="K841" s="16" t="s">
        <v>3600</v>
      </c>
      <c r="L841" s="15" t="s">
        <v>1877</v>
      </c>
      <c r="M841" s="15" t="s">
        <v>1878</v>
      </c>
      <c r="N841" s="15">
        <v>3835465</v>
      </c>
      <c r="O841" s="15" t="s">
        <v>1879</v>
      </c>
      <c r="P841" s="16" t="s">
        <v>1880</v>
      </c>
      <c r="Q841" s="16" t="s">
        <v>1881</v>
      </c>
      <c r="R841" s="16" t="s">
        <v>1882</v>
      </c>
      <c r="S841" s="16" t="s">
        <v>1883</v>
      </c>
      <c r="T841" s="16" t="s">
        <v>1881</v>
      </c>
      <c r="U841" s="17" t="s">
        <v>1884</v>
      </c>
      <c r="V841" s="17" t="s">
        <v>2075</v>
      </c>
      <c r="W841" s="16" t="s">
        <v>2075</v>
      </c>
      <c r="X841" s="18">
        <v>43050</v>
      </c>
      <c r="Y841" s="16">
        <v>2017060093032</v>
      </c>
      <c r="Z841" s="16" t="s">
        <v>2075</v>
      </c>
      <c r="AA841" s="19">
        <f t="shared" si="16"/>
        <v>1</v>
      </c>
      <c r="AB841" s="17" t="s">
        <v>2076</v>
      </c>
      <c r="AC841" s="17" t="s">
        <v>361</v>
      </c>
      <c r="AD841" s="17" t="s">
        <v>48</v>
      </c>
      <c r="AE841" s="15" t="s">
        <v>1887</v>
      </c>
      <c r="AF841" s="16" t="s">
        <v>53</v>
      </c>
      <c r="AG841" s="15" t="s">
        <v>1508</v>
      </c>
      <c r="AH841"/>
      <c r="AI841"/>
      <c r="AJ841"/>
      <c r="AK841"/>
      <c r="AL841"/>
      <c r="AM841"/>
      <c r="AN841"/>
      <c r="AO841"/>
      <c r="AP841"/>
    </row>
    <row r="842" spans="1:42" s="33" customFormat="1" ht="63" customHeight="1" x14ac:dyDescent="0.25">
      <c r="A842" s="13" t="s">
        <v>1875</v>
      </c>
      <c r="B842" s="14">
        <v>50193000</v>
      </c>
      <c r="C842" s="15" t="s">
        <v>2077</v>
      </c>
      <c r="D842" s="15" t="s">
        <v>3571</v>
      </c>
      <c r="E842" s="14" t="s">
        <v>3581</v>
      </c>
      <c r="F842" s="22" t="s">
        <v>3680</v>
      </c>
      <c r="G842" s="24" t="s">
        <v>3683</v>
      </c>
      <c r="H842" s="23">
        <v>84512168</v>
      </c>
      <c r="I842" s="23">
        <v>84512168</v>
      </c>
      <c r="J842" s="16" t="s">
        <v>3599</v>
      </c>
      <c r="K842" s="16" t="s">
        <v>3600</v>
      </c>
      <c r="L842" s="15" t="s">
        <v>1877</v>
      </c>
      <c r="M842" s="15" t="s">
        <v>1878</v>
      </c>
      <c r="N842" s="15">
        <v>3835465</v>
      </c>
      <c r="O842" s="15" t="s">
        <v>1879</v>
      </c>
      <c r="P842" s="16" t="s">
        <v>1880</v>
      </c>
      <c r="Q842" s="16" t="s">
        <v>1881</v>
      </c>
      <c r="R842" s="16" t="s">
        <v>1882</v>
      </c>
      <c r="S842" s="16" t="s">
        <v>1883</v>
      </c>
      <c r="T842" s="16" t="s">
        <v>1881</v>
      </c>
      <c r="U842" s="17" t="s">
        <v>1884</v>
      </c>
      <c r="V842" s="17" t="s">
        <v>2078</v>
      </c>
      <c r="W842" s="16" t="s">
        <v>2078</v>
      </c>
      <c r="X842" s="18">
        <v>43050</v>
      </c>
      <c r="Y842" s="16">
        <v>2017060093032</v>
      </c>
      <c r="Z842" s="16" t="s">
        <v>2078</v>
      </c>
      <c r="AA842" s="19">
        <f t="shared" si="16"/>
        <v>1</v>
      </c>
      <c r="AB842" s="17" t="s">
        <v>2079</v>
      </c>
      <c r="AC842" s="17" t="s">
        <v>361</v>
      </c>
      <c r="AD842" s="17" t="s">
        <v>48</v>
      </c>
      <c r="AE842" s="15" t="s">
        <v>1887</v>
      </c>
      <c r="AF842" s="16" t="s">
        <v>53</v>
      </c>
      <c r="AG842" s="15" t="s">
        <v>1508</v>
      </c>
      <c r="AH842"/>
      <c r="AI842"/>
      <c r="AJ842"/>
      <c r="AK842"/>
      <c r="AL842"/>
      <c r="AM842"/>
      <c r="AN842"/>
      <c r="AO842"/>
      <c r="AP842"/>
    </row>
    <row r="843" spans="1:42" s="33" customFormat="1" ht="63" customHeight="1" x14ac:dyDescent="0.25">
      <c r="A843" s="13" t="s">
        <v>1875</v>
      </c>
      <c r="B843" s="14">
        <v>50193000</v>
      </c>
      <c r="C843" s="15" t="s">
        <v>2080</v>
      </c>
      <c r="D843" s="15" t="s">
        <v>3571</v>
      </c>
      <c r="E843" s="14" t="s">
        <v>3581</v>
      </c>
      <c r="F843" s="22" t="s">
        <v>3680</v>
      </c>
      <c r="G843" s="24" t="s">
        <v>3683</v>
      </c>
      <c r="H843" s="23">
        <v>379849792</v>
      </c>
      <c r="I843" s="23">
        <v>379849792</v>
      </c>
      <c r="J843" s="16" t="s">
        <v>3599</v>
      </c>
      <c r="K843" s="16" t="s">
        <v>3600</v>
      </c>
      <c r="L843" s="15" t="s">
        <v>1877</v>
      </c>
      <c r="M843" s="15" t="s">
        <v>1878</v>
      </c>
      <c r="N843" s="15">
        <v>3835465</v>
      </c>
      <c r="O843" s="15" t="s">
        <v>1879</v>
      </c>
      <c r="P843" s="16" t="s">
        <v>1880</v>
      </c>
      <c r="Q843" s="16" t="s">
        <v>1881</v>
      </c>
      <c r="R843" s="16" t="s">
        <v>1882</v>
      </c>
      <c r="S843" s="16" t="s">
        <v>1883</v>
      </c>
      <c r="T843" s="16" t="s">
        <v>1881</v>
      </c>
      <c r="U843" s="17" t="s">
        <v>1884</v>
      </c>
      <c r="V843" s="17" t="s">
        <v>2081</v>
      </c>
      <c r="W843" s="16" t="s">
        <v>2081</v>
      </c>
      <c r="X843" s="18">
        <v>43050</v>
      </c>
      <c r="Y843" s="16">
        <v>2017060093032</v>
      </c>
      <c r="Z843" s="16" t="s">
        <v>2081</v>
      </c>
      <c r="AA843" s="19">
        <f t="shared" ref="AA843:AA906" si="17">+IF(AND(W843="",X843="",Y843="",Z843=""),"",IF(AND(W843&lt;&gt;"",X843="",Y843="",Z843=""),0%,IF(AND(W843&lt;&gt;"",X843&lt;&gt;"",Y843="",Z843=""),33%,IF(AND(W843&lt;&gt;"",X843&lt;&gt;"",Y843&lt;&gt;"",Z843=""),66%,IF(AND(W843&lt;&gt;"",X843&lt;&gt;"",Y843&lt;&gt;"",Z843&lt;&gt;""),100%,"Información incompleta")))))</f>
        <v>1</v>
      </c>
      <c r="AB843" s="17" t="s">
        <v>2082</v>
      </c>
      <c r="AC843" s="17" t="s">
        <v>361</v>
      </c>
      <c r="AD843" s="17" t="s">
        <v>48</v>
      </c>
      <c r="AE843" s="15" t="s">
        <v>1887</v>
      </c>
      <c r="AF843" s="16" t="s">
        <v>53</v>
      </c>
      <c r="AG843" s="15" t="s">
        <v>1508</v>
      </c>
      <c r="AH843"/>
      <c r="AI843"/>
      <c r="AJ843"/>
      <c r="AK843"/>
      <c r="AL843"/>
      <c r="AM843"/>
      <c r="AN843"/>
      <c r="AO843"/>
      <c r="AP843"/>
    </row>
    <row r="844" spans="1:42" s="33" customFormat="1" ht="63" customHeight="1" x14ac:dyDescent="0.25">
      <c r="A844" s="13" t="s">
        <v>1875</v>
      </c>
      <c r="B844" s="14">
        <v>50193000</v>
      </c>
      <c r="C844" s="15" t="s">
        <v>2083</v>
      </c>
      <c r="D844" s="15" t="s">
        <v>3571</v>
      </c>
      <c r="E844" s="14" t="s">
        <v>3581</v>
      </c>
      <c r="F844" s="22" t="s">
        <v>3680</v>
      </c>
      <c r="G844" s="24" t="s">
        <v>3683</v>
      </c>
      <c r="H844" s="23">
        <v>69495576</v>
      </c>
      <c r="I844" s="23">
        <v>69495576</v>
      </c>
      <c r="J844" s="16" t="s">
        <v>3599</v>
      </c>
      <c r="K844" s="16" t="s">
        <v>3600</v>
      </c>
      <c r="L844" s="15" t="s">
        <v>1877</v>
      </c>
      <c r="M844" s="15" t="s">
        <v>1878</v>
      </c>
      <c r="N844" s="15">
        <v>3835465</v>
      </c>
      <c r="O844" s="15" t="s">
        <v>1879</v>
      </c>
      <c r="P844" s="16" t="s">
        <v>1880</v>
      </c>
      <c r="Q844" s="16" t="s">
        <v>1881</v>
      </c>
      <c r="R844" s="16" t="s">
        <v>1882</v>
      </c>
      <c r="S844" s="16" t="s">
        <v>1883</v>
      </c>
      <c r="T844" s="16" t="s">
        <v>1881</v>
      </c>
      <c r="U844" s="17" t="s">
        <v>1884</v>
      </c>
      <c r="V844" s="17" t="s">
        <v>2084</v>
      </c>
      <c r="W844" s="16" t="s">
        <v>2084</v>
      </c>
      <c r="X844" s="18">
        <v>43050</v>
      </c>
      <c r="Y844" s="16">
        <v>2017060093032</v>
      </c>
      <c r="Z844" s="16" t="s">
        <v>2084</v>
      </c>
      <c r="AA844" s="19">
        <f t="shared" si="17"/>
        <v>1</v>
      </c>
      <c r="AB844" s="17" t="s">
        <v>2085</v>
      </c>
      <c r="AC844" s="17" t="s">
        <v>361</v>
      </c>
      <c r="AD844" s="17" t="s">
        <v>48</v>
      </c>
      <c r="AE844" s="15" t="s">
        <v>1887</v>
      </c>
      <c r="AF844" s="16" t="s">
        <v>53</v>
      </c>
      <c r="AG844" s="15" t="s">
        <v>1508</v>
      </c>
      <c r="AH844"/>
      <c r="AI844"/>
      <c r="AJ844"/>
      <c r="AK844"/>
      <c r="AL844"/>
      <c r="AM844"/>
      <c r="AN844"/>
      <c r="AO844"/>
      <c r="AP844"/>
    </row>
    <row r="845" spans="1:42" s="33" customFormat="1" ht="63" customHeight="1" x14ac:dyDescent="0.25">
      <c r="A845" s="13" t="s">
        <v>1875</v>
      </c>
      <c r="B845" s="14">
        <v>50193000</v>
      </c>
      <c r="C845" s="15" t="s">
        <v>2086</v>
      </c>
      <c r="D845" s="15" t="s">
        <v>3571</v>
      </c>
      <c r="E845" s="14" t="s">
        <v>3581</v>
      </c>
      <c r="F845" s="22" t="s">
        <v>3680</v>
      </c>
      <c r="G845" s="24" t="s">
        <v>3683</v>
      </c>
      <c r="H845" s="23">
        <v>120898384</v>
      </c>
      <c r="I845" s="23">
        <v>120898384</v>
      </c>
      <c r="J845" s="16" t="s">
        <v>3599</v>
      </c>
      <c r="K845" s="16" t="s">
        <v>3600</v>
      </c>
      <c r="L845" s="15" t="s">
        <v>1877</v>
      </c>
      <c r="M845" s="15" t="s">
        <v>1878</v>
      </c>
      <c r="N845" s="15">
        <v>3835465</v>
      </c>
      <c r="O845" s="15" t="s">
        <v>1879</v>
      </c>
      <c r="P845" s="16" t="s">
        <v>1880</v>
      </c>
      <c r="Q845" s="16" t="s">
        <v>1881</v>
      </c>
      <c r="R845" s="16" t="s">
        <v>1882</v>
      </c>
      <c r="S845" s="16" t="s">
        <v>1883</v>
      </c>
      <c r="T845" s="16" t="s">
        <v>1881</v>
      </c>
      <c r="U845" s="17" t="s">
        <v>1884</v>
      </c>
      <c r="V845" s="17" t="s">
        <v>2087</v>
      </c>
      <c r="W845" s="16" t="s">
        <v>2087</v>
      </c>
      <c r="X845" s="18">
        <v>43050</v>
      </c>
      <c r="Y845" s="16">
        <v>2017060093032</v>
      </c>
      <c r="Z845" s="16" t="s">
        <v>2087</v>
      </c>
      <c r="AA845" s="19">
        <f t="shared" si="17"/>
        <v>1</v>
      </c>
      <c r="AB845" s="17" t="s">
        <v>2088</v>
      </c>
      <c r="AC845" s="17" t="s">
        <v>361</v>
      </c>
      <c r="AD845" s="17" t="s">
        <v>48</v>
      </c>
      <c r="AE845" s="15" t="s">
        <v>1887</v>
      </c>
      <c r="AF845" s="16" t="s">
        <v>53</v>
      </c>
      <c r="AG845" s="15" t="s">
        <v>1508</v>
      </c>
      <c r="AH845"/>
      <c r="AI845"/>
      <c r="AJ845"/>
      <c r="AK845"/>
      <c r="AL845"/>
      <c r="AM845"/>
      <c r="AN845"/>
      <c r="AO845"/>
      <c r="AP845"/>
    </row>
    <row r="846" spans="1:42" s="33" customFormat="1" ht="63" customHeight="1" x14ac:dyDescent="0.25">
      <c r="A846" s="13" t="s">
        <v>1875</v>
      </c>
      <c r="B846" s="14">
        <v>50193000</v>
      </c>
      <c r="C846" s="15" t="s">
        <v>2089</v>
      </c>
      <c r="D846" s="15" t="s">
        <v>3571</v>
      </c>
      <c r="E846" s="14" t="s">
        <v>3581</v>
      </c>
      <c r="F846" s="22" t="s">
        <v>3680</v>
      </c>
      <c r="G846" s="24" t="s">
        <v>3683</v>
      </c>
      <c r="H846" s="23">
        <v>367460768</v>
      </c>
      <c r="I846" s="23">
        <v>367460768</v>
      </c>
      <c r="J846" s="16" t="s">
        <v>3599</v>
      </c>
      <c r="K846" s="16" t="s">
        <v>3600</v>
      </c>
      <c r="L846" s="15" t="s">
        <v>1877</v>
      </c>
      <c r="M846" s="15" t="s">
        <v>1878</v>
      </c>
      <c r="N846" s="15">
        <v>3835465</v>
      </c>
      <c r="O846" s="15" t="s">
        <v>1879</v>
      </c>
      <c r="P846" s="16" t="s">
        <v>1880</v>
      </c>
      <c r="Q846" s="16" t="s">
        <v>1881</v>
      </c>
      <c r="R846" s="16" t="s">
        <v>1882</v>
      </c>
      <c r="S846" s="16" t="s">
        <v>1883</v>
      </c>
      <c r="T846" s="16" t="s">
        <v>1881</v>
      </c>
      <c r="U846" s="17" t="s">
        <v>1884</v>
      </c>
      <c r="V846" s="17" t="s">
        <v>2090</v>
      </c>
      <c r="W846" s="16" t="s">
        <v>2090</v>
      </c>
      <c r="X846" s="18">
        <v>43050</v>
      </c>
      <c r="Y846" s="16">
        <v>2017060093032</v>
      </c>
      <c r="Z846" s="16" t="s">
        <v>2090</v>
      </c>
      <c r="AA846" s="19">
        <f t="shared" si="17"/>
        <v>1</v>
      </c>
      <c r="AB846" s="17" t="s">
        <v>2091</v>
      </c>
      <c r="AC846" s="17" t="s">
        <v>361</v>
      </c>
      <c r="AD846" s="17" t="s">
        <v>48</v>
      </c>
      <c r="AE846" s="15" t="s">
        <v>1887</v>
      </c>
      <c r="AF846" s="16" t="s">
        <v>53</v>
      </c>
      <c r="AG846" s="15" t="s">
        <v>1508</v>
      </c>
      <c r="AH846"/>
      <c r="AI846"/>
      <c r="AJ846"/>
      <c r="AK846"/>
      <c r="AL846"/>
      <c r="AM846"/>
      <c r="AN846"/>
      <c r="AO846"/>
      <c r="AP846"/>
    </row>
    <row r="847" spans="1:42" s="33" customFormat="1" ht="63" customHeight="1" x14ac:dyDescent="0.25">
      <c r="A847" s="13" t="s">
        <v>1875</v>
      </c>
      <c r="B847" s="14">
        <v>50193000</v>
      </c>
      <c r="C847" s="15" t="s">
        <v>2092</v>
      </c>
      <c r="D847" s="15" t="s">
        <v>3571</v>
      </c>
      <c r="E847" s="14" t="s">
        <v>3581</v>
      </c>
      <c r="F847" s="22" t="s">
        <v>3680</v>
      </c>
      <c r="G847" s="24" t="s">
        <v>3683</v>
      </c>
      <c r="H847" s="23">
        <v>189119344</v>
      </c>
      <c r="I847" s="23">
        <v>189119344</v>
      </c>
      <c r="J847" s="16" t="s">
        <v>3599</v>
      </c>
      <c r="K847" s="16" t="s">
        <v>3600</v>
      </c>
      <c r="L847" s="15" t="s">
        <v>1877</v>
      </c>
      <c r="M847" s="15" t="s">
        <v>1878</v>
      </c>
      <c r="N847" s="15">
        <v>3835465</v>
      </c>
      <c r="O847" s="15" t="s">
        <v>1879</v>
      </c>
      <c r="P847" s="16" t="s">
        <v>1880</v>
      </c>
      <c r="Q847" s="16" t="s">
        <v>1881</v>
      </c>
      <c r="R847" s="16" t="s">
        <v>1882</v>
      </c>
      <c r="S847" s="16" t="s">
        <v>1883</v>
      </c>
      <c r="T847" s="16" t="s">
        <v>1881</v>
      </c>
      <c r="U847" s="17" t="s">
        <v>1884</v>
      </c>
      <c r="V847" s="17" t="s">
        <v>2093</v>
      </c>
      <c r="W847" s="16" t="s">
        <v>2093</v>
      </c>
      <c r="X847" s="18">
        <v>43050</v>
      </c>
      <c r="Y847" s="16">
        <v>2017060093032</v>
      </c>
      <c r="Z847" s="16" t="s">
        <v>2093</v>
      </c>
      <c r="AA847" s="19">
        <f t="shared" si="17"/>
        <v>1</v>
      </c>
      <c r="AB847" s="17" t="s">
        <v>2094</v>
      </c>
      <c r="AC847" s="17" t="s">
        <v>361</v>
      </c>
      <c r="AD847" s="17" t="s">
        <v>48</v>
      </c>
      <c r="AE847" s="15" t="s">
        <v>1887</v>
      </c>
      <c r="AF847" s="16" t="s">
        <v>53</v>
      </c>
      <c r="AG847" s="15" t="s">
        <v>1508</v>
      </c>
      <c r="AH847"/>
      <c r="AI847"/>
      <c r="AJ847"/>
      <c r="AK847"/>
      <c r="AL847"/>
      <c r="AM847"/>
      <c r="AN847"/>
      <c r="AO847"/>
      <c r="AP847"/>
    </row>
    <row r="848" spans="1:42" s="33" customFormat="1" ht="63" customHeight="1" x14ac:dyDescent="0.25">
      <c r="A848" s="13" t="s">
        <v>1875</v>
      </c>
      <c r="B848" s="14">
        <v>50193000</v>
      </c>
      <c r="C848" s="15" t="s">
        <v>2095</v>
      </c>
      <c r="D848" s="15" t="s">
        <v>3571</v>
      </c>
      <c r="E848" s="14" t="s">
        <v>3581</v>
      </c>
      <c r="F848" s="22" t="s">
        <v>3680</v>
      </c>
      <c r="G848" s="24" t="s">
        <v>3683</v>
      </c>
      <c r="H848" s="23">
        <v>367945280</v>
      </c>
      <c r="I848" s="23">
        <v>367945280</v>
      </c>
      <c r="J848" s="16" t="s">
        <v>3599</v>
      </c>
      <c r="K848" s="16" t="s">
        <v>3600</v>
      </c>
      <c r="L848" s="15" t="s">
        <v>1877</v>
      </c>
      <c r="M848" s="15" t="s">
        <v>1878</v>
      </c>
      <c r="N848" s="15">
        <v>3835465</v>
      </c>
      <c r="O848" s="15" t="s">
        <v>1879</v>
      </c>
      <c r="P848" s="16" t="s">
        <v>1880</v>
      </c>
      <c r="Q848" s="16" t="s">
        <v>1881</v>
      </c>
      <c r="R848" s="16" t="s">
        <v>1882</v>
      </c>
      <c r="S848" s="16" t="s">
        <v>1883</v>
      </c>
      <c r="T848" s="16" t="s">
        <v>1881</v>
      </c>
      <c r="U848" s="17" t="s">
        <v>1884</v>
      </c>
      <c r="V848" s="17" t="s">
        <v>2096</v>
      </c>
      <c r="W848" s="16" t="s">
        <v>2096</v>
      </c>
      <c r="X848" s="18">
        <v>43050</v>
      </c>
      <c r="Y848" s="16">
        <v>2017060093032</v>
      </c>
      <c r="Z848" s="16" t="s">
        <v>2096</v>
      </c>
      <c r="AA848" s="19">
        <f t="shared" si="17"/>
        <v>1</v>
      </c>
      <c r="AB848" s="17" t="s">
        <v>2097</v>
      </c>
      <c r="AC848" s="17" t="s">
        <v>361</v>
      </c>
      <c r="AD848" s="17" t="s">
        <v>48</v>
      </c>
      <c r="AE848" s="15" t="s">
        <v>1887</v>
      </c>
      <c r="AF848" s="16" t="s">
        <v>53</v>
      </c>
      <c r="AG848" s="15" t="s">
        <v>1508</v>
      </c>
      <c r="AH848"/>
      <c r="AI848"/>
      <c r="AJ848"/>
      <c r="AK848"/>
      <c r="AL848"/>
      <c r="AM848"/>
      <c r="AN848"/>
      <c r="AO848"/>
      <c r="AP848"/>
    </row>
    <row r="849" spans="1:42" s="33" customFormat="1" ht="63" customHeight="1" x14ac:dyDescent="0.25">
      <c r="A849" s="13" t="s">
        <v>1875</v>
      </c>
      <c r="B849" s="14">
        <v>50193000</v>
      </c>
      <c r="C849" s="15" t="s">
        <v>2098</v>
      </c>
      <c r="D849" s="15" t="s">
        <v>3571</v>
      </c>
      <c r="E849" s="14" t="s">
        <v>3581</v>
      </c>
      <c r="F849" s="22" t="s">
        <v>3680</v>
      </c>
      <c r="G849" s="24" t="s">
        <v>3683</v>
      </c>
      <c r="H849" s="23">
        <v>1235261060</v>
      </c>
      <c r="I849" s="23">
        <v>1235261060</v>
      </c>
      <c r="J849" s="16" t="s">
        <v>3599</v>
      </c>
      <c r="K849" s="16" t="s">
        <v>3600</v>
      </c>
      <c r="L849" s="15" t="s">
        <v>1877</v>
      </c>
      <c r="M849" s="15" t="s">
        <v>1878</v>
      </c>
      <c r="N849" s="15">
        <v>3835465</v>
      </c>
      <c r="O849" s="15" t="s">
        <v>1879</v>
      </c>
      <c r="P849" s="16" t="s">
        <v>1880</v>
      </c>
      <c r="Q849" s="16" t="s">
        <v>1881</v>
      </c>
      <c r="R849" s="16" t="s">
        <v>1882</v>
      </c>
      <c r="S849" s="16" t="s">
        <v>1883</v>
      </c>
      <c r="T849" s="16" t="s">
        <v>1881</v>
      </c>
      <c r="U849" s="17" t="s">
        <v>1884</v>
      </c>
      <c r="V849" s="17" t="s">
        <v>2099</v>
      </c>
      <c r="W849" s="16" t="s">
        <v>2099</v>
      </c>
      <c r="X849" s="18">
        <v>43050</v>
      </c>
      <c r="Y849" s="16">
        <v>2017060093032</v>
      </c>
      <c r="Z849" s="16" t="s">
        <v>2099</v>
      </c>
      <c r="AA849" s="19">
        <f t="shared" si="17"/>
        <v>1</v>
      </c>
      <c r="AB849" s="17" t="s">
        <v>2100</v>
      </c>
      <c r="AC849" s="17" t="s">
        <v>361</v>
      </c>
      <c r="AD849" s="17" t="s">
        <v>48</v>
      </c>
      <c r="AE849" s="15" t="s">
        <v>1887</v>
      </c>
      <c r="AF849" s="16" t="s">
        <v>53</v>
      </c>
      <c r="AG849" s="15" t="s">
        <v>1508</v>
      </c>
      <c r="AH849"/>
      <c r="AI849"/>
      <c r="AJ849"/>
      <c r="AK849"/>
      <c r="AL849"/>
      <c r="AM849"/>
      <c r="AN849"/>
      <c r="AO849"/>
      <c r="AP849"/>
    </row>
    <row r="850" spans="1:42" s="33" customFormat="1" ht="63" customHeight="1" x14ac:dyDescent="0.25">
      <c r="A850" s="13" t="s">
        <v>1875</v>
      </c>
      <c r="B850" s="14">
        <v>50193000</v>
      </c>
      <c r="C850" s="15" t="s">
        <v>2101</v>
      </c>
      <c r="D850" s="15" t="s">
        <v>3571</v>
      </c>
      <c r="E850" s="14" t="s">
        <v>3581</v>
      </c>
      <c r="F850" s="22" t="s">
        <v>3680</v>
      </c>
      <c r="G850" s="24" t="s">
        <v>3683</v>
      </c>
      <c r="H850" s="23">
        <v>42789280</v>
      </c>
      <c r="I850" s="23">
        <v>42789280</v>
      </c>
      <c r="J850" s="16" t="s">
        <v>3599</v>
      </c>
      <c r="K850" s="16" t="s">
        <v>3600</v>
      </c>
      <c r="L850" s="15" t="s">
        <v>1877</v>
      </c>
      <c r="M850" s="15" t="s">
        <v>1878</v>
      </c>
      <c r="N850" s="15">
        <v>3835465</v>
      </c>
      <c r="O850" s="15" t="s">
        <v>1879</v>
      </c>
      <c r="P850" s="16" t="s">
        <v>1880</v>
      </c>
      <c r="Q850" s="16" t="s">
        <v>1881</v>
      </c>
      <c r="R850" s="16" t="s">
        <v>1882</v>
      </c>
      <c r="S850" s="16" t="s">
        <v>1883</v>
      </c>
      <c r="T850" s="16" t="s">
        <v>1881</v>
      </c>
      <c r="U850" s="17" t="s">
        <v>1884</v>
      </c>
      <c r="V850" s="17" t="s">
        <v>2102</v>
      </c>
      <c r="W850" s="16" t="s">
        <v>2102</v>
      </c>
      <c r="X850" s="18">
        <v>43050</v>
      </c>
      <c r="Y850" s="16">
        <v>2017060093032</v>
      </c>
      <c r="Z850" s="16" t="s">
        <v>2102</v>
      </c>
      <c r="AA850" s="19">
        <f t="shared" si="17"/>
        <v>1</v>
      </c>
      <c r="AB850" s="17" t="s">
        <v>2103</v>
      </c>
      <c r="AC850" s="17" t="s">
        <v>361</v>
      </c>
      <c r="AD850" s="17" t="s">
        <v>48</v>
      </c>
      <c r="AE850" s="15" t="s">
        <v>1887</v>
      </c>
      <c r="AF850" s="16" t="s">
        <v>53</v>
      </c>
      <c r="AG850" s="15" t="s">
        <v>1508</v>
      </c>
      <c r="AH850"/>
      <c r="AI850"/>
      <c r="AJ850"/>
      <c r="AK850"/>
      <c r="AL850"/>
      <c r="AM850"/>
      <c r="AN850"/>
      <c r="AO850"/>
      <c r="AP850"/>
    </row>
    <row r="851" spans="1:42" s="33" customFormat="1" ht="63" customHeight="1" x14ac:dyDescent="0.25">
      <c r="A851" s="13" t="s">
        <v>1875</v>
      </c>
      <c r="B851" s="14">
        <v>50193000</v>
      </c>
      <c r="C851" s="15" t="s">
        <v>2104</v>
      </c>
      <c r="D851" s="15" t="s">
        <v>3571</v>
      </c>
      <c r="E851" s="14" t="s">
        <v>3581</v>
      </c>
      <c r="F851" s="22" t="s">
        <v>3680</v>
      </c>
      <c r="G851" s="24" t="s">
        <v>3683</v>
      </c>
      <c r="H851" s="23">
        <v>179633696</v>
      </c>
      <c r="I851" s="23">
        <v>179633696</v>
      </c>
      <c r="J851" s="16" t="s">
        <v>3599</v>
      </c>
      <c r="K851" s="16" t="s">
        <v>3600</v>
      </c>
      <c r="L851" s="15" t="s">
        <v>1877</v>
      </c>
      <c r="M851" s="15" t="s">
        <v>1878</v>
      </c>
      <c r="N851" s="15">
        <v>3835465</v>
      </c>
      <c r="O851" s="15" t="s">
        <v>1879</v>
      </c>
      <c r="P851" s="16" t="s">
        <v>1880</v>
      </c>
      <c r="Q851" s="16" t="s">
        <v>1881</v>
      </c>
      <c r="R851" s="16" t="s">
        <v>1882</v>
      </c>
      <c r="S851" s="16" t="s">
        <v>1883</v>
      </c>
      <c r="T851" s="16" t="s">
        <v>1881</v>
      </c>
      <c r="U851" s="17" t="s">
        <v>1884</v>
      </c>
      <c r="V851" s="17" t="s">
        <v>2105</v>
      </c>
      <c r="W851" s="16" t="s">
        <v>2105</v>
      </c>
      <c r="X851" s="18">
        <v>43050</v>
      </c>
      <c r="Y851" s="16">
        <v>2017060093032</v>
      </c>
      <c r="Z851" s="16" t="s">
        <v>2105</v>
      </c>
      <c r="AA851" s="19">
        <f t="shared" si="17"/>
        <v>1</v>
      </c>
      <c r="AB851" s="17" t="s">
        <v>2106</v>
      </c>
      <c r="AC851" s="17" t="s">
        <v>361</v>
      </c>
      <c r="AD851" s="17" t="s">
        <v>48</v>
      </c>
      <c r="AE851" s="15" t="s">
        <v>1887</v>
      </c>
      <c r="AF851" s="16" t="s">
        <v>53</v>
      </c>
      <c r="AG851" s="15" t="s">
        <v>1508</v>
      </c>
      <c r="AH851"/>
      <c r="AI851"/>
      <c r="AJ851"/>
      <c r="AK851"/>
      <c r="AL851"/>
      <c r="AM851"/>
      <c r="AN851"/>
      <c r="AO851"/>
      <c r="AP851"/>
    </row>
    <row r="852" spans="1:42" s="33" customFormat="1" ht="63" customHeight="1" x14ac:dyDescent="0.25">
      <c r="A852" s="13" t="s">
        <v>1875</v>
      </c>
      <c r="B852" s="14">
        <v>50193000</v>
      </c>
      <c r="C852" s="15" t="s">
        <v>2107</v>
      </c>
      <c r="D852" s="15" t="s">
        <v>3571</v>
      </c>
      <c r="E852" s="14" t="s">
        <v>3581</v>
      </c>
      <c r="F852" s="22" t="s">
        <v>3680</v>
      </c>
      <c r="G852" s="24" t="s">
        <v>3683</v>
      </c>
      <c r="H852" s="23">
        <v>60912120</v>
      </c>
      <c r="I852" s="23">
        <v>60912120</v>
      </c>
      <c r="J852" s="16" t="s">
        <v>3599</v>
      </c>
      <c r="K852" s="16" t="s">
        <v>3600</v>
      </c>
      <c r="L852" s="15" t="s">
        <v>1877</v>
      </c>
      <c r="M852" s="15" t="s">
        <v>1878</v>
      </c>
      <c r="N852" s="15">
        <v>3835465</v>
      </c>
      <c r="O852" s="15" t="s">
        <v>1879</v>
      </c>
      <c r="P852" s="16" t="s">
        <v>1880</v>
      </c>
      <c r="Q852" s="16" t="s">
        <v>1881</v>
      </c>
      <c r="R852" s="16" t="s">
        <v>1882</v>
      </c>
      <c r="S852" s="16" t="s">
        <v>1883</v>
      </c>
      <c r="T852" s="16" t="s">
        <v>1881</v>
      </c>
      <c r="U852" s="17" t="s">
        <v>1884</v>
      </c>
      <c r="V852" s="17" t="s">
        <v>2108</v>
      </c>
      <c r="W852" s="16" t="s">
        <v>2108</v>
      </c>
      <c r="X852" s="18">
        <v>43050</v>
      </c>
      <c r="Y852" s="16">
        <v>2017060093032</v>
      </c>
      <c r="Z852" s="16" t="s">
        <v>2108</v>
      </c>
      <c r="AA852" s="19">
        <f t="shared" si="17"/>
        <v>1</v>
      </c>
      <c r="AB852" s="17" t="s">
        <v>2109</v>
      </c>
      <c r="AC852" s="17" t="s">
        <v>361</v>
      </c>
      <c r="AD852" s="17" t="s">
        <v>48</v>
      </c>
      <c r="AE852" s="15" t="s">
        <v>1887</v>
      </c>
      <c r="AF852" s="16" t="s">
        <v>53</v>
      </c>
      <c r="AG852" s="15" t="s">
        <v>1508</v>
      </c>
      <c r="AH852"/>
      <c r="AI852"/>
      <c r="AJ852"/>
      <c r="AK852"/>
      <c r="AL852"/>
      <c r="AM852"/>
      <c r="AN852"/>
      <c r="AO852"/>
      <c r="AP852"/>
    </row>
    <row r="853" spans="1:42" s="33" customFormat="1" ht="63" customHeight="1" x14ac:dyDescent="0.25">
      <c r="A853" s="13" t="s">
        <v>1875</v>
      </c>
      <c r="B853" s="14">
        <v>50193000</v>
      </c>
      <c r="C853" s="15" t="s">
        <v>2110</v>
      </c>
      <c r="D853" s="15" t="s">
        <v>3571</v>
      </c>
      <c r="E853" s="14" t="s">
        <v>3581</v>
      </c>
      <c r="F853" s="22" t="s">
        <v>3680</v>
      </c>
      <c r="G853" s="24" t="s">
        <v>3683</v>
      </c>
      <c r="H853" s="23">
        <v>203900416</v>
      </c>
      <c r="I853" s="23">
        <v>203900416</v>
      </c>
      <c r="J853" s="16" t="s">
        <v>3599</v>
      </c>
      <c r="K853" s="16" t="s">
        <v>3600</v>
      </c>
      <c r="L853" s="15" t="s">
        <v>1877</v>
      </c>
      <c r="M853" s="15" t="s">
        <v>1878</v>
      </c>
      <c r="N853" s="15">
        <v>3835465</v>
      </c>
      <c r="O853" s="15" t="s">
        <v>1879</v>
      </c>
      <c r="P853" s="16" t="s">
        <v>1880</v>
      </c>
      <c r="Q853" s="16" t="s">
        <v>1881</v>
      </c>
      <c r="R853" s="16" t="s">
        <v>1882</v>
      </c>
      <c r="S853" s="16" t="s">
        <v>1883</v>
      </c>
      <c r="T853" s="16" t="s">
        <v>1881</v>
      </c>
      <c r="U853" s="17" t="s">
        <v>1884</v>
      </c>
      <c r="V853" s="17" t="s">
        <v>2111</v>
      </c>
      <c r="W853" s="16" t="s">
        <v>2111</v>
      </c>
      <c r="X853" s="18">
        <v>43050</v>
      </c>
      <c r="Y853" s="16">
        <v>2017060093032</v>
      </c>
      <c r="Z853" s="16" t="s">
        <v>2111</v>
      </c>
      <c r="AA853" s="19">
        <f t="shared" si="17"/>
        <v>1</v>
      </c>
      <c r="AB853" s="17" t="s">
        <v>2112</v>
      </c>
      <c r="AC853" s="17" t="s">
        <v>361</v>
      </c>
      <c r="AD853" s="17" t="s">
        <v>48</v>
      </c>
      <c r="AE853" s="15" t="s">
        <v>1887</v>
      </c>
      <c r="AF853" s="16" t="s">
        <v>53</v>
      </c>
      <c r="AG853" s="15" t="s">
        <v>1508</v>
      </c>
      <c r="AH853"/>
      <c r="AI853"/>
      <c r="AJ853"/>
      <c r="AK853"/>
      <c r="AL853"/>
      <c r="AM853"/>
      <c r="AN853"/>
      <c r="AO853"/>
      <c r="AP853"/>
    </row>
    <row r="854" spans="1:42" s="33" customFormat="1" ht="63" customHeight="1" x14ac:dyDescent="0.25">
      <c r="A854" s="13" t="s">
        <v>1875</v>
      </c>
      <c r="B854" s="14">
        <v>50193000</v>
      </c>
      <c r="C854" s="15" t="s">
        <v>2113</v>
      </c>
      <c r="D854" s="15" t="s">
        <v>3571</v>
      </c>
      <c r="E854" s="14" t="s">
        <v>3581</v>
      </c>
      <c r="F854" s="22" t="s">
        <v>3680</v>
      </c>
      <c r="G854" s="24" t="s">
        <v>3683</v>
      </c>
      <c r="H854" s="23">
        <v>402309472</v>
      </c>
      <c r="I854" s="23">
        <v>402309742</v>
      </c>
      <c r="J854" s="16" t="s">
        <v>3599</v>
      </c>
      <c r="K854" s="16" t="s">
        <v>3600</v>
      </c>
      <c r="L854" s="15" t="s">
        <v>1877</v>
      </c>
      <c r="M854" s="15" t="s">
        <v>1878</v>
      </c>
      <c r="N854" s="15">
        <v>3835465</v>
      </c>
      <c r="O854" s="15" t="s">
        <v>1879</v>
      </c>
      <c r="P854" s="16" t="s">
        <v>1880</v>
      </c>
      <c r="Q854" s="16" t="s">
        <v>1881</v>
      </c>
      <c r="R854" s="16" t="s">
        <v>1882</v>
      </c>
      <c r="S854" s="16" t="s">
        <v>1883</v>
      </c>
      <c r="T854" s="16" t="s">
        <v>1881</v>
      </c>
      <c r="U854" s="17" t="s">
        <v>1884</v>
      </c>
      <c r="V854" s="17" t="s">
        <v>2114</v>
      </c>
      <c r="W854" s="16" t="s">
        <v>2114</v>
      </c>
      <c r="X854" s="18">
        <v>43050</v>
      </c>
      <c r="Y854" s="16">
        <v>2017060093032</v>
      </c>
      <c r="Z854" s="16" t="s">
        <v>2114</v>
      </c>
      <c r="AA854" s="19">
        <f t="shared" si="17"/>
        <v>1</v>
      </c>
      <c r="AB854" s="17" t="s">
        <v>2115</v>
      </c>
      <c r="AC854" s="17" t="s">
        <v>361</v>
      </c>
      <c r="AD854" s="17" t="s">
        <v>48</v>
      </c>
      <c r="AE854" s="15" t="s">
        <v>1887</v>
      </c>
      <c r="AF854" s="16" t="s">
        <v>53</v>
      </c>
      <c r="AG854" s="15" t="s">
        <v>1508</v>
      </c>
      <c r="AH854"/>
      <c r="AI854"/>
      <c r="AJ854"/>
      <c r="AK854"/>
      <c r="AL854"/>
      <c r="AM854"/>
      <c r="AN854"/>
      <c r="AO854"/>
      <c r="AP854"/>
    </row>
    <row r="855" spans="1:42" s="33" customFormat="1" ht="63" customHeight="1" x14ac:dyDescent="0.25">
      <c r="A855" s="13" t="s">
        <v>1875</v>
      </c>
      <c r="B855" s="14">
        <v>50193000</v>
      </c>
      <c r="C855" s="15" t="s">
        <v>2116</v>
      </c>
      <c r="D855" s="15" t="s">
        <v>3571</v>
      </c>
      <c r="E855" s="14" t="s">
        <v>3581</v>
      </c>
      <c r="F855" s="22" t="s">
        <v>3680</v>
      </c>
      <c r="G855" s="24" t="s">
        <v>3683</v>
      </c>
      <c r="H855" s="23">
        <v>261835536</v>
      </c>
      <c r="I855" s="23">
        <v>261835536</v>
      </c>
      <c r="J855" s="16" t="s">
        <v>3599</v>
      </c>
      <c r="K855" s="16" t="s">
        <v>3600</v>
      </c>
      <c r="L855" s="15" t="s">
        <v>1877</v>
      </c>
      <c r="M855" s="15" t="s">
        <v>1878</v>
      </c>
      <c r="N855" s="15">
        <v>3835465</v>
      </c>
      <c r="O855" s="15" t="s">
        <v>1879</v>
      </c>
      <c r="P855" s="16" t="s">
        <v>1880</v>
      </c>
      <c r="Q855" s="16" t="s">
        <v>1881</v>
      </c>
      <c r="R855" s="16" t="s">
        <v>1882</v>
      </c>
      <c r="S855" s="16" t="s">
        <v>1883</v>
      </c>
      <c r="T855" s="16" t="s">
        <v>1881</v>
      </c>
      <c r="U855" s="17" t="s">
        <v>1884</v>
      </c>
      <c r="V855" s="17" t="s">
        <v>2117</v>
      </c>
      <c r="W855" s="16" t="s">
        <v>2117</v>
      </c>
      <c r="X855" s="18">
        <v>43050</v>
      </c>
      <c r="Y855" s="16">
        <v>2017060093032</v>
      </c>
      <c r="Z855" s="16" t="s">
        <v>2117</v>
      </c>
      <c r="AA855" s="19">
        <f t="shared" si="17"/>
        <v>1</v>
      </c>
      <c r="AB855" s="17" t="s">
        <v>2118</v>
      </c>
      <c r="AC855" s="17" t="s">
        <v>361</v>
      </c>
      <c r="AD855" s="17" t="s">
        <v>48</v>
      </c>
      <c r="AE855" s="15" t="s">
        <v>1887</v>
      </c>
      <c r="AF855" s="16" t="s">
        <v>53</v>
      </c>
      <c r="AG855" s="15" t="s">
        <v>1508</v>
      </c>
      <c r="AH855"/>
      <c r="AI855"/>
      <c r="AJ855"/>
      <c r="AK855"/>
      <c r="AL855"/>
      <c r="AM855"/>
      <c r="AN855"/>
      <c r="AO855"/>
      <c r="AP855"/>
    </row>
    <row r="856" spans="1:42" s="33" customFormat="1" ht="63" customHeight="1" x14ac:dyDescent="0.25">
      <c r="A856" s="13" t="s">
        <v>1875</v>
      </c>
      <c r="B856" s="14">
        <v>50193000</v>
      </c>
      <c r="C856" s="15" t="s">
        <v>2119</v>
      </c>
      <c r="D856" s="15" t="s">
        <v>3571</v>
      </c>
      <c r="E856" s="14" t="s">
        <v>3581</v>
      </c>
      <c r="F856" s="22" t="s">
        <v>3680</v>
      </c>
      <c r="G856" s="24" t="s">
        <v>3683</v>
      </c>
      <c r="H856" s="23">
        <v>454826816</v>
      </c>
      <c r="I856" s="23">
        <v>454826816</v>
      </c>
      <c r="J856" s="16" t="s">
        <v>3599</v>
      </c>
      <c r="K856" s="16" t="s">
        <v>3600</v>
      </c>
      <c r="L856" s="15" t="s">
        <v>1877</v>
      </c>
      <c r="M856" s="15" t="s">
        <v>1878</v>
      </c>
      <c r="N856" s="15">
        <v>3835465</v>
      </c>
      <c r="O856" s="15" t="s">
        <v>1879</v>
      </c>
      <c r="P856" s="16" t="s">
        <v>1880</v>
      </c>
      <c r="Q856" s="16" t="s">
        <v>1881</v>
      </c>
      <c r="R856" s="16" t="s">
        <v>1882</v>
      </c>
      <c r="S856" s="16" t="s">
        <v>1883</v>
      </c>
      <c r="T856" s="16" t="s">
        <v>1881</v>
      </c>
      <c r="U856" s="17" t="s">
        <v>1884</v>
      </c>
      <c r="V856" s="17" t="s">
        <v>2120</v>
      </c>
      <c r="W856" s="16" t="s">
        <v>2120</v>
      </c>
      <c r="X856" s="18">
        <v>43050</v>
      </c>
      <c r="Y856" s="16">
        <v>2017060093032</v>
      </c>
      <c r="Z856" s="16" t="s">
        <v>2120</v>
      </c>
      <c r="AA856" s="19">
        <f t="shared" si="17"/>
        <v>1</v>
      </c>
      <c r="AB856" s="17" t="s">
        <v>2121</v>
      </c>
      <c r="AC856" s="17" t="s">
        <v>361</v>
      </c>
      <c r="AD856" s="17" t="s">
        <v>48</v>
      </c>
      <c r="AE856" s="15" t="s">
        <v>1887</v>
      </c>
      <c r="AF856" s="16" t="s">
        <v>53</v>
      </c>
      <c r="AG856" s="15" t="s">
        <v>1508</v>
      </c>
      <c r="AH856"/>
      <c r="AI856"/>
      <c r="AJ856"/>
      <c r="AK856"/>
      <c r="AL856"/>
      <c r="AM856"/>
      <c r="AN856"/>
      <c r="AO856"/>
      <c r="AP856"/>
    </row>
    <row r="857" spans="1:42" s="33" customFormat="1" ht="63" customHeight="1" x14ac:dyDescent="0.25">
      <c r="A857" s="13" t="s">
        <v>1875</v>
      </c>
      <c r="B857" s="14">
        <v>50193000</v>
      </c>
      <c r="C857" s="15" t="s">
        <v>2122</v>
      </c>
      <c r="D857" s="15" t="s">
        <v>3571</v>
      </c>
      <c r="E857" s="14" t="s">
        <v>3581</v>
      </c>
      <c r="F857" s="22" t="s">
        <v>3680</v>
      </c>
      <c r="G857" s="24" t="s">
        <v>3683</v>
      </c>
      <c r="H857" s="23">
        <v>118143704</v>
      </c>
      <c r="I857" s="23">
        <v>118143704</v>
      </c>
      <c r="J857" s="16" t="s">
        <v>3599</v>
      </c>
      <c r="K857" s="16" t="s">
        <v>3600</v>
      </c>
      <c r="L857" s="15" t="s">
        <v>1877</v>
      </c>
      <c r="M857" s="15" t="s">
        <v>1878</v>
      </c>
      <c r="N857" s="15">
        <v>3835465</v>
      </c>
      <c r="O857" s="15" t="s">
        <v>1879</v>
      </c>
      <c r="P857" s="16" t="s">
        <v>1880</v>
      </c>
      <c r="Q857" s="16" t="s">
        <v>1881</v>
      </c>
      <c r="R857" s="16" t="s">
        <v>1882</v>
      </c>
      <c r="S857" s="16" t="s">
        <v>1883</v>
      </c>
      <c r="T857" s="16" t="s">
        <v>1881</v>
      </c>
      <c r="U857" s="17" t="s">
        <v>1884</v>
      </c>
      <c r="V857" s="17" t="s">
        <v>2123</v>
      </c>
      <c r="W857" s="16" t="s">
        <v>2123</v>
      </c>
      <c r="X857" s="18">
        <v>43050</v>
      </c>
      <c r="Y857" s="16">
        <v>2017060093032</v>
      </c>
      <c r="Z857" s="16" t="s">
        <v>2123</v>
      </c>
      <c r="AA857" s="19">
        <f t="shared" si="17"/>
        <v>1</v>
      </c>
      <c r="AB857" s="17" t="s">
        <v>2124</v>
      </c>
      <c r="AC857" s="17" t="s">
        <v>361</v>
      </c>
      <c r="AD857" s="17" t="s">
        <v>48</v>
      </c>
      <c r="AE857" s="15" t="s">
        <v>1887</v>
      </c>
      <c r="AF857" s="16" t="s">
        <v>53</v>
      </c>
      <c r="AG857" s="15" t="s">
        <v>1508</v>
      </c>
      <c r="AH857"/>
      <c r="AI857"/>
      <c r="AJ857"/>
      <c r="AK857"/>
      <c r="AL857"/>
      <c r="AM857"/>
      <c r="AN857"/>
      <c r="AO857"/>
      <c r="AP857"/>
    </row>
    <row r="858" spans="1:42" s="33" customFormat="1" ht="63" customHeight="1" x14ac:dyDescent="0.25">
      <c r="A858" s="13" t="s">
        <v>1875</v>
      </c>
      <c r="B858" s="14">
        <v>50193000</v>
      </c>
      <c r="C858" s="15" t="s">
        <v>2125</v>
      </c>
      <c r="D858" s="15" t="s">
        <v>3571</v>
      </c>
      <c r="E858" s="14" t="s">
        <v>3581</v>
      </c>
      <c r="F858" s="22" t="s">
        <v>3680</v>
      </c>
      <c r="G858" s="24" t="s">
        <v>3683</v>
      </c>
      <c r="H858" s="23">
        <v>230145936</v>
      </c>
      <c r="I858" s="23">
        <v>230145936</v>
      </c>
      <c r="J858" s="16" t="s">
        <v>3599</v>
      </c>
      <c r="K858" s="16" t="s">
        <v>3600</v>
      </c>
      <c r="L858" s="15" t="s">
        <v>1877</v>
      </c>
      <c r="M858" s="15" t="s">
        <v>1878</v>
      </c>
      <c r="N858" s="15">
        <v>3835465</v>
      </c>
      <c r="O858" s="15" t="s">
        <v>1879</v>
      </c>
      <c r="P858" s="16" t="s">
        <v>1880</v>
      </c>
      <c r="Q858" s="16" t="s">
        <v>1881</v>
      </c>
      <c r="R858" s="16" t="s">
        <v>1882</v>
      </c>
      <c r="S858" s="16" t="s">
        <v>1883</v>
      </c>
      <c r="T858" s="16" t="s">
        <v>1881</v>
      </c>
      <c r="U858" s="17" t="s">
        <v>1884</v>
      </c>
      <c r="V858" s="17" t="s">
        <v>2126</v>
      </c>
      <c r="W858" s="16" t="s">
        <v>2126</v>
      </c>
      <c r="X858" s="18">
        <v>43050</v>
      </c>
      <c r="Y858" s="16">
        <v>2017060093032</v>
      </c>
      <c r="Z858" s="16" t="s">
        <v>2126</v>
      </c>
      <c r="AA858" s="19">
        <f t="shared" si="17"/>
        <v>1</v>
      </c>
      <c r="AB858" s="17" t="s">
        <v>2127</v>
      </c>
      <c r="AC858" s="17" t="s">
        <v>361</v>
      </c>
      <c r="AD858" s="17" t="s">
        <v>48</v>
      </c>
      <c r="AE858" s="15" t="s">
        <v>1887</v>
      </c>
      <c r="AF858" s="16" t="s">
        <v>53</v>
      </c>
      <c r="AG858" s="15" t="s">
        <v>1508</v>
      </c>
      <c r="AH858"/>
      <c r="AI858"/>
      <c r="AJ858"/>
      <c r="AK858"/>
      <c r="AL858"/>
      <c r="AM858"/>
      <c r="AN858"/>
      <c r="AO858"/>
      <c r="AP858"/>
    </row>
    <row r="859" spans="1:42" s="33" customFormat="1" ht="63" customHeight="1" x14ac:dyDescent="0.25">
      <c r="A859" s="13" t="s">
        <v>1875</v>
      </c>
      <c r="B859" s="14">
        <v>50193000</v>
      </c>
      <c r="C859" s="15" t="s">
        <v>2128</v>
      </c>
      <c r="D859" s="15" t="s">
        <v>3571</v>
      </c>
      <c r="E859" s="14" t="s">
        <v>3581</v>
      </c>
      <c r="F859" s="22" t="s">
        <v>3680</v>
      </c>
      <c r="G859" s="24" t="s">
        <v>3683</v>
      </c>
      <c r="H859" s="23">
        <v>89510952</v>
      </c>
      <c r="I859" s="23">
        <v>89510952</v>
      </c>
      <c r="J859" s="16" t="s">
        <v>3599</v>
      </c>
      <c r="K859" s="16" t="s">
        <v>3600</v>
      </c>
      <c r="L859" s="15" t="s">
        <v>1877</v>
      </c>
      <c r="M859" s="15" t="s">
        <v>1878</v>
      </c>
      <c r="N859" s="15">
        <v>3835465</v>
      </c>
      <c r="O859" s="15" t="s">
        <v>1879</v>
      </c>
      <c r="P859" s="16" t="s">
        <v>1880</v>
      </c>
      <c r="Q859" s="16" t="s">
        <v>1881</v>
      </c>
      <c r="R859" s="16" t="s">
        <v>1882</v>
      </c>
      <c r="S859" s="16" t="s">
        <v>1883</v>
      </c>
      <c r="T859" s="16" t="s">
        <v>1881</v>
      </c>
      <c r="U859" s="17" t="s">
        <v>1884</v>
      </c>
      <c r="V859" s="17" t="s">
        <v>2129</v>
      </c>
      <c r="W859" s="16" t="s">
        <v>2129</v>
      </c>
      <c r="X859" s="18">
        <v>43050</v>
      </c>
      <c r="Y859" s="16">
        <v>2017060093032</v>
      </c>
      <c r="Z859" s="16" t="s">
        <v>2129</v>
      </c>
      <c r="AA859" s="19">
        <f t="shared" si="17"/>
        <v>1</v>
      </c>
      <c r="AB859" s="17" t="s">
        <v>2130</v>
      </c>
      <c r="AC859" s="17" t="s">
        <v>361</v>
      </c>
      <c r="AD859" s="17" t="s">
        <v>48</v>
      </c>
      <c r="AE859" s="15" t="s">
        <v>1887</v>
      </c>
      <c r="AF859" s="16" t="s">
        <v>53</v>
      </c>
      <c r="AG859" s="15" t="s">
        <v>1508</v>
      </c>
      <c r="AH859"/>
      <c r="AI859"/>
      <c r="AJ859"/>
      <c r="AK859"/>
      <c r="AL859"/>
      <c r="AM859"/>
      <c r="AN859"/>
      <c r="AO859"/>
      <c r="AP859"/>
    </row>
    <row r="860" spans="1:42" s="33" customFormat="1" ht="63" customHeight="1" x14ac:dyDescent="0.25">
      <c r="A860" s="13" t="s">
        <v>1875</v>
      </c>
      <c r="B860" s="14">
        <v>50193000</v>
      </c>
      <c r="C860" s="15" t="s">
        <v>2131</v>
      </c>
      <c r="D860" s="15" t="s">
        <v>3571</v>
      </c>
      <c r="E860" s="14" t="s">
        <v>3581</v>
      </c>
      <c r="F860" s="22" t="s">
        <v>3680</v>
      </c>
      <c r="G860" s="24" t="s">
        <v>3683</v>
      </c>
      <c r="H860" s="23">
        <v>606886020</v>
      </c>
      <c r="I860" s="23">
        <v>606886020</v>
      </c>
      <c r="J860" s="16" t="s">
        <v>3599</v>
      </c>
      <c r="K860" s="16" t="s">
        <v>3600</v>
      </c>
      <c r="L860" s="15" t="s">
        <v>1877</v>
      </c>
      <c r="M860" s="15" t="s">
        <v>1878</v>
      </c>
      <c r="N860" s="15">
        <v>3835465</v>
      </c>
      <c r="O860" s="15" t="s">
        <v>1879</v>
      </c>
      <c r="P860" s="16" t="s">
        <v>1880</v>
      </c>
      <c r="Q860" s="16" t="s">
        <v>1881</v>
      </c>
      <c r="R860" s="16" t="s">
        <v>1882</v>
      </c>
      <c r="S860" s="16" t="s">
        <v>1883</v>
      </c>
      <c r="T860" s="16" t="s">
        <v>1881</v>
      </c>
      <c r="U860" s="17" t="s">
        <v>1884</v>
      </c>
      <c r="V860" s="17" t="s">
        <v>2132</v>
      </c>
      <c r="W860" s="16" t="s">
        <v>2132</v>
      </c>
      <c r="X860" s="18">
        <v>43050</v>
      </c>
      <c r="Y860" s="16">
        <v>2017060093032</v>
      </c>
      <c r="Z860" s="16" t="s">
        <v>2132</v>
      </c>
      <c r="AA860" s="19">
        <f t="shared" si="17"/>
        <v>1</v>
      </c>
      <c r="AB860" s="17" t="s">
        <v>2133</v>
      </c>
      <c r="AC860" s="17" t="s">
        <v>361</v>
      </c>
      <c r="AD860" s="17" t="s">
        <v>48</v>
      </c>
      <c r="AE860" s="15" t="s">
        <v>1887</v>
      </c>
      <c r="AF860" s="16" t="s">
        <v>53</v>
      </c>
      <c r="AG860" s="15" t="s">
        <v>1508</v>
      </c>
      <c r="AH860"/>
      <c r="AI860"/>
      <c r="AJ860"/>
      <c r="AK860"/>
      <c r="AL860"/>
      <c r="AM860"/>
      <c r="AN860"/>
      <c r="AO860"/>
      <c r="AP860"/>
    </row>
    <row r="861" spans="1:42" s="33" customFormat="1" ht="63" customHeight="1" x14ac:dyDescent="0.25">
      <c r="A861" s="13" t="s">
        <v>1875</v>
      </c>
      <c r="B861" s="14">
        <v>50193000</v>
      </c>
      <c r="C861" s="15" t="s">
        <v>2134</v>
      </c>
      <c r="D861" s="15" t="s">
        <v>3571</v>
      </c>
      <c r="E861" s="14" t="s">
        <v>3581</v>
      </c>
      <c r="F861" s="22" t="s">
        <v>3680</v>
      </c>
      <c r="G861" s="24" t="s">
        <v>3683</v>
      </c>
      <c r="H861" s="23">
        <v>117138648</v>
      </c>
      <c r="I861" s="23">
        <v>117138648</v>
      </c>
      <c r="J861" s="16" t="s">
        <v>3599</v>
      </c>
      <c r="K861" s="16" t="s">
        <v>3600</v>
      </c>
      <c r="L861" s="15" t="s">
        <v>1877</v>
      </c>
      <c r="M861" s="15" t="s">
        <v>1878</v>
      </c>
      <c r="N861" s="15">
        <v>3835465</v>
      </c>
      <c r="O861" s="15" t="s">
        <v>1879</v>
      </c>
      <c r="P861" s="16" t="s">
        <v>1880</v>
      </c>
      <c r="Q861" s="16" t="s">
        <v>1881</v>
      </c>
      <c r="R861" s="16" t="s">
        <v>1882</v>
      </c>
      <c r="S861" s="16" t="s">
        <v>1883</v>
      </c>
      <c r="T861" s="16" t="s">
        <v>1881</v>
      </c>
      <c r="U861" s="17" t="s">
        <v>1884</v>
      </c>
      <c r="V861" s="17" t="s">
        <v>2135</v>
      </c>
      <c r="W861" s="16" t="s">
        <v>2135</v>
      </c>
      <c r="X861" s="18">
        <v>43050</v>
      </c>
      <c r="Y861" s="16">
        <v>2017060093032</v>
      </c>
      <c r="Z861" s="16" t="s">
        <v>2135</v>
      </c>
      <c r="AA861" s="19">
        <f t="shared" si="17"/>
        <v>1</v>
      </c>
      <c r="AB861" s="17" t="s">
        <v>2136</v>
      </c>
      <c r="AC861" s="17" t="s">
        <v>361</v>
      </c>
      <c r="AD861" s="17" t="s">
        <v>48</v>
      </c>
      <c r="AE861" s="15" t="s">
        <v>1887</v>
      </c>
      <c r="AF861" s="16" t="s">
        <v>53</v>
      </c>
      <c r="AG861" s="15" t="s">
        <v>1508</v>
      </c>
      <c r="AH861"/>
      <c r="AI861"/>
      <c r="AJ861"/>
      <c r="AK861"/>
      <c r="AL861"/>
      <c r="AM861"/>
      <c r="AN861"/>
      <c r="AO861"/>
      <c r="AP861"/>
    </row>
    <row r="862" spans="1:42" s="33" customFormat="1" ht="63" customHeight="1" x14ac:dyDescent="0.25">
      <c r="A862" s="13" t="s">
        <v>1875</v>
      </c>
      <c r="B862" s="14">
        <v>50193000</v>
      </c>
      <c r="C862" s="15" t="s">
        <v>2137</v>
      </c>
      <c r="D862" s="15" t="s">
        <v>3571</v>
      </c>
      <c r="E862" s="14" t="s">
        <v>3581</v>
      </c>
      <c r="F862" s="22" t="s">
        <v>3680</v>
      </c>
      <c r="G862" s="24" t="s">
        <v>3683</v>
      </c>
      <c r="H862" s="23">
        <v>110067600</v>
      </c>
      <c r="I862" s="23">
        <v>110067600</v>
      </c>
      <c r="J862" s="16" t="s">
        <v>3599</v>
      </c>
      <c r="K862" s="16" t="s">
        <v>3600</v>
      </c>
      <c r="L862" s="15" t="s">
        <v>1877</v>
      </c>
      <c r="M862" s="15" t="s">
        <v>1878</v>
      </c>
      <c r="N862" s="15">
        <v>3835465</v>
      </c>
      <c r="O862" s="15" t="s">
        <v>1879</v>
      </c>
      <c r="P862" s="16" t="s">
        <v>1880</v>
      </c>
      <c r="Q862" s="16" t="s">
        <v>1881</v>
      </c>
      <c r="R862" s="16" t="s">
        <v>1882</v>
      </c>
      <c r="S862" s="16" t="s">
        <v>1883</v>
      </c>
      <c r="T862" s="16" t="s">
        <v>1881</v>
      </c>
      <c r="U862" s="17" t="s">
        <v>1884</v>
      </c>
      <c r="V862" s="17" t="s">
        <v>2138</v>
      </c>
      <c r="W862" s="16" t="s">
        <v>2138</v>
      </c>
      <c r="X862" s="18">
        <v>43050</v>
      </c>
      <c r="Y862" s="16">
        <v>2017060093032</v>
      </c>
      <c r="Z862" s="16" t="s">
        <v>2138</v>
      </c>
      <c r="AA862" s="19">
        <f t="shared" si="17"/>
        <v>1</v>
      </c>
      <c r="AB862" s="17" t="s">
        <v>2139</v>
      </c>
      <c r="AC862" s="17" t="s">
        <v>361</v>
      </c>
      <c r="AD862" s="17" t="s">
        <v>48</v>
      </c>
      <c r="AE862" s="15" t="s">
        <v>1887</v>
      </c>
      <c r="AF862" s="16" t="s">
        <v>53</v>
      </c>
      <c r="AG862" s="15" t="s">
        <v>1508</v>
      </c>
      <c r="AH862"/>
      <c r="AI862"/>
      <c r="AJ862"/>
      <c r="AK862"/>
      <c r="AL862"/>
      <c r="AM862"/>
      <c r="AN862"/>
      <c r="AO862"/>
      <c r="AP862"/>
    </row>
    <row r="863" spans="1:42" s="33" customFormat="1" ht="63" customHeight="1" x14ac:dyDescent="0.25">
      <c r="A863" s="13" t="s">
        <v>1875</v>
      </c>
      <c r="B863" s="14">
        <v>50193000</v>
      </c>
      <c r="C863" s="15" t="s">
        <v>2140</v>
      </c>
      <c r="D863" s="15" t="s">
        <v>3571</v>
      </c>
      <c r="E863" s="14" t="s">
        <v>3581</v>
      </c>
      <c r="F863" s="22" t="s">
        <v>3680</v>
      </c>
      <c r="G863" s="24" t="s">
        <v>3683</v>
      </c>
      <c r="H863" s="23">
        <v>41152360</v>
      </c>
      <c r="I863" s="23">
        <v>41152360</v>
      </c>
      <c r="J863" s="16" t="s">
        <v>3599</v>
      </c>
      <c r="K863" s="16" t="s">
        <v>3600</v>
      </c>
      <c r="L863" s="15" t="s">
        <v>1877</v>
      </c>
      <c r="M863" s="15" t="s">
        <v>1878</v>
      </c>
      <c r="N863" s="15">
        <v>3835465</v>
      </c>
      <c r="O863" s="15" t="s">
        <v>1879</v>
      </c>
      <c r="P863" s="16" t="s">
        <v>1880</v>
      </c>
      <c r="Q863" s="16" t="s">
        <v>1881</v>
      </c>
      <c r="R863" s="16" t="s">
        <v>1882</v>
      </c>
      <c r="S863" s="16" t="s">
        <v>1883</v>
      </c>
      <c r="T863" s="16" t="s">
        <v>1881</v>
      </c>
      <c r="U863" s="17" t="s">
        <v>1884</v>
      </c>
      <c r="V863" s="17" t="s">
        <v>2141</v>
      </c>
      <c r="W863" s="16" t="s">
        <v>2141</v>
      </c>
      <c r="X863" s="18">
        <v>43050</v>
      </c>
      <c r="Y863" s="16">
        <v>2017060093032</v>
      </c>
      <c r="Z863" s="16" t="s">
        <v>2141</v>
      </c>
      <c r="AA863" s="19">
        <f t="shared" si="17"/>
        <v>1</v>
      </c>
      <c r="AB863" s="17" t="s">
        <v>2142</v>
      </c>
      <c r="AC863" s="17" t="s">
        <v>361</v>
      </c>
      <c r="AD863" s="17" t="s">
        <v>48</v>
      </c>
      <c r="AE863" s="15" t="s">
        <v>1887</v>
      </c>
      <c r="AF863" s="16" t="s">
        <v>53</v>
      </c>
      <c r="AG863" s="15" t="s">
        <v>1508</v>
      </c>
      <c r="AH863"/>
      <c r="AI863"/>
      <c r="AJ863"/>
      <c r="AK863"/>
      <c r="AL863"/>
      <c r="AM863"/>
      <c r="AN863"/>
      <c r="AO863"/>
      <c r="AP863"/>
    </row>
    <row r="864" spans="1:42" s="33" customFormat="1" ht="63" customHeight="1" x14ac:dyDescent="0.25">
      <c r="A864" s="13" t="s">
        <v>1875</v>
      </c>
      <c r="B864" s="14">
        <v>50193000</v>
      </c>
      <c r="C864" s="15" t="s">
        <v>2143</v>
      </c>
      <c r="D864" s="15" t="s">
        <v>3571</v>
      </c>
      <c r="E864" s="14" t="s">
        <v>3581</v>
      </c>
      <c r="F864" s="22" t="s">
        <v>3680</v>
      </c>
      <c r="G864" s="24" t="s">
        <v>3683</v>
      </c>
      <c r="H864" s="23">
        <v>802493630</v>
      </c>
      <c r="I864" s="23">
        <v>802493630</v>
      </c>
      <c r="J864" s="16" t="s">
        <v>3599</v>
      </c>
      <c r="K864" s="16" t="s">
        <v>3600</v>
      </c>
      <c r="L864" s="15" t="s">
        <v>1877</v>
      </c>
      <c r="M864" s="15" t="s">
        <v>1878</v>
      </c>
      <c r="N864" s="15">
        <v>3835465</v>
      </c>
      <c r="O864" s="15" t="s">
        <v>1879</v>
      </c>
      <c r="P864" s="16" t="s">
        <v>1880</v>
      </c>
      <c r="Q864" s="16" t="s">
        <v>1881</v>
      </c>
      <c r="R864" s="16" t="s">
        <v>1882</v>
      </c>
      <c r="S864" s="16" t="s">
        <v>1883</v>
      </c>
      <c r="T864" s="16" t="s">
        <v>1881</v>
      </c>
      <c r="U864" s="17" t="s">
        <v>1884</v>
      </c>
      <c r="V864" s="17" t="s">
        <v>2144</v>
      </c>
      <c r="W864" s="16" t="s">
        <v>2144</v>
      </c>
      <c r="X864" s="18">
        <v>43050</v>
      </c>
      <c r="Y864" s="16">
        <v>2017060093032</v>
      </c>
      <c r="Z864" s="16" t="s">
        <v>2144</v>
      </c>
      <c r="AA864" s="19">
        <f t="shared" si="17"/>
        <v>1</v>
      </c>
      <c r="AB864" s="17" t="s">
        <v>2145</v>
      </c>
      <c r="AC864" s="17" t="s">
        <v>361</v>
      </c>
      <c r="AD864" s="17" t="s">
        <v>48</v>
      </c>
      <c r="AE864" s="15" t="s">
        <v>1887</v>
      </c>
      <c r="AF864" s="16" t="s">
        <v>53</v>
      </c>
      <c r="AG864" s="15" t="s">
        <v>1508</v>
      </c>
      <c r="AH864"/>
      <c r="AI864"/>
      <c r="AJ864"/>
      <c r="AK864"/>
      <c r="AL864"/>
      <c r="AM864"/>
      <c r="AN864"/>
      <c r="AO864"/>
      <c r="AP864"/>
    </row>
    <row r="865" spans="1:42" s="33" customFormat="1" ht="63" customHeight="1" x14ac:dyDescent="0.25">
      <c r="A865" s="13" t="s">
        <v>1875</v>
      </c>
      <c r="B865" s="14">
        <v>50193000</v>
      </c>
      <c r="C865" s="15" t="s">
        <v>2146</v>
      </c>
      <c r="D865" s="15" t="s">
        <v>3571</v>
      </c>
      <c r="E865" s="14" t="s">
        <v>3581</v>
      </c>
      <c r="F865" s="22" t="s">
        <v>3680</v>
      </c>
      <c r="G865" s="24" t="s">
        <v>3683</v>
      </c>
      <c r="H865" s="23">
        <v>424997152</v>
      </c>
      <c r="I865" s="23">
        <v>424997152</v>
      </c>
      <c r="J865" s="16" t="s">
        <v>3599</v>
      </c>
      <c r="K865" s="16" t="s">
        <v>3600</v>
      </c>
      <c r="L865" s="15" t="s">
        <v>1877</v>
      </c>
      <c r="M865" s="15" t="s">
        <v>1878</v>
      </c>
      <c r="N865" s="15">
        <v>3835465</v>
      </c>
      <c r="O865" s="15" t="s">
        <v>1879</v>
      </c>
      <c r="P865" s="16" t="s">
        <v>1880</v>
      </c>
      <c r="Q865" s="16" t="s">
        <v>1881</v>
      </c>
      <c r="R865" s="16" t="s">
        <v>1882</v>
      </c>
      <c r="S865" s="16" t="s">
        <v>1883</v>
      </c>
      <c r="T865" s="16" t="s">
        <v>1881</v>
      </c>
      <c r="U865" s="17" t="s">
        <v>1884</v>
      </c>
      <c r="V865" s="17" t="s">
        <v>2147</v>
      </c>
      <c r="W865" s="16" t="s">
        <v>2147</v>
      </c>
      <c r="X865" s="18">
        <v>43050</v>
      </c>
      <c r="Y865" s="16">
        <v>2017060093032</v>
      </c>
      <c r="Z865" s="16" t="s">
        <v>2147</v>
      </c>
      <c r="AA865" s="19">
        <f t="shared" si="17"/>
        <v>1</v>
      </c>
      <c r="AB865" s="17" t="s">
        <v>2148</v>
      </c>
      <c r="AC865" s="17" t="s">
        <v>361</v>
      </c>
      <c r="AD865" s="17" t="s">
        <v>48</v>
      </c>
      <c r="AE865" s="15" t="s">
        <v>1887</v>
      </c>
      <c r="AF865" s="16" t="s">
        <v>53</v>
      </c>
      <c r="AG865" s="15" t="s">
        <v>1508</v>
      </c>
      <c r="AH865"/>
      <c r="AI865"/>
      <c r="AJ865"/>
      <c r="AK865"/>
      <c r="AL865"/>
      <c r="AM865"/>
      <c r="AN865"/>
      <c r="AO865"/>
      <c r="AP865"/>
    </row>
    <row r="866" spans="1:42" s="33" customFormat="1" ht="63" customHeight="1" x14ac:dyDescent="0.25">
      <c r="A866" s="13" t="s">
        <v>1875</v>
      </c>
      <c r="B866" s="14">
        <v>50193000</v>
      </c>
      <c r="C866" s="15" t="s">
        <v>2149</v>
      </c>
      <c r="D866" s="15" t="s">
        <v>3571</v>
      </c>
      <c r="E866" s="14" t="s">
        <v>3581</v>
      </c>
      <c r="F866" s="22" t="s">
        <v>3680</v>
      </c>
      <c r="G866" s="24" t="s">
        <v>3683</v>
      </c>
      <c r="H866" s="23">
        <v>219107328</v>
      </c>
      <c r="I866" s="23">
        <v>219107328</v>
      </c>
      <c r="J866" s="16" t="s">
        <v>3599</v>
      </c>
      <c r="K866" s="16" t="s">
        <v>3600</v>
      </c>
      <c r="L866" s="15" t="s">
        <v>1877</v>
      </c>
      <c r="M866" s="15" t="s">
        <v>1878</v>
      </c>
      <c r="N866" s="15">
        <v>3835465</v>
      </c>
      <c r="O866" s="15" t="s">
        <v>1879</v>
      </c>
      <c r="P866" s="16" t="s">
        <v>1880</v>
      </c>
      <c r="Q866" s="16" t="s">
        <v>1881</v>
      </c>
      <c r="R866" s="16" t="s">
        <v>1882</v>
      </c>
      <c r="S866" s="16" t="s">
        <v>1883</v>
      </c>
      <c r="T866" s="16" t="s">
        <v>1881</v>
      </c>
      <c r="U866" s="17" t="s">
        <v>1884</v>
      </c>
      <c r="V866" s="17" t="s">
        <v>2150</v>
      </c>
      <c r="W866" s="16" t="s">
        <v>2150</v>
      </c>
      <c r="X866" s="18">
        <v>43050</v>
      </c>
      <c r="Y866" s="16">
        <v>2017060093032</v>
      </c>
      <c r="Z866" s="16" t="s">
        <v>2150</v>
      </c>
      <c r="AA866" s="19">
        <f t="shared" si="17"/>
        <v>1</v>
      </c>
      <c r="AB866" s="17" t="s">
        <v>2151</v>
      </c>
      <c r="AC866" s="17" t="s">
        <v>361</v>
      </c>
      <c r="AD866" s="17" t="s">
        <v>48</v>
      </c>
      <c r="AE866" s="15" t="s">
        <v>1887</v>
      </c>
      <c r="AF866" s="16" t="s">
        <v>53</v>
      </c>
      <c r="AG866" s="15" t="s">
        <v>1508</v>
      </c>
      <c r="AH866"/>
      <c r="AI866"/>
      <c r="AJ866"/>
      <c r="AK866"/>
      <c r="AL866"/>
      <c r="AM866"/>
      <c r="AN866"/>
      <c r="AO866"/>
      <c r="AP866"/>
    </row>
    <row r="867" spans="1:42" s="33" customFormat="1" ht="63" customHeight="1" x14ac:dyDescent="0.25">
      <c r="A867" s="13" t="s">
        <v>1875</v>
      </c>
      <c r="B867" s="14">
        <v>50193000</v>
      </c>
      <c r="C867" s="15" t="s">
        <v>2152</v>
      </c>
      <c r="D867" s="15" t="s">
        <v>3571</v>
      </c>
      <c r="E867" s="14" t="s">
        <v>3581</v>
      </c>
      <c r="F867" s="22" t="s">
        <v>3680</v>
      </c>
      <c r="G867" s="24" t="s">
        <v>3683</v>
      </c>
      <c r="H867" s="23">
        <v>566591680</v>
      </c>
      <c r="I867" s="23">
        <v>566591680</v>
      </c>
      <c r="J867" s="16" t="s">
        <v>3599</v>
      </c>
      <c r="K867" s="16" t="s">
        <v>3600</v>
      </c>
      <c r="L867" s="15" t="s">
        <v>1877</v>
      </c>
      <c r="M867" s="15" t="s">
        <v>1878</v>
      </c>
      <c r="N867" s="15">
        <v>3835465</v>
      </c>
      <c r="O867" s="15" t="s">
        <v>1879</v>
      </c>
      <c r="P867" s="16" t="s">
        <v>1880</v>
      </c>
      <c r="Q867" s="16" t="s">
        <v>1881</v>
      </c>
      <c r="R867" s="16" t="s">
        <v>1882</v>
      </c>
      <c r="S867" s="16" t="s">
        <v>1883</v>
      </c>
      <c r="T867" s="16" t="s">
        <v>1881</v>
      </c>
      <c r="U867" s="17" t="s">
        <v>1884</v>
      </c>
      <c r="V867" s="17" t="s">
        <v>2153</v>
      </c>
      <c r="W867" s="16" t="s">
        <v>2153</v>
      </c>
      <c r="X867" s="18">
        <v>43050</v>
      </c>
      <c r="Y867" s="16">
        <v>2017060093032</v>
      </c>
      <c r="Z867" s="16" t="s">
        <v>2153</v>
      </c>
      <c r="AA867" s="19">
        <f t="shared" si="17"/>
        <v>1</v>
      </c>
      <c r="AB867" s="17" t="s">
        <v>2154</v>
      </c>
      <c r="AC867" s="17" t="s">
        <v>361</v>
      </c>
      <c r="AD867" s="17" t="s">
        <v>48</v>
      </c>
      <c r="AE867" s="15" t="s">
        <v>1887</v>
      </c>
      <c r="AF867" s="16" t="s">
        <v>53</v>
      </c>
      <c r="AG867" s="15" t="s">
        <v>1508</v>
      </c>
      <c r="AH867"/>
      <c r="AI867"/>
      <c r="AJ867"/>
      <c r="AK867"/>
      <c r="AL867"/>
      <c r="AM867"/>
      <c r="AN867"/>
      <c r="AO867"/>
      <c r="AP867"/>
    </row>
    <row r="868" spans="1:42" s="33" customFormat="1" ht="63" customHeight="1" x14ac:dyDescent="0.25">
      <c r="A868" s="13" t="s">
        <v>1875</v>
      </c>
      <c r="B868" s="14">
        <v>50193000</v>
      </c>
      <c r="C868" s="15" t="s">
        <v>2155</v>
      </c>
      <c r="D868" s="15" t="s">
        <v>3571</v>
      </c>
      <c r="E868" s="14" t="s">
        <v>3581</v>
      </c>
      <c r="F868" s="22" t="s">
        <v>3680</v>
      </c>
      <c r="G868" s="24" t="s">
        <v>3683</v>
      </c>
      <c r="H868" s="23">
        <v>255161200</v>
      </c>
      <c r="I868" s="23">
        <v>255161200</v>
      </c>
      <c r="J868" s="16" t="s">
        <v>3599</v>
      </c>
      <c r="K868" s="16" t="s">
        <v>3600</v>
      </c>
      <c r="L868" s="15" t="s">
        <v>1877</v>
      </c>
      <c r="M868" s="15" t="s">
        <v>1878</v>
      </c>
      <c r="N868" s="15">
        <v>3835465</v>
      </c>
      <c r="O868" s="15" t="s">
        <v>1879</v>
      </c>
      <c r="P868" s="16" t="s">
        <v>1880</v>
      </c>
      <c r="Q868" s="16" t="s">
        <v>1881</v>
      </c>
      <c r="R868" s="16" t="s">
        <v>1882</v>
      </c>
      <c r="S868" s="16" t="s">
        <v>1883</v>
      </c>
      <c r="T868" s="16" t="s">
        <v>1881</v>
      </c>
      <c r="U868" s="17" t="s">
        <v>1884</v>
      </c>
      <c r="V868" s="17" t="s">
        <v>2156</v>
      </c>
      <c r="W868" s="16" t="s">
        <v>2156</v>
      </c>
      <c r="X868" s="18">
        <v>43050</v>
      </c>
      <c r="Y868" s="16">
        <v>2017060093032</v>
      </c>
      <c r="Z868" s="16" t="s">
        <v>2156</v>
      </c>
      <c r="AA868" s="19">
        <f t="shared" si="17"/>
        <v>1</v>
      </c>
      <c r="AB868" s="17" t="s">
        <v>2157</v>
      </c>
      <c r="AC868" s="17" t="s">
        <v>361</v>
      </c>
      <c r="AD868" s="17" t="s">
        <v>48</v>
      </c>
      <c r="AE868" s="15" t="s">
        <v>1887</v>
      </c>
      <c r="AF868" s="16" t="s">
        <v>53</v>
      </c>
      <c r="AG868" s="15" t="s">
        <v>1508</v>
      </c>
      <c r="AH868"/>
      <c r="AI868"/>
      <c r="AJ868"/>
      <c r="AK868"/>
      <c r="AL868"/>
      <c r="AM868"/>
      <c r="AN868"/>
      <c r="AO868"/>
      <c r="AP868"/>
    </row>
    <row r="869" spans="1:42" s="33" customFormat="1" ht="63" customHeight="1" x14ac:dyDescent="0.25">
      <c r="A869" s="13" t="s">
        <v>1875</v>
      </c>
      <c r="B869" s="14">
        <v>50193000</v>
      </c>
      <c r="C869" s="15" t="s">
        <v>2158</v>
      </c>
      <c r="D869" s="15" t="s">
        <v>3571</v>
      </c>
      <c r="E869" s="14" t="s">
        <v>3581</v>
      </c>
      <c r="F869" s="22" t="s">
        <v>3680</v>
      </c>
      <c r="G869" s="24" t="s">
        <v>3683</v>
      </c>
      <c r="H869" s="23">
        <v>186573856</v>
      </c>
      <c r="I869" s="23">
        <v>186573856</v>
      </c>
      <c r="J869" s="16" t="s">
        <v>3599</v>
      </c>
      <c r="K869" s="16" t="s">
        <v>3600</v>
      </c>
      <c r="L869" s="15" t="s">
        <v>1877</v>
      </c>
      <c r="M869" s="15" t="s">
        <v>1878</v>
      </c>
      <c r="N869" s="15">
        <v>3835465</v>
      </c>
      <c r="O869" s="15" t="s">
        <v>1879</v>
      </c>
      <c r="P869" s="16" t="s">
        <v>1880</v>
      </c>
      <c r="Q869" s="16" t="s">
        <v>1881</v>
      </c>
      <c r="R869" s="16" t="s">
        <v>1882</v>
      </c>
      <c r="S869" s="16" t="s">
        <v>1883</v>
      </c>
      <c r="T869" s="16" t="s">
        <v>1881</v>
      </c>
      <c r="U869" s="17" t="s">
        <v>1884</v>
      </c>
      <c r="V869" s="17" t="s">
        <v>2159</v>
      </c>
      <c r="W869" s="16" t="s">
        <v>2159</v>
      </c>
      <c r="X869" s="18">
        <v>43050</v>
      </c>
      <c r="Y869" s="16">
        <v>2017060093032</v>
      </c>
      <c r="Z869" s="16" t="s">
        <v>2159</v>
      </c>
      <c r="AA869" s="19">
        <f t="shared" si="17"/>
        <v>1</v>
      </c>
      <c r="AB869" s="17" t="s">
        <v>2160</v>
      </c>
      <c r="AC869" s="17" t="s">
        <v>361</v>
      </c>
      <c r="AD869" s="17" t="s">
        <v>48</v>
      </c>
      <c r="AE869" s="15" t="s">
        <v>1887</v>
      </c>
      <c r="AF869" s="16" t="s">
        <v>53</v>
      </c>
      <c r="AG869" s="15" t="s">
        <v>1508</v>
      </c>
      <c r="AH869"/>
      <c r="AI869"/>
      <c r="AJ869"/>
      <c r="AK869"/>
      <c r="AL869"/>
      <c r="AM869"/>
      <c r="AN869"/>
      <c r="AO869"/>
      <c r="AP869"/>
    </row>
    <row r="870" spans="1:42" s="33" customFormat="1" ht="63" customHeight="1" x14ac:dyDescent="0.25">
      <c r="A870" s="13" t="s">
        <v>1875</v>
      </c>
      <c r="B870" s="14">
        <v>50193000</v>
      </c>
      <c r="C870" s="15" t="s">
        <v>2161</v>
      </c>
      <c r="D870" s="15" t="s">
        <v>3571</v>
      </c>
      <c r="E870" s="14" t="s">
        <v>3581</v>
      </c>
      <c r="F870" s="22" t="s">
        <v>3680</v>
      </c>
      <c r="G870" s="24" t="s">
        <v>3683</v>
      </c>
      <c r="H870" s="23">
        <v>212020544</v>
      </c>
      <c r="I870" s="23">
        <v>212020544</v>
      </c>
      <c r="J870" s="16" t="s">
        <v>3599</v>
      </c>
      <c r="K870" s="16" t="s">
        <v>3600</v>
      </c>
      <c r="L870" s="15" t="s">
        <v>1877</v>
      </c>
      <c r="M870" s="15" t="s">
        <v>1878</v>
      </c>
      <c r="N870" s="15">
        <v>3835465</v>
      </c>
      <c r="O870" s="15" t="s">
        <v>1879</v>
      </c>
      <c r="P870" s="16" t="s">
        <v>1880</v>
      </c>
      <c r="Q870" s="16" t="s">
        <v>1881</v>
      </c>
      <c r="R870" s="16" t="s">
        <v>1882</v>
      </c>
      <c r="S870" s="16" t="s">
        <v>1883</v>
      </c>
      <c r="T870" s="16" t="s">
        <v>1881</v>
      </c>
      <c r="U870" s="17" t="s">
        <v>1884</v>
      </c>
      <c r="V870" s="17" t="s">
        <v>2162</v>
      </c>
      <c r="W870" s="16" t="s">
        <v>2162</v>
      </c>
      <c r="X870" s="18">
        <v>43050</v>
      </c>
      <c r="Y870" s="16">
        <v>2017060093032</v>
      </c>
      <c r="Z870" s="16" t="s">
        <v>2162</v>
      </c>
      <c r="AA870" s="19">
        <f t="shared" si="17"/>
        <v>1</v>
      </c>
      <c r="AB870" s="17" t="s">
        <v>2163</v>
      </c>
      <c r="AC870" s="17" t="s">
        <v>361</v>
      </c>
      <c r="AD870" s="17" t="s">
        <v>48</v>
      </c>
      <c r="AE870" s="15" t="s">
        <v>1887</v>
      </c>
      <c r="AF870" s="16" t="s">
        <v>53</v>
      </c>
      <c r="AG870" s="15" t="s">
        <v>1508</v>
      </c>
      <c r="AH870"/>
      <c r="AI870"/>
      <c r="AJ870"/>
      <c r="AK870"/>
      <c r="AL870"/>
      <c r="AM870"/>
      <c r="AN870"/>
      <c r="AO870"/>
      <c r="AP870"/>
    </row>
    <row r="871" spans="1:42" s="33" customFormat="1" ht="63" customHeight="1" x14ac:dyDescent="0.25">
      <c r="A871" s="13" t="s">
        <v>1875</v>
      </c>
      <c r="B871" s="14">
        <v>50193000</v>
      </c>
      <c r="C871" s="15" t="s">
        <v>2164</v>
      </c>
      <c r="D871" s="15" t="s">
        <v>3571</v>
      </c>
      <c r="E871" s="14" t="s">
        <v>3581</v>
      </c>
      <c r="F871" s="22" t="s">
        <v>3680</v>
      </c>
      <c r="G871" s="24" t="s">
        <v>3683</v>
      </c>
      <c r="H871" s="23">
        <v>147318048</v>
      </c>
      <c r="I871" s="23">
        <v>147318048</v>
      </c>
      <c r="J871" s="16" t="s">
        <v>3599</v>
      </c>
      <c r="K871" s="16" t="s">
        <v>3600</v>
      </c>
      <c r="L871" s="15" t="s">
        <v>1877</v>
      </c>
      <c r="M871" s="15" t="s">
        <v>1878</v>
      </c>
      <c r="N871" s="15">
        <v>3835465</v>
      </c>
      <c r="O871" s="15" t="s">
        <v>1879</v>
      </c>
      <c r="P871" s="16" t="s">
        <v>1880</v>
      </c>
      <c r="Q871" s="16" t="s">
        <v>1881</v>
      </c>
      <c r="R871" s="16" t="s">
        <v>1882</v>
      </c>
      <c r="S871" s="16" t="s">
        <v>1883</v>
      </c>
      <c r="T871" s="16" t="s">
        <v>1881</v>
      </c>
      <c r="U871" s="17" t="s">
        <v>1884</v>
      </c>
      <c r="V871" s="17" t="s">
        <v>2165</v>
      </c>
      <c r="W871" s="16" t="s">
        <v>2165</v>
      </c>
      <c r="X871" s="18">
        <v>43050</v>
      </c>
      <c r="Y871" s="16">
        <v>2017060093032</v>
      </c>
      <c r="Z871" s="16" t="s">
        <v>2165</v>
      </c>
      <c r="AA871" s="19">
        <f t="shared" si="17"/>
        <v>1</v>
      </c>
      <c r="AB871" s="17" t="s">
        <v>2166</v>
      </c>
      <c r="AC871" s="17" t="s">
        <v>361</v>
      </c>
      <c r="AD871" s="17" t="s">
        <v>48</v>
      </c>
      <c r="AE871" s="15" t="s">
        <v>1887</v>
      </c>
      <c r="AF871" s="16" t="s">
        <v>53</v>
      </c>
      <c r="AG871" s="15" t="s">
        <v>1508</v>
      </c>
      <c r="AH871"/>
      <c r="AI871"/>
      <c r="AJ871"/>
      <c r="AK871"/>
      <c r="AL871"/>
      <c r="AM871"/>
      <c r="AN871"/>
      <c r="AO871"/>
      <c r="AP871"/>
    </row>
    <row r="872" spans="1:42" s="33" customFormat="1" ht="63" customHeight="1" x14ac:dyDescent="0.25">
      <c r="A872" s="13" t="s">
        <v>1875</v>
      </c>
      <c r="B872" s="14">
        <v>50193000</v>
      </c>
      <c r="C872" s="15" t="s">
        <v>2167</v>
      </c>
      <c r="D872" s="15" t="s">
        <v>3571</v>
      </c>
      <c r="E872" s="14" t="s">
        <v>3581</v>
      </c>
      <c r="F872" s="22" t="s">
        <v>3680</v>
      </c>
      <c r="G872" s="24" t="s">
        <v>3683</v>
      </c>
      <c r="H872" s="23">
        <v>177114544</v>
      </c>
      <c r="I872" s="23">
        <v>177114544</v>
      </c>
      <c r="J872" s="16" t="s">
        <v>3599</v>
      </c>
      <c r="K872" s="16" t="s">
        <v>3600</v>
      </c>
      <c r="L872" s="15" t="s">
        <v>1877</v>
      </c>
      <c r="M872" s="15" t="s">
        <v>1878</v>
      </c>
      <c r="N872" s="15">
        <v>3835465</v>
      </c>
      <c r="O872" s="15" t="s">
        <v>1879</v>
      </c>
      <c r="P872" s="16" t="s">
        <v>1880</v>
      </c>
      <c r="Q872" s="16" t="s">
        <v>1881</v>
      </c>
      <c r="R872" s="16" t="s">
        <v>1882</v>
      </c>
      <c r="S872" s="16" t="s">
        <v>1883</v>
      </c>
      <c r="T872" s="16" t="s">
        <v>1881</v>
      </c>
      <c r="U872" s="17" t="s">
        <v>1884</v>
      </c>
      <c r="V872" s="17" t="s">
        <v>2168</v>
      </c>
      <c r="W872" s="16" t="s">
        <v>2168</v>
      </c>
      <c r="X872" s="18">
        <v>43050</v>
      </c>
      <c r="Y872" s="16">
        <v>2017060093032</v>
      </c>
      <c r="Z872" s="16" t="s">
        <v>2168</v>
      </c>
      <c r="AA872" s="19">
        <f t="shared" si="17"/>
        <v>1</v>
      </c>
      <c r="AB872" s="17" t="s">
        <v>2169</v>
      </c>
      <c r="AC872" s="17" t="s">
        <v>361</v>
      </c>
      <c r="AD872" s="17" t="s">
        <v>48</v>
      </c>
      <c r="AE872" s="15" t="s">
        <v>1887</v>
      </c>
      <c r="AF872" s="16" t="s">
        <v>53</v>
      </c>
      <c r="AG872" s="15" t="s">
        <v>1508</v>
      </c>
      <c r="AH872"/>
      <c r="AI872"/>
      <c r="AJ872"/>
      <c r="AK872"/>
      <c r="AL872"/>
      <c r="AM872"/>
      <c r="AN872"/>
      <c r="AO872"/>
      <c r="AP872"/>
    </row>
    <row r="873" spans="1:42" s="33" customFormat="1" ht="63" customHeight="1" x14ac:dyDescent="0.25">
      <c r="A873" s="13" t="s">
        <v>1875</v>
      </c>
      <c r="B873" s="14">
        <v>50193000</v>
      </c>
      <c r="C873" s="15" t="s">
        <v>2170</v>
      </c>
      <c r="D873" s="15" t="s">
        <v>3571</v>
      </c>
      <c r="E873" s="14" t="s">
        <v>3581</v>
      </c>
      <c r="F873" s="22" t="s">
        <v>3680</v>
      </c>
      <c r="G873" s="24" t="s">
        <v>3683</v>
      </c>
      <c r="H873" s="23">
        <v>284862496</v>
      </c>
      <c r="I873" s="23">
        <v>284862496</v>
      </c>
      <c r="J873" s="16" t="s">
        <v>3599</v>
      </c>
      <c r="K873" s="16" t="s">
        <v>3600</v>
      </c>
      <c r="L873" s="15" t="s">
        <v>1877</v>
      </c>
      <c r="M873" s="15" t="s">
        <v>1878</v>
      </c>
      <c r="N873" s="15">
        <v>3835465</v>
      </c>
      <c r="O873" s="15" t="s">
        <v>1879</v>
      </c>
      <c r="P873" s="16" t="s">
        <v>1880</v>
      </c>
      <c r="Q873" s="16" t="s">
        <v>1881</v>
      </c>
      <c r="R873" s="16" t="s">
        <v>1882</v>
      </c>
      <c r="S873" s="16" t="s">
        <v>1883</v>
      </c>
      <c r="T873" s="16" t="s">
        <v>1881</v>
      </c>
      <c r="U873" s="17" t="s">
        <v>1884</v>
      </c>
      <c r="V873" s="17" t="s">
        <v>2171</v>
      </c>
      <c r="W873" s="16" t="s">
        <v>2171</v>
      </c>
      <c r="X873" s="18">
        <v>43050</v>
      </c>
      <c r="Y873" s="16">
        <v>2017060093032</v>
      </c>
      <c r="Z873" s="16" t="s">
        <v>2171</v>
      </c>
      <c r="AA873" s="19">
        <f t="shared" si="17"/>
        <v>1</v>
      </c>
      <c r="AB873" s="17" t="s">
        <v>2172</v>
      </c>
      <c r="AC873" s="17" t="s">
        <v>361</v>
      </c>
      <c r="AD873" s="17" t="s">
        <v>48</v>
      </c>
      <c r="AE873" s="15" t="s">
        <v>1887</v>
      </c>
      <c r="AF873" s="16" t="s">
        <v>53</v>
      </c>
      <c r="AG873" s="15" t="s">
        <v>1508</v>
      </c>
      <c r="AH873"/>
      <c r="AI873"/>
      <c r="AJ873"/>
      <c r="AK873"/>
      <c r="AL873"/>
      <c r="AM873"/>
      <c r="AN873"/>
      <c r="AO873"/>
      <c r="AP873"/>
    </row>
    <row r="874" spans="1:42" s="33" customFormat="1" ht="63" customHeight="1" x14ac:dyDescent="0.25">
      <c r="A874" s="13" t="s">
        <v>1875</v>
      </c>
      <c r="B874" s="14">
        <v>50193000</v>
      </c>
      <c r="C874" s="15" t="s">
        <v>2173</v>
      </c>
      <c r="D874" s="15" t="s">
        <v>3571</v>
      </c>
      <c r="E874" s="14" t="s">
        <v>3581</v>
      </c>
      <c r="F874" s="22" t="s">
        <v>3680</v>
      </c>
      <c r="G874" s="24" t="s">
        <v>3683</v>
      </c>
      <c r="H874" s="23">
        <v>147061616</v>
      </c>
      <c r="I874" s="23">
        <v>147061616</v>
      </c>
      <c r="J874" s="16" t="s">
        <v>3599</v>
      </c>
      <c r="K874" s="16" t="s">
        <v>3600</v>
      </c>
      <c r="L874" s="15" t="s">
        <v>1877</v>
      </c>
      <c r="M874" s="15" t="s">
        <v>1878</v>
      </c>
      <c r="N874" s="15">
        <v>3835465</v>
      </c>
      <c r="O874" s="15" t="s">
        <v>1879</v>
      </c>
      <c r="P874" s="16" t="s">
        <v>1880</v>
      </c>
      <c r="Q874" s="16" t="s">
        <v>1881</v>
      </c>
      <c r="R874" s="16" t="s">
        <v>1882</v>
      </c>
      <c r="S874" s="16" t="s">
        <v>1883</v>
      </c>
      <c r="T874" s="16" t="s">
        <v>1881</v>
      </c>
      <c r="U874" s="17" t="s">
        <v>1884</v>
      </c>
      <c r="V874" s="17" t="s">
        <v>2174</v>
      </c>
      <c r="W874" s="16" t="s">
        <v>2174</v>
      </c>
      <c r="X874" s="18">
        <v>43050</v>
      </c>
      <c r="Y874" s="16">
        <v>2017060093032</v>
      </c>
      <c r="Z874" s="16" t="s">
        <v>2174</v>
      </c>
      <c r="AA874" s="19">
        <f t="shared" si="17"/>
        <v>1</v>
      </c>
      <c r="AB874" s="17" t="s">
        <v>2175</v>
      </c>
      <c r="AC874" s="17" t="s">
        <v>361</v>
      </c>
      <c r="AD874" s="17" t="s">
        <v>48</v>
      </c>
      <c r="AE874" s="15" t="s">
        <v>1887</v>
      </c>
      <c r="AF874" s="16" t="s">
        <v>53</v>
      </c>
      <c r="AG874" s="15" t="s">
        <v>1508</v>
      </c>
      <c r="AH874"/>
      <c r="AI874"/>
      <c r="AJ874"/>
      <c r="AK874"/>
      <c r="AL874"/>
      <c r="AM874"/>
      <c r="AN874"/>
      <c r="AO874"/>
      <c r="AP874"/>
    </row>
    <row r="875" spans="1:42" s="33" customFormat="1" ht="63" customHeight="1" x14ac:dyDescent="0.25">
      <c r="A875" s="13" t="s">
        <v>1875</v>
      </c>
      <c r="B875" s="14">
        <v>50193000</v>
      </c>
      <c r="C875" s="15" t="s">
        <v>2176</v>
      </c>
      <c r="D875" s="15" t="s">
        <v>3571</v>
      </c>
      <c r="E875" s="14" t="s">
        <v>3581</v>
      </c>
      <c r="F875" s="22" t="s">
        <v>3680</v>
      </c>
      <c r="G875" s="24" t="s">
        <v>3683</v>
      </c>
      <c r="H875" s="23">
        <v>414248928</v>
      </c>
      <c r="I875" s="23">
        <v>414248928</v>
      </c>
      <c r="J875" s="16" t="s">
        <v>3599</v>
      </c>
      <c r="K875" s="16" t="s">
        <v>3600</v>
      </c>
      <c r="L875" s="15" t="s">
        <v>1877</v>
      </c>
      <c r="M875" s="15" t="s">
        <v>1878</v>
      </c>
      <c r="N875" s="15">
        <v>3835465</v>
      </c>
      <c r="O875" s="15" t="s">
        <v>1879</v>
      </c>
      <c r="P875" s="16" t="s">
        <v>1880</v>
      </c>
      <c r="Q875" s="16" t="s">
        <v>1881</v>
      </c>
      <c r="R875" s="16" t="s">
        <v>1882</v>
      </c>
      <c r="S875" s="16" t="s">
        <v>1883</v>
      </c>
      <c r="T875" s="16" t="s">
        <v>1881</v>
      </c>
      <c r="U875" s="17" t="s">
        <v>1884</v>
      </c>
      <c r="V875" s="17" t="s">
        <v>2177</v>
      </c>
      <c r="W875" s="16" t="s">
        <v>2177</v>
      </c>
      <c r="X875" s="18">
        <v>43050</v>
      </c>
      <c r="Y875" s="16">
        <v>2017060093032</v>
      </c>
      <c r="Z875" s="16" t="s">
        <v>2177</v>
      </c>
      <c r="AA875" s="19">
        <f t="shared" si="17"/>
        <v>1</v>
      </c>
      <c r="AB875" s="17" t="s">
        <v>2178</v>
      </c>
      <c r="AC875" s="17" t="s">
        <v>361</v>
      </c>
      <c r="AD875" s="17" t="s">
        <v>48</v>
      </c>
      <c r="AE875" s="15" t="s">
        <v>1887</v>
      </c>
      <c r="AF875" s="16" t="s">
        <v>53</v>
      </c>
      <c r="AG875" s="15" t="s">
        <v>1508</v>
      </c>
      <c r="AH875"/>
      <c r="AI875"/>
      <c r="AJ875"/>
      <c r="AK875"/>
      <c r="AL875"/>
      <c r="AM875"/>
      <c r="AN875"/>
      <c r="AO875"/>
      <c r="AP875"/>
    </row>
    <row r="876" spans="1:42" s="33" customFormat="1" ht="63" customHeight="1" x14ac:dyDescent="0.25">
      <c r="A876" s="13" t="s">
        <v>1875</v>
      </c>
      <c r="B876" s="14">
        <v>50193000</v>
      </c>
      <c r="C876" s="15" t="s">
        <v>2179</v>
      </c>
      <c r="D876" s="15" t="s">
        <v>3571</v>
      </c>
      <c r="E876" s="14" t="s">
        <v>3581</v>
      </c>
      <c r="F876" s="22" t="s">
        <v>3680</v>
      </c>
      <c r="G876" s="24" t="s">
        <v>3683</v>
      </c>
      <c r="H876" s="23">
        <v>427826560</v>
      </c>
      <c r="I876" s="23">
        <v>427826560</v>
      </c>
      <c r="J876" s="16" t="s">
        <v>3599</v>
      </c>
      <c r="K876" s="16" t="s">
        <v>3600</v>
      </c>
      <c r="L876" s="15" t="s">
        <v>1877</v>
      </c>
      <c r="M876" s="15" t="s">
        <v>1878</v>
      </c>
      <c r="N876" s="15">
        <v>3835465</v>
      </c>
      <c r="O876" s="15" t="s">
        <v>1879</v>
      </c>
      <c r="P876" s="16" t="s">
        <v>1880</v>
      </c>
      <c r="Q876" s="16" t="s">
        <v>1881</v>
      </c>
      <c r="R876" s="16" t="s">
        <v>1882</v>
      </c>
      <c r="S876" s="16" t="s">
        <v>1883</v>
      </c>
      <c r="T876" s="16" t="s">
        <v>1881</v>
      </c>
      <c r="U876" s="17" t="s">
        <v>1884</v>
      </c>
      <c r="V876" s="17" t="s">
        <v>2180</v>
      </c>
      <c r="W876" s="16" t="s">
        <v>2180</v>
      </c>
      <c r="X876" s="18">
        <v>43050</v>
      </c>
      <c r="Y876" s="16">
        <v>2017060093032</v>
      </c>
      <c r="Z876" s="16" t="s">
        <v>2180</v>
      </c>
      <c r="AA876" s="19">
        <f t="shared" si="17"/>
        <v>1</v>
      </c>
      <c r="AB876" s="17" t="s">
        <v>2181</v>
      </c>
      <c r="AC876" s="17" t="s">
        <v>361</v>
      </c>
      <c r="AD876" s="17" t="s">
        <v>48</v>
      </c>
      <c r="AE876" s="15" t="s">
        <v>1887</v>
      </c>
      <c r="AF876" s="16" t="s">
        <v>53</v>
      </c>
      <c r="AG876" s="15" t="s">
        <v>1508</v>
      </c>
      <c r="AH876"/>
      <c r="AI876"/>
      <c r="AJ876"/>
      <c r="AK876"/>
      <c r="AL876"/>
      <c r="AM876"/>
      <c r="AN876"/>
      <c r="AO876"/>
      <c r="AP876"/>
    </row>
    <row r="877" spans="1:42" s="33" customFormat="1" ht="63" customHeight="1" x14ac:dyDescent="0.25">
      <c r="A877" s="13" t="s">
        <v>1875</v>
      </c>
      <c r="B877" s="14">
        <v>50193000</v>
      </c>
      <c r="C877" s="15" t="s">
        <v>2182</v>
      </c>
      <c r="D877" s="15" t="s">
        <v>3571</v>
      </c>
      <c r="E877" s="14" t="s">
        <v>3581</v>
      </c>
      <c r="F877" s="22" t="s">
        <v>3680</v>
      </c>
      <c r="G877" s="24" t="s">
        <v>3683</v>
      </c>
      <c r="H877" s="23">
        <v>129983072</v>
      </c>
      <c r="I877" s="23">
        <v>129983072</v>
      </c>
      <c r="J877" s="16" t="s">
        <v>3599</v>
      </c>
      <c r="K877" s="16" t="s">
        <v>3600</v>
      </c>
      <c r="L877" s="15" t="s">
        <v>1877</v>
      </c>
      <c r="M877" s="15" t="s">
        <v>1878</v>
      </c>
      <c r="N877" s="15">
        <v>3835465</v>
      </c>
      <c r="O877" s="15" t="s">
        <v>1879</v>
      </c>
      <c r="P877" s="16" t="s">
        <v>1880</v>
      </c>
      <c r="Q877" s="16" t="s">
        <v>1881</v>
      </c>
      <c r="R877" s="16" t="s">
        <v>1882</v>
      </c>
      <c r="S877" s="16" t="s">
        <v>1883</v>
      </c>
      <c r="T877" s="16" t="s">
        <v>1881</v>
      </c>
      <c r="U877" s="17" t="s">
        <v>1884</v>
      </c>
      <c r="V877" s="17" t="s">
        <v>2183</v>
      </c>
      <c r="W877" s="16" t="s">
        <v>2183</v>
      </c>
      <c r="X877" s="18">
        <v>43050</v>
      </c>
      <c r="Y877" s="16">
        <v>2017060093032</v>
      </c>
      <c r="Z877" s="16" t="s">
        <v>2183</v>
      </c>
      <c r="AA877" s="19">
        <f t="shared" si="17"/>
        <v>1</v>
      </c>
      <c r="AB877" s="17" t="s">
        <v>2184</v>
      </c>
      <c r="AC877" s="17" t="s">
        <v>361</v>
      </c>
      <c r="AD877" s="17" t="s">
        <v>48</v>
      </c>
      <c r="AE877" s="15" t="s">
        <v>1887</v>
      </c>
      <c r="AF877" s="16" t="s">
        <v>53</v>
      </c>
      <c r="AG877" s="15" t="s">
        <v>1508</v>
      </c>
      <c r="AH877"/>
      <c r="AI877"/>
      <c r="AJ877"/>
      <c r="AK877"/>
      <c r="AL877"/>
      <c r="AM877"/>
      <c r="AN877"/>
      <c r="AO877"/>
      <c r="AP877"/>
    </row>
    <row r="878" spans="1:42" s="33" customFormat="1" ht="63" customHeight="1" x14ac:dyDescent="0.25">
      <c r="A878" s="13" t="s">
        <v>1875</v>
      </c>
      <c r="B878" s="14">
        <v>50193000</v>
      </c>
      <c r="C878" s="15" t="s">
        <v>2185</v>
      </c>
      <c r="D878" s="15" t="s">
        <v>3571</v>
      </c>
      <c r="E878" s="14" t="s">
        <v>3581</v>
      </c>
      <c r="F878" s="22" t="s">
        <v>3680</v>
      </c>
      <c r="G878" s="24" t="s">
        <v>3683</v>
      </c>
      <c r="H878" s="23">
        <v>114573392</v>
      </c>
      <c r="I878" s="23">
        <v>114573392</v>
      </c>
      <c r="J878" s="16" t="s">
        <v>3599</v>
      </c>
      <c r="K878" s="16" t="s">
        <v>3600</v>
      </c>
      <c r="L878" s="15" t="s">
        <v>1877</v>
      </c>
      <c r="M878" s="15" t="s">
        <v>1878</v>
      </c>
      <c r="N878" s="15">
        <v>3835465</v>
      </c>
      <c r="O878" s="15" t="s">
        <v>1879</v>
      </c>
      <c r="P878" s="16" t="s">
        <v>1880</v>
      </c>
      <c r="Q878" s="16" t="s">
        <v>1881</v>
      </c>
      <c r="R878" s="16" t="s">
        <v>1882</v>
      </c>
      <c r="S878" s="16" t="s">
        <v>1883</v>
      </c>
      <c r="T878" s="16" t="s">
        <v>1881</v>
      </c>
      <c r="U878" s="17" t="s">
        <v>1884</v>
      </c>
      <c r="V878" s="17" t="s">
        <v>2186</v>
      </c>
      <c r="W878" s="16" t="s">
        <v>2186</v>
      </c>
      <c r="X878" s="18">
        <v>43050</v>
      </c>
      <c r="Y878" s="16">
        <v>2017060093032</v>
      </c>
      <c r="Z878" s="16" t="s">
        <v>2186</v>
      </c>
      <c r="AA878" s="19">
        <f t="shared" si="17"/>
        <v>1</v>
      </c>
      <c r="AB878" s="17" t="s">
        <v>2187</v>
      </c>
      <c r="AC878" s="17" t="s">
        <v>361</v>
      </c>
      <c r="AD878" s="17" t="s">
        <v>48</v>
      </c>
      <c r="AE878" s="15" t="s">
        <v>1887</v>
      </c>
      <c r="AF878" s="16" t="s">
        <v>53</v>
      </c>
      <c r="AG878" s="15" t="s">
        <v>1508</v>
      </c>
      <c r="AH878"/>
      <c r="AI878"/>
      <c r="AJ878"/>
      <c r="AK878"/>
      <c r="AL878"/>
      <c r="AM878"/>
      <c r="AN878"/>
      <c r="AO878"/>
      <c r="AP878"/>
    </row>
    <row r="879" spans="1:42" s="33" customFormat="1" ht="63" customHeight="1" x14ac:dyDescent="0.25">
      <c r="A879" s="13" t="s">
        <v>1875</v>
      </c>
      <c r="B879" s="14">
        <v>50193000</v>
      </c>
      <c r="C879" s="15" t="s">
        <v>2188</v>
      </c>
      <c r="D879" s="15" t="s">
        <v>3571</v>
      </c>
      <c r="E879" s="14" t="s">
        <v>3581</v>
      </c>
      <c r="F879" s="22" t="s">
        <v>3680</v>
      </c>
      <c r="G879" s="24" t="s">
        <v>3683</v>
      </c>
      <c r="H879" s="23">
        <v>437007840</v>
      </c>
      <c r="I879" s="23">
        <v>437007840</v>
      </c>
      <c r="J879" s="16" t="s">
        <v>3599</v>
      </c>
      <c r="K879" s="16" t="s">
        <v>3600</v>
      </c>
      <c r="L879" s="15" t="s">
        <v>1877</v>
      </c>
      <c r="M879" s="15" t="s">
        <v>1878</v>
      </c>
      <c r="N879" s="15">
        <v>3835465</v>
      </c>
      <c r="O879" s="15" t="s">
        <v>1879</v>
      </c>
      <c r="P879" s="16" t="s">
        <v>1880</v>
      </c>
      <c r="Q879" s="16" t="s">
        <v>1881</v>
      </c>
      <c r="R879" s="16" t="s">
        <v>1882</v>
      </c>
      <c r="S879" s="16" t="s">
        <v>1883</v>
      </c>
      <c r="T879" s="16" t="s">
        <v>1881</v>
      </c>
      <c r="U879" s="17" t="s">
        <v>1884</v>
      </c>
      <c r="V879" s="17" t="s">
        <v>2189</v>
      </c>
      <c r="W879" s="16" t="s">
        <v>2189</v>
      </c>
      <c r="X879" s="18">
        <v>43050</v>
      </c>
      <c r="Y879" s="16">
        <v>2017060093032</v>
      </c>
      <c r="Z879" s="16" t="s">
        <v>2189</v>
      </c>
      <c r="AA879" s="19">
        <f t="shared" si="17"/>
        <v>1</v>
      </c>
      <c r="AB879" s="17" t="s">
        <v>2190</v>
      </c>
      <c r="AC879" s="17" t="s">
        <v>361</v>
      </c>
      <c r="AD879" s="17" t="s">
        <v>48</v>
      </c>
      <c r="AE879" s="15" t="s">
        <v>1887</v>
      </c>
      <c r="AF879" s="16" t="s">
        <v>53</v>
      </c>
      <c r="AG879" s="15" t="s">
        <v>1508</v>
      </c>
      <c r="AH879"/>
      <c r="AI879"/>
      <c r="AJ879"/>
      <c r="AK879"/>
      <c r="AL879"/>
      <c r="AM879"/>
      <c r="AN879"/>
      <c r="AO879"/>
      <c r="AP879"/>
    </row>
    <row r="880" spans="1:42" s="33" customFormat="1" ht="63" customHeight="1" x14ac:dyDescent="0.25">
      <c r="A880" s="13" t="s">
        <v>1875</v>
      </c>
      <c r="B880" s="14">
        <v>50193000</v>
      </c>
      <c r="C880" s="15" t="s">
        <v>2191</v>
      </c>
      <c r="D880" s="15" t="s">
        <v>3571</v>
      </c>
      <c r="E880" s="14" t="s">
        <v>3581</v>
      </c>
      <c r="F880" s="22" t="s">
        <v>3680</v>
      </c>
      <c r="G880" s="24" t="s">
        <v>3683</v>
      </c>
      <c r="H880" s="23">
        <v>63207592</v>
      </c>
      <c r="I880" s="23">
        <v>63207592</v>
      </c>
      <c r="J880" s="16" t="s">
        <v>3599</v>
      </c>
      <c r="K880" s="16" t="s">
        <v>3600</v>
      </c>
      <c r="L880" s="15" t="s">
        <v>1877</v>
      </c>
      <c r="M880" s="15" t="s">
        <v>1878</v>
      </c>
      <c r="N880" s="15">
        <v>3835465</v>
      </c>
      <c r="O880" s="15" t="s">
        <v>1879</v>
      </c>
      <c r="P880" s="16" t="s">
        <v>1880</v>
      </c>
      <c r="Q880" s="16" t="s">
        <v>1881</v>
      </c>
      <c r="R880" s="16" t="s">
        <v>1882</v>
      </c>
      <c r="S880" s="16" t="s">
        <v>1883</v>
      </c>
      <c r="T880" s="16" t="s">
        <v>1881</v>
      </c>
      <c r="U880" s="17" t="s">
        <v>1884</v>
      </c>
      <c r="V880" s="17" t="s">
        <v>2192</v>
      </c>
      <c r="W880" s="16" t="s">
        <v>2192</v>
      </c>
      <c r="X880" s="18">
        <v>43050</v>
      </c>
      <c r="Y880" s="16">
        <v>2017060093032</v>
      </c>
      <c r="Z880" s="16" t="s">
        <v>2192</v>
      </c>
      <c r="AA880" s="19">
        <f t="shared" si="17"/>
        <v>1</v>
      </c>
      <c r="AB880" s="17" t="s">
        <v>2193</v>
      </c>
      <c r="AC880" s="17" t="s">
        <v>361</v>
      </c>
      <c r="AD880" s="17" t="s">
        <v>48</v>
      </c>
      <c r="AE880" s="15" t="s">
        <v>1887</v>
      </c>
      <c r="AF880" s="16" t="s">
        <v>53</v>
      </c>
      <c r="AG880" s="15" t="s">
        <v>1508</v>
      </c>
      <c r="AH880"/>
      <c r="AI880"/>
      <c r="AJ880"/>
      <c r="AK880"/>
      <c r="AL880"/>
      <c r="AM880"/>
      <c r="AN880"/>
      <c r="AO880"/>
      <c r="AP880"/>
    </row>
    <row r="881" spans="1:42" s="33" customFormat="1" ht="63" customHeight="1" x14ac:dyDescent="0.25">
      <c r="A881" s="13" t="s">
        <v>1875</v>
      </c>
      <c r="B881" s="14">
        <v>50193000</v>
      </c>
      <c r="C881" s="15" t="s">
        <v>2194</v>
      </c>
      <c r="D881" s="15" t="s">
        <v>3571</v>
      </c>
      <c r="E881" s="14" t="s">
        <v>3581</v>
      </c>
      <c r="F881" s="22" t="s">
        <v>3680</v>
      </c>
      <c r="G881" s="24" t="s">
        <v>3683</v>
      </c>
      <c r="H881" s="23">
        <v>130642704</v>
      </c>
      <c r="I881" s="23">
        <v>130642704</v>
      </c>
      <c r="J881" s="16" t="s">
        <v>3599</v>
      </c>
      <c r="K881" s="16" t="s">
        <v>3600</v>
      </c>
      <c r="L881" s="15" t="s">
        <v>1877</v>
      </c>
      <c r="M881" s="15" t="s">
        <v>1878</v>
      </c>
      <c r="N881" s="15">
        <v>3835465</v>
      </c>
      <c r="O881" s="15" t="s">
        <v>1879</v>
      </c>
      <c r="P881" s="16" t="s">
        <v>1880</v>
      </c>
      <c r="Q881" s="16" t="s">
        <v>1881</v>
      </c>
      <c r="R881" s="16" t="s">
        <v>1882</v>
      </c>
      <c r="S881" s="16" t="s">
        <v>1883</v>
      </c>
      <c r="T881" s="16" t="s">
        <v>1881</v>
      </c>
      <c r="U881" s="17" t="s">
        <v>1884</v>
      </c>
      <c r="V881" s="17" t="s">
        <v>2195</v>
      </c>
      <c r="W881" s="16" t="s">
        <v>2195</v>
      </c>
      <c r="X881" s="18">
        <v>43050</v>
      </c>
      <c r="Y881" s="16">
        <v>2017060093032</v>
      </c>
      <c r="Z881" s="16" t="s">
        <v>2195</v>
      </c>
      <c r="AA881" s="19">
        <f t="shared" si="17"/>
        <v>1</v>
      </c>
      <c r="AB881" s="17" t="s">
        <v>2196</v>
      </c>
      <c r="AC881" s="17" t="s">
        <v>361</v>
      </c>
      <c r="AD881" s="17" t="s">
        <v>48</v>
      </c>
      <c r="AE881" s="15" t="s">
        <v>1887</v>
      </c>
      <c r="AF881" s="16" t="s">
        <v>53</v>
      </c>
      <c r="AG881" s="15" t="s">
        <v>1508</v>
      </c>
      <c r="AH881"/>
      <c r="AI881"/>
      <c r="AJ881"/>
      <c r="AK881"/>
      <c r="AL881"/>
      <c r="AM881"/>
      <c r="AN881"/>
      <c r="AO881"/>
      <c r="AP881"/>
    </row>
    <row r="882" spans="1:42" s="33" customFormat="1" ht="63" customHeight="1" x14ac:dyDescent="0.25">
      <c r="A882" s="13" t="s">
        <v>1875</v>
      </c>
      <c r="B882" s="14">
        <v>50193000</v>
      </c>
      <c r="C882" s="15" t="s">
        <v>2197</v>
      </c>
      <c r="D882" s="15" t="s">
        <v>3571</v>
      </c>
      <c r="E882" s="14" t="s">
        <v>3581</v>
      </c>
      <c r="F882" s="22" t="s">
        <v>3680</v>
      </c>
      <c r="G882" s="24" t="s">
        <v>3683</v>
      </c>
      <c r="H882" s="23">
        <v>98958848</v>
      </c>
      <c r="I882" s="23">
        <v>98958848</v>
      </c>
      <c r="J882" s="16" t="s">
        <v>3599</v>
      </c>
      <c r="K882" s="16" t="s">
        <v>3600</v>
      </c>
      <c r="L882" s="15" t="s">
        <v>1877</v>
      </c>
      <c r="M882" s="15" t="s">
        <v>1878</v>
      </c>
      <c r="N882" s="15">
        <v>3835465</v>
      </c>
      <c r="O882" s="15" t="s">
        <v>1879</v>
      </c>
      <c r="P882" s="16" t="s">
        <v>1880</v>
      </c>
      <c r="Q882" s="16" t="s">
        <v>1881</v>
      </c>
      <c r="R882" s="16" t="s">
        <v>1882</v>
      </c>
      <c r="S882" s="16" t="s">
        <v>1883</v>
      </c>
      <c r="T882" s="16" t="s">
        <v>1881</v>
      </c>
      <c r="U882" s="17" t="s">
        <v>1884</v>
      </c>
      <c r="V882" s="17" t="s">
        <v>2198</v>
      </c>
      <c r="W882" s="16" t="s">
        <v>2198</v>
      </c>
      <c r="X882" s="18">
        <v>43050</v>
      </c>
      <c r="Y882" s="16">
        <v>2017060093032</v>
      </c>
      <c r="Z882" s="16" t="s">
        <v>2198</v>
      </c>
      <c r="AA882" s="19">
        <f t="shared" si="17"/>
        <v>1</v>
      </c>
      <c r="AB882" s="17" t="s">
        <v>2199</v>
      </c>
      <c r="AC882" s="17" t="s">
        <v>361</v>
      </c>
      <c r="AD882" s="17" t="s">
        <v>48</v>
      </c>
      <c r="AE882" s="15" t="s">
        <v>1887</v>
      </c>
      <c r="AF882" s="16" t="s">
        <v>53</v>
      </c>
      <c r="AG882" s="15" t="s">
        <v>1508</v>
      </c>
      <c r="AH882"/>
      <c r="AI882"/>
      <c r="AJ882"/>
      <c r="AK882"/>
      <c r="AL882"/>
      <c r="AM882"/>
      <c r="AN882"/>
      <c r="AO882"/>
      <c r="AP882"/>
    </row>
    <row r="883" spans="1:42" s="33" customFormat="1" ht="63" customHeight="1" x14ac:dyDescent="0.25">
      <c r="A883" s="13" t="s">
        <v>1875</v>
      </c>
      <c r="B883" s="14">
        <v>50193000</v>
      </c>
      <c r="C883" s="15" t="s">
        <v>2200</v>
      </c>
      <c r="D883" s="15" t="s">
        <v>3571</v>
      </c>
      <c r="E883" s="14" t="s">
        <v>3581</v>
      </c>
      <c r="F883" s="22" t="s">
        <v>3680</v>
      </c>
      <c r="G883" s="24" t="s">
        <v>3683</v>
      </c>
      <c r="H883" s="23">
        <v>120803912</v>
      </c>
      <c r="I883" s="23">
        <v>120803912</v>
      </c>
      <c r="J883" s="16" t="s">
        <v>3599</v>
      </c>
      <c r="K883" s="16" t="s">
        <v>3600</v>
      </c>
      <c r="L883" s="15" t="s">
        <v>1877</v>
      </c>
      <c r="M883" s="15" t="s">
        <v>1878</v>
      </c>
      <c r="N883" s="15">
        <v>3835465</v>
      </c>
      <c r="O883" s="15" t="s">
        <v>1879</v>
      </c>
      <c r="P883" s="16" t="s">
        <v>1880</v>
      </c>
      <c r="Q883" s="16" t="s">
        <v>1881</v>
      </c>
      <c r="R883" s="16" t="s">
        <v>1882</v>
      </c>
      <c r="S883" s="16" t="s">
        <v>1883</v>
      </c>
      <c r="T883" s="16" t="s">
        <v>1881</v>
      </c>
      <c r="U883" s="17" t="s">
        <v>1884</v>
      </c>
      <c r="V883" s="17" t="s">
        <v>2201</v>
      </c>
      <c r="W883" s="16" t="s">
        <v>2201</v>
      </c>
      <c r="X883" s="18">
        <v>43050</v>
      </c>
      <c r="Y883" s="16">
        <v>2017060093032</v>
      </c>
      <c r="Z883" s="16" t="s">
        <v>2201</v>
      </c>
      <c r="AA883" s="19">
        <f t="shared" si="17"/>
        <v>1</v>
      </c>
      <c r="AB883" s="17" t="s">
        <v>2202</v>
      </c>
      <c r="AC883" s="17" t="s">
        <v>361</v>
      </c>
      <c r="AD883" s="17" t="s">
        <v>48</v>
      </c>
      <c r="AE883" s="15" t="s">
        <v>1887</v>
      </c>
      <c r="AF883" s="16" t="s">
        <v>53</v>
      </c>
      <c r="AG883" s="15" t="s">
        <v>1508</v>
      </c>
      <c r="AH883"/>
      <c r="AI883"/>
      <c r="AJ883"/>
      <c r="AK883"/>
      <c r="AL883"/>
      <c r="AM883"/>
      <c r="AN883"/>
      <c r="AO883"/>
      <c r="AP883"/>
    </row>
    <row r="884" spans="1:42" s="33" customFormat="1" ht="63" customHeight="1" x14ac:dyDescent="0.25">
      <c r="A884" s="13" t="s">
        <v>1875</v>
      </c>
      <c r="B884" s="14">
        <v>50193000</v>
      </c>
      <c r="C884" s="15" t="s">
        <v>2203</v>
      </c>
      <c r="D884" s="15" t="s">
        <v>3571</v>
      </c>
      <c r="E884" s="14" t="s">
        <v>3581</v>
      </c>
      <c r="F884" s="22" t="s">
        <v>3680</v>
      </c>
      <c r="G884" s="24" t="s">
        <v>3683</v>
      </c>
      <c r="H884" s="23">
        <v>445384512</v>
      </c>
      <c r="I884" s="23">
        <v>445384512</v>
      </c>
      <c r="J884" s="16" t="s">
        <v>3599</v>
      </c>
      <c r="K884" s="16" t="s">
        <v>3600</v>
      </c>
      <c r="L884" s="15" t="s">
        <v>1877</v>
      </c>
      <c r="M884" s="15" t="s">
        <v>1878</v>
      </c>
      <c r="N884" s="15">
        <v>3835465</v>
      </c>
      <c r="O884" s="15" t="s">
        <v>1879</v>
      </c>
      <c r="P884" s="16" t="s">
        <v>1880</v>
      </c>
      <c r="Q884" s="16" t="s">
        <v>1881</v>
      </c>
      <c r="R884" s="16" t="s">
        <v>1882</v>
      </c>
      <c r="S884" s="16" t="s">
        <v>1883</v>
      </c>
      <c r="T884" s="16" t="s">
        <v>1881</v>
      </c>
      <c r="U884" s="17" t="s">
        <v>1884</v>
      </c>
      <c r="V884" s="17" t="s">
        <v>2204</v>
      </c>
      <c r="W884" s="16" t="s">
        <v>2204</v>
      </c>
      <c r="X884" s="18">
        <v>43050</v>
      </c>
      <c r="Y884" s="16">
        <v>2017060093032</v>
      </c>
      <c r="Z884" s="16" t="s">
        <v>2204</v>
      </c>
      <c r="AA884" s="19">
        <f t="shared" si="17"/>
        <v>1</v>
      </c>
      <c r="AB884" s="17" t="s">
        <v>2205</v>
      </c>
      <c r="AC884" s="17" t="s">
        <v>361</v>
      </c>
      <c r="AD884" s="17" t="s">
        <v>48</v>
      </c>
      <c r="AE884" s="15" t="s">
        <v>1887</v>
      </c>
      <c r="AF884" s="16" t="s">
        <v>53</v>
      </c>
      <c r="AG884" s="15" t="s">
        <v>1508</v>
      </c>
      <c r="AH884"/>
      <c r="AI884"/>
      <c r="AJ884"/>
      <c r="AK884"/>
      <c r="AL884"/>
      <c r="AM884"/>
      <c r="AN884"/>
      <c r="AO884"/>
      <c r="AP884"/>
    </row>
    <row r="885" spans="1:42" s="33" customFormat="1" ht="63" customHeight="1" x14ac:dyDescent="0.25">
      <c r="A885" s="13" t="s">
        <v>1875</v>
      </c>
      <c r="B885" s="14">
        <v>50193000</v>
      </c>
      <c r="C885" s="15" t="s">
        <v>2206</v>
      </c>
      <c r="D885" s="15" t="s">
        <v>3571</v>
      </c>
      <c r="E885" s="14" t="s">
        <v>3581</v>
      </c>
      <c r="F885" s="22" t="s">
        <v>3680</v>
      </c>
      <c r="G885" s="24" t="s">
        <v>3683</v>
      </c>
      <c r="H885" s="23">
        <v>251089056</v>
      </c>
      <c r="I885" s="23">
        <v>251089056</v>
      </c>
      <c r="J885" s="16" t="s">
        <v>3599</v>
      </c>
      <c r="K885" s="16" t="s">
        <v>3600</v>
      </c>
      <c r="L885" s="15" t="s">
        <v>1877</v>
      </c>
      <c r="M885" s="15" t="s">
        <v>1878</v>
      </c>
      <c r="N885" s="15">
        <v>3835465</v>
      </c>
      <c r="O885" s="15" t="s">
        <v>1879</v>
      </c>
      <c r="P885" s="16" t="s">
        <v>1880</v>
      </c>
      <c r="Q885" s="16" t="s">
        <v>1881</v>
      </c>
      <c r="R885" s="16" t="s">
        <v>1882</v>
      </c>
      <c r="S885" s="16" t="s">
        <v>1883</v>
      </c>
      <c r="T885" s="16" t="s">
        <v>1881</v>
      </c>
      <c r="U885" s="17" t="s">
        <v>1884</v>
      </c>
      <c r="V885" s="17" t="s">
        <v>2207</v>
      </c>
      <c r="W885" s="16" t="s">
        <v>2207</v>
      </c>
      <c r="X885" s="18">
        <v>43050</v>
      </c>
      <c r="Y885" s="16">
        <v>2017060093032</v>
      </c>
      <c r="Z885" s="16" t="s">
        <v>2207</v>
      </c>
      <c r="AA885" s="19">
        <f t="shared" si="17"/>
        <v>1</v>
      </c>
      <c r="AB885" s="17" t="s">
        <v>2208</v>
      </c>
      <c r="AC885" s="17" t="s">
        <v>361</v>
      </c>
      <c r="AD885" s="17" t="s">
        <v>48</v>
      </c>
      <c r="AE885" s="15" t="s">
        <v>1887</v>
      </c>
      <c r="AF885" s="16" t="s">
        <v>53</v>
      </c>
      <c r="AG885" s="15" t="s">
        <v>1508</v>
      </c>
      <c r="AH885"/>
      <c r="AI885"/>
      <c r="AJ885"/>
      <c r="AK885"/>
      <c r="AL885"/>
      <c r="AM885"/>
      <c r="AN885"/>
      <c r="AO885"/>
      <c r="AP885"/>
    </row>
    <row r="886" spans="1:42" s="33" customFormat="1" ht="63" customHeight="1" x14ac:dyDescent="0.25">
      <c r="A886" s="13" t="s">
        <v>1875</v>
      </c>
      <c r="B886" s="14">
        <v>50193000</v>
      </c>
      <c r="C886" s="15" t="s">
        <v>2209</v>
      </c>
      <c r="D886" s="15" t="s">
        <v>3571</v>
      </c>
      <c r="E886" s="14" t="s">
        <v>3581</v>
      </c>
      <c r="F886" s="22" t="s">
        <v>3680</v>
      </c>
      <c r="G886" s="24" t="s">
        <v>3683</v>
      </c>
      <c r="H886" s="23">
        <v>42324208</v>
      </c>
      <c r="I886" s="23">
        <v>42324208</v>
      </c>
      <c r="J886" s="16" t="s">
        <v>3599</v>
      </c>
      <c r="K886" s="16" t="s">
        <v>3600</v>
      </c>
      <c r="L886" s="15" t="s">
        <v>1877</v>
      </c>
      <c r="M886" s="15" t="s">
        <v>1878</v>
      </c>
      <c r="N886" s="15">
        <v>3835465</v>
      </c>
      <c r="O886" s="15" t="s">
        <v>1879</v>
      </c>
      <c r="P886" s="16" t="s">
        <v>1880</v>
      </c>
      <c r="Q886" s="16" t="s">
        <v>1881</v>
      </c>
      <c r="R886" s="16" t="s">
        <v>1882</v>
      </c>
      <c r="S886" s="16" t="s">
        <v>1883</v>
      </c>
      <c r="T886" s="16" t="s">
        <v>1881</v>
      </c>
      <c r="U886" s="17" t="s">
        <v>1884</v>
      </c>
      <c r="V886" s="17" t="s">
        <v>2210</v>
      </c>
      <c r="W886" s="16" t="s">
        <v>2210</v>
      </c>
      <c r="X886" s="18">
        <v>43050</v>
      </c>
      <c r="Y886" s="16">
        <v>2017060093032</v>
      </c>
      <c r="Z886" s="16" t="s">
        <v>2210</v>
      </c>
      <c r="AA886" s="19">
        <f t="shared" si="17"/>
        <v>1</v>
      </c>
      <c r="AB886" s="17" t="s">
        <v>2211</v>
      </c>
      <c r="AC886" s="17" t="s">
        <v>361</v>
      </c>
      <c r="AD886" s="17" t="s">
        <v>48</v>
      </c>
      <c r="AE886" s="15" t="s">
        <v>1887</v>
      </c>
      <c r="AF886" s="16" t="s">
        <v>53</v>
      </c>
      <c r="AG886" s="15" t="s">
        <v>1508</v>
      </c>
      <c r="AH886"/>
      <c r="AI886"/>
      <c r="AJ886"/>
      <c r="AK886"/>
      <c r="AL886"/>
      <c r="AM886"/>
      <c r="AN886"/>
      <c r="AO886"/>
      <c r="AP886"/>
    </row>
    <row r="887" spans="1:42" s="33" customFormat="1" ht="63" customHeight="1" x14ac:dyDescent="0.25">
      <c r="A887" s="13" t="s">
        <v>1875</v>
      </c>
      <c r="B887" s="14">
        <v>50193000</v>
      </c>
      <c r="C887" s="15" t="s">
        <v>2212</v>
      </c>
      <c r="D887" s="15" t="s">
        <v>3571</v>
      </c>
      <c r="E887" s="14" t="s">
        <v>3581</v>
      </c>
      <c r="F887" s="22" t="s">
        <v>3680</v>
      </c>
      <c r="G887" s="24" t="s">
        <v>3683</v>
      </c>
      <c r="H887" s="23">
        <v>146218208</v>
      </c>
      <c r="I887" s="23">
        <v>146218208</v>
      </c>
      <c r="J887" s="16" t="s">
        <v>3599</v>
      </c>
      <c r="K887" s="16" t="s">
        <v>3600</v>
      </c>
      <c r="L887" s="15" t="s">
        <v>1877</v>
      </c>
      <c r="M887" s="15" t="s">
        <v>1878</v>
      </c>
      <c r="N887" s="15">
        <v>3835465</v>
      </c>
      <c r="O887" s="15" t="s">
        <v>1879</v>
      </c>
      <c r="P887" s="16" t="s">
        <v>1880</v>
      </c>
      <c r="Q887" s="16" t="s">
        <v>1881</v>
      </c>
      <c r="R887" s="16" t="s">
        <v>1882</v>
      </c>
      <c r="S887" s="16" t="s">
        <v>1883</v>
      </c>
      <c r="T887" s="16" t="s">
        <v>1881</v>
      </c>
      <c r="U887" s="17" t="s">
        <v>1884</v>
      </c>
      <c r="V887" s="17" t="s">
        <v>2213</v>
      </c>
      <c r="W887" s="16" t="s">
        <v>2213</v>
      </c>
      <c r="X887" s="18">
        <v>43050</v>
      </c>
      <c r="Y887" s="16">
        <v>2017060093032</v>
      </c>
      <c r="Z887" s="16" t="s">
        <v>2213</v>
      </c>
      <c r="AA887" s="19">
        <f t="shared" si="17"/>
        <v>1</v>
      </c>
      <c r="AB887" s="17" t="s">
        <v>2214</v>
      </c>
      <c r="AC887" s="17" t="s">
        <v>361</v>
      </c>
      <c r="AD887" s="17" t="s">
        <v>48</v>
      </c>
      <c r="AE887" s="15" t="s">
        <v>1887</v>
      </c>
      <c r="AF887" s="16" t="s">
        <v>53</v>
      </c>
      <c r="AG887" s="15" t="s">
        <v>1508</v>
      </c>
      <c r="AH887"/>
      <c r="AI887"/>
      <c r="AJ887"/>
      <c r="AK887"/>
      <c r="AL887"/>
      <c r="AM887"/>
      <c r="AN887"/>
      <c r="AO887"/>
      <c r="AP887"/>
    </row>
    <row r="888" spans="1:42" s="33" customFormat="1" ht="63" customHeight="1" x14ac:dyDescent="0.25">
      <c r="A888" s="13" t="s">
        <v>1875</v>
      </c>
      <c r="B888" s="14">
        <v>50193000</v>
      </c>
      <c r="C888" s="15" t="s">
        <v>2215</v>
      </c>
      <c r="D888" s="15" t="s">
        <v>3571</v>
      </c>
      <c r="E888" s="14" t="s">
        <v>3581</v>
      </c>
      <c r="F888" s="22" t="s">
        <v>3680</v>
      </c>
      <c r="G888" s="24" t="s">
        <v>3683</v>
      </c>
      <c r="H888" s="23">
        <v>78729296</v>
      </c>
      <c r="I888" s="23">
        <v>78729296</v>
      </c>
      <c r="J888" s="16" t="s">
        <v>3599</v>
      </c>
      <c r="K888" s="16" t="s">
        <v>3600</v>
      </c>
      <c r="L888" s="15" t="s">
        <v>1877</v>
      </c>
      <c r="M888" s="15" t="s">
        <v>1878</v>
      </c>
      <c r="N888" s="15">
        <v>3835465</v>
      </c>
      <c r="O888" s="15" t="s">
        <v>1879</v>
      </c>
      <c r="P888" s="16" t="s">
        <v>1880</v>
      </c>
      <c r="Q888" s="16" t="s">
        <v>1881</v>
      </c>
      <c r="R888" s="16" t="s">
        <v>1882</v>
      </c>
      <c r="S888" s="16" t="s">
        <v>1883</v>
      </c>
      <c r="T888" s="16" t="s">
        <v>1881</v>
      </c>
      <c r="U888" s="17" t="s">
        <v>1884</v>
      </c>
      <c r="V888" s="17" t="s">
        <v>2216</v>
      </c>
      <c r="W888" s="16" t="s">
        <v>2216</v>
      </c>
      <c r="X888" s="18">
        <v>43050</v>
      </c>
      <c r="Y888" s="16">
        <v>2017060093032</v>
      </c>
      <c r="Z888" s="16" t="s">
        <v>2216</v>
      </c>
      <c r="AA888" s="19">
        <f t="shared" si="17"/>
        <v>1</v>
      </c>
      <c r="AB888" s="17" t="s">
        <v>2217</v>
      </c>
      <c r="AC888" s="17" t="s">
        <v>361</v>
      </c>
      <c r="AD888" s="17" t="s">
        <v>48</v>
      </c>
      <c r="AE888" s="15" t="s">
        <v>1887</v>
      </c>
      <c r="AF888" s="16" t="s">
        <v>53</v>
      </c>
      <c r="AG888" s="15" t="s">
        <v>1508</v>
      </c>
      <c r="AH888"/>
      <c r="AI888"/>
      <c r="AJ888"/>
      <c r="AK888"/>
      <c r="AL888"/>
      <c r="AM888"/>
      <c r="AN888"/>
      <c r="AO888"/>
      <c r="AP888"/>
    </row>
    <row r="889" spans="1:42" s="33" customFormat="1" ht="63" customHeight="1" x14ac:dyDescent="0.25">
      <c r="A889" s="13" t="s">
        <v>1875</v>
      </c>
      <c r="B889" s="14">
        <v>50193000</v>
      </c>
      <c r="C889" s="15" t="s">
        <v>2218</v>
      </c>
      <c r="D889" s="15" t="s">
        <v>3571</v>
      </c>
      <c r="E889" s="14" t="s">
        <v>3581</v>
      </c>
      <c r="F889" s="22" t="s">
        <v>3680</v>
      </c>
      <c r="G889" s="24" t="s">
        <v>3683</v>
      </c>
      <c r="H889" s="23">
        <v>174553792</v>
      </c>
      <c r="I889" s="23">
        <v>174553792</v>
      </c>
      <c r="J889" s="16" t="s">
        <v>3599</v>
      </c>
      <c r="K889" s="16" t="s">
        <v>3600</v>
      </c>
      <c r="L889" s="15" t="s">
        <v>1877</v>
      </c>
      <c r="M889" s="15" t="s">
        <v>1878</v>
      </c>
      <c r="N889" s="15">
        <v>3835465</v>
      </c>
      <c r="O889" s="15" t="s">
        <v>1879</v>
      </c>
      <c r="P889" s="16" t="s">
        <v>1880</v>
      </c>
      <c r="Q889" s="16" t="s">
        <v>1881</v>
      </c>
      <c r="R889" s="16" t="s">
        <v>1882</v>
      </c>
      <c r="S889" s="16" t="s">
        <v>1883</v>
      </c>
      <c r="T889" s="16" t="s">
        <v>1881</v>
      </c>
      <c r="U889" s="17" t="s">
        <v>1884</v>
      </c>
      <c r="V889" s="17" t="s">
        <v>2219</v>
      </c>
      <c r="W889" s="16" t="s">
        <v>2219</v>
      </c>
      <c r="X889" s="18">
        <v>43050</v>
      </c>
      <c r="Y889" s="16">
        <v>2017060093032</v>
      </c>
      <c r="Z889" s="16" t="s">
        <v>2219</v>
      </c>
      <c r="AA889" s="19">
        <f t="shared" si="17"/>
        <v>1</v>
      </c>
      <c r="AB889" s="17" t="s">
        <v>2220</v>
      </c>
      <c r="AC889" s="17" t="s">
        <v>361</v>
      </c>
      <c r="AD889" s="17" t="s">
        <v>48</v>
      </c>
      <c r="AE889" s="15" t="s">
        <v>1887</v>
      </c>
      <c r="AF889" s="16" t="s">
        <v>53</v>
      </c>
      <c r="AG889" s="15" t="s">
        <v>1508</v>
      </c>
      <c r="AH889"/>
      <c r="AI889"/>
      <c r="AJ889"/>
      <c r="AK889"/>
      <c r="AL889"/>
      <c r="AM889"/>
      <c r="AN889"/>
      <c r="AO889"/>
      <c r="AP889"/>
    </row>
    <row r="890" spans="1:42" s="33" customFormat="1" ht="63" customHeight="1" x14ac:dyDescent="0.25">
      <c r="A890" s="13" t="s">
        <v>1875</v>
      </c>
      <c r="B890" s="14">
        <v>50193000</v>
      </c>
      <c r="C890" s="15" t="s">
        <v>2221</v>
      </c>
      <c r="D890" s="15" t="s">
        <v>3571</v>
      </c>
      <c r="E890" s="14" t="s">
        <v>3581</v>
      </c>
      <c r="F890" s="22" t="s">
        <v>3680</v>
      </c>
      <c r="G890" s="24" t="s">
        <v>3683</v>
      </c>
      <c r="H890" s="23">
        <v>62210608</v>
      </c>
      <c r="I890" s="23">
        <v>62210608</v>
      </c>
      <c r="J890" s="16" t="s">
        <v>3599</v>
      </c>
      <c r="K890" s="16" t="s">
        <v>3600</v>
      </c>
      <c r="L890" s="15" t="s">
        <v>1877</v>
      </c>
      <c r="M890" s="15" t="s">
        <v>1878</v>
      </c>
      <c r="N890" s="15">
        <v>3835465</v>
      </c>
      <c r="O890" s="15" t="s">
        <v>1879</v>
      </c>
      <c r="P890" s="16" t="s">
        <v>1880</v>
      </c>
      <c r="Q890" s="16" t="s">
        <v>1881</v>
      </c>
      <c r="R890" s="16" t="s">
        <v>1882</v>
      </c>
      <c r="S890" s="16" t="s">
        <v>1883</v>
      </c>
      <c r="T890" s="16" t="s">
        <v>1881</v>
      </c>
      <c r="U890" s="17" t="s">
        <v>1884</v>
      </c>
      <c r="V890" s="17" t="s">
        <v>2222</v>
      </c>
      <c r="W890" s="16" t="s">
        <v>2222</v>
      </c>
      <c r="X890" s="18">
        <v>43050</v>
      </c>
      <c r="Y890" s="16">
        <v>2017060093032</v>
      </c>
      <c r="Z890" s="16" t="s">
        <v>2222</v>
      </c>
      <c r="AA890" s="19">
        <f t="shared" si="17"/>
        <v>1</v>
      </c>
      <c r="AB890" s="17" t="s">
        <v>2223</v>
      </c>
      <c r="AC890" s="17" t="s">
        <v>361</v>
      </c>
      <c r="AD890" s="17" t="s">
        <v>48</v>
      </c>
      <c r="AE890" s="15" t="s">
        <v>1887</v>
      </c>
      <c r="AF890" s="16" t="s">
        <v>53</v>
      </c>
      <c r="AG890" s="15" t="s">
        <v>1508</v>
      </c>
      <c r="AH890"/>
      <c r="AI890"/>
      <c r="AJ890"/>
      <c r="AK890"/>
      <c r="AL890"/>
      <c r="AM890"/>
      <c r="AN890"/>
      <c r="AO890"/>
      <c r="AP890"/>
    </row>
    <row r="891" spans="1:42" s="33" customFormat="1" ht="63" customHeight="1" x14ac:dyDescent="0.25">
      <c r="A891" s="13" t="s">
        <v>1875</v>
      </c>
      <c r="B891" s="14">
        <v>50193000</v>
      </c>
      <c r="C891" s="15" t="s">
        <v>2224</v>
      </c>
      <c r="D891" s="15" t="s">
        <v>3571</v>
      </c>
      <c r="E891" s="14" t="s">
        <v>3581</v>
      </c>
      <c r="F891" s="22" t="s">
        <v>3680</v>
      </c>
      <c r="G891" s="24" t="s">
        <v>3683</v>
      </c>
      <c r="H891" s="23">
        <v>610519100</v>
      </c>
      <c r="I891" s="23">
        <v>610519100</v>
      </c>
      <c r="J891" s="16" t="s">
        <v>3599</v>
      </c>
      <c r="K891" s="16" t="s">
        <v>3600</v>
      </c>
      <c r="L891" s="15" t="s">
        <v>1877</v>
      </c>
      <c r="M891" s="15" t="s">
        <v>1878</v>
      </c>
      <c r="N891" s="15">
        <v>3835465</v>
      </c>
      <c r="O891" s="15" t="s">
        <v>1879</v>
      </c>
      <c r="P891" s="16" t="s">
        <v>1880</v>
      </c>
      <c r="Q891" s="16" t="s">
        <v>1881</v>
      </c>
      <c r="R891" s="16" t="s">
        <v>1882</v>
      </c>
      <c r="S891" s="16" t="s">
        <v>1883</v>
      </c>
      <c r="T891" s="16" t="s">
        <v>1881</v>
      </c>
      <c r="U891" s="17" t="s">
        <v>1884</v>
      </c>
      <c r="V891" s="17" t="s">
        <v>2225</v>
      </c>
      <c r="W891" s="16" t="s">
        <v>2225</v>
      </c>
      <c r="X891" s="18">
        <v>43050</v>
      </c>
      <c r="Y891" s="16">
        <v>2017060093032</v>
      </c>
      <c r="Z891" s="16" t="s">
        <v>2225</v>
      </c>
      <c r="AA891" s="19">
        <f t="shared" si="17"/>
        <v>1</v>
      </c>
      <c r="AB891" s="17" t="s">
        <v>2226</v>
      </c>
      <c r="AC891" s="17" t="s">
        <v>361</v>
      </c>
      <c r="AD891" s="17" t="s">
        <v>48</v>
      </c>
      <c r="AE891" s="15" t="s">
        <v>1887</v>
      </c>
      <c r="AF891" s="16" t="s">
        <v>53</v>
      </c>
      <c r="AG891" s="15" t="s">
        <v>1508</v>
      </c>
      <c r="AH891"/>
      <c r="AI891"/>
      <c r="AJ891"/>
      <c r="AK891"/>
      <c r="AL891"/>
      <c r="AM891"/>
      <c r="AN891"/>
      <c r="AO891"/>
      <c r="AP891"/>
    </row>
    <row r="892" spans="1:42" s="33" customFormat="1" ht="63" customHeight="1" x14ac:dyDescent="0.25">
      <c r="A892" s="13" t="s">
        <v>1875</v>
      </c>
      <c r="B892" s="14">
        <v>50193000</v>
      </c>
      <c r="C892" s="15" t="s">
        <v>2227</v>
      </c>
      <c r="D892" s="15" t="s">
        <v>3571</v>
      </c>
      <c r="E892" s="14" t="s">
        <v>3581</v>
      </c>
      <c r="F892" s="22" t="s">
        <v>3680</v>
      </c>
      <c r="G892" s="24" t="s">
        <v>3683</v>
      </c>
      <c r="H892" s="23">
        <v>231555696</v>
      </c>
      <c r="I892" s="23">
        <v>231555696</v>
      </c>
      <c r="J892" s="16" t="s">
        <v>3599</v>
      </c>
      <c r="K892" s="16" t="s">
        <v>3600</v>
      </c>
      <c r="L892" s="15" t="s">
        <v>1877</v>
      </c>
      <c r="M892" s="15" t="s">
        <v>1878</v>
      </c>
      <c r="N892" s="15">
        <v>3835465</v>
      </c>
      <c r="O892" s="15" t="s">
        <v>1879</v>
      </c>
      <c r="P892" s="16" t="s">
        <v>1880</v>
      </c>
      <c r="Q892" s="16" t="s">
        <v>1881</v>
      </c>
      <c r="R892" s="16" t="s">
        <v>1882</v>
      </c>
      <c r="S892" s="16" t="s">
        <v>1883</v>
      </c>
      <c r="T892" s="16" t="s">
        <v>1881</v>
      </c>
      <c r="U892" s="17" t="s">
        <v>1884</v>
      </c>
      <c r="V892" s="17" t="s">
        <v>2228</v>
      </c>
      <c r="W892" s="16" t="s">
        <v>2228</v>
      </c>
      <c r="X892" s="18">
        <v>43050</v>
      </c>
      <c r="Y892" s="16">
        <v>2017060093032</v>
      </c>
      <c r="Z892" s="16" t="s">
        <v>2228</v>
      </c>
      <c r="AA892" s="19">
        <f t="shared" si="17"/>
        <v>1</v>
      </c>
      <c r="AB892" s="17" t="s">
        <v>2229</v>
      </c>
      <c r="AC892" s="17" t="s">
        <v>361</v>
      </c>
      <c r="AD892" s="17" t="s">
        <v>48</v>
      </c>
      <c r="AE892" s="15" t="s">
        <v>1887</v>
      </c>
      <c r="AF892" s="16" t="s">
        <v>53</v>
      </c>
      <c r="AG892" s="15" t="s">
        <v>1508</v>
      </c>
      <c r="AH892"/>
      <c r="AI892"/>
      <c r="AJ892"/>
      <c r="AK892"/>
      <c r="AL892"/>
      <c r="AM892"/>
      <c r="AN892"/>
      <c r="AO892"/>
      <c r="AP892"/>
    </row>
    <row r="893" spans="1:42" s="33" customFormat="1" ht="63" customHeight="1" x14ac:dyDescent="0.25">
      <c r="A893" s="13" t="s">
        <v>1875</v>
      </c>
      <c r="B893" s="14">
        <v>50193000</v>
      </c>
      <c r="C893" s="15" t="s">
        <v>2230</v>
      </c>
      <c r="D893" s="15" t="s">
        <v>3571</v>
      </c>
      <c r="E893" s="14" t="s">
        <v>3581</v>
      </c>
      <c r="F893" s="22" t="s">
        <v>3680</v>
      </c>
      <c r="G893" s="24" t="s">
        <v>3683</v>
      </c>
      <c r="H893" s="23">
        <v>256851104</v>
      </c>
      <c r="I893" s="23">
        <v>256851104</v>
      </c>
      <c r="J893" s="16" t="s">
        <v>3599</v>
      </c>
      <c r="K893" s="16" t="s">
        <v>3600</v>
      </c>
      <c r="L893" s="15" t="s">
        <v>1877</v>
      </c>
      <c r="M893" s="15" t="s">
        <v>1878</v>
      </c>
      <c r="N893" s="15">
        <v>3835465</v>
      </c>
      <c r="O893" s="15" t="s">
        <v>1879</v>
      </c>
      <c r="P893" s="16" t="s">
        <v>1880</v>
      </c>
      <c r="Q893" s="16" t="s">
        <v>1881</v>
      </c>
      <c r="R893" s="16" t="s">
        <v>1882</v>
      </c>
      <c r="S893" s="16" t="s">
        <v>1883</v>
      </c>
      <c r="T893" s="16" t="s">
        <v>1881</v>
      </c>
      <c r="U893" s="17" t="s">
        <v>1884</v>
      </c>
      <c r="V893" s="17" t="s">
        <v>2231</v>
      </c>
      <c r="W893" s="16" t="s">
        <v>2231</v>
      </c>
      <c r="X893" s="18">
        <v>43050</v>
      </c>
      <c r="Y893" s="16">
        <v>2017060093032</v>
      </c>
      <c r="Z893" s="16" t="s">
        <v>2231</v>
      </c>
      <c r="AA893" s="19">
        <f t="shared" si="17"/>
        <v>1</v>
      </c>
      <c r="AB893" s="17" t="s">
        <v>2232</v>
      </c>
      <c r="AC893" s="17" t="s">
        <v>361</v>
      </c>
      <c r="AD893" s="17" t="s">
        <v>48</v>
      </c>
      <c r="AE893" s="15" t="s">
        <v>1887</v>
      </c>
      <c r="AF893" s="16" t="s">
        <v>53</v>
      </c>
      <c r="AG893" s="15" t="s">
        <v>1508</v>
      </c>
      <c r="AH893"/>
      <c r="AI893"/>
      <c r="AJ893"/>
      <c r="AK893"/>
      <c r="AL893"/>
      <c r="AM893"/>
      <c r="AN893"/>
      <c r="AO893"/>
      <c r="AP893"/>
    </row>
    <row r="894" spans="1:42" s="33" customFormat="1" ht="63" customHeight="1" x14ac:dyDescent="0.25">
      <c r="A894" s="13" t="s">
        <v>1875</v>
      </c>
      <c r="B894" s="14">
        <v>50193000</v>
      </c>
      <c r="C894" s="15" t="s">
        <v>2233</v>
      </c>
      <c r="D894" s="15" t="s">
        <v>3571</v>
      </c>
      <c r="E894" s="14" t="s">
        <v>3581</v>
      </c>
      <c r="F894" s="22" t="s">
        <v>3680</v>
      </c>
      <c r="G894" s="24" t="s">
        <v>3683</v>
      </c>
      <c r="H894" s="23">
        <v>456982816</v>
      </c>
      <c r="I894" s="23">
        <v>456982816</v>
      </c>
      <c r="J894" s="16" t="s">
        <v>3599</v>
      </c>
      <c r="K894" s="16" t="s">
        <v>3600</v>
      </c>
      <c r="L894" s="15" t="s">
        <v>1877</v>
      </c>
      <c r="M894" s="15" t="s">
        <v>1878</v>
      </c>
      <c r="N894" s="15">
        <v>3835465</v>
      </c>
      <c r="O894" s="15" t="s">
        <v>1879</v>
      </c>
      <c r="P894" s="16" t="s">
        <v>1880</v>
      </c>
      <c r="Q894" s="16" t="s">
        <v>1881</v>
      </c>
      <c r="R894" s="16" t="s">
        <v>1882</v>
      </c>
      <c r="S894" s="16" t="s">
        <v>1883</v>
      </c>
      <c r="T894" s="16" t="s">
        <v>1881</v>
      </c>
      <c r="U894" s="17" t="s">
        <v>1884</v>
      </c>
      <c r="V894" s="17" t="s">
        <v>2234</v>
      </c>
      <c r="W894" s="16" t="s">
        <v>2234</v>
      </c>
      <c r="X894" s="18">
        <v>43050</v>
      </c>
      <c r="Y894" s="16">
        <v>2017060093032</v>
      </c>
      <c r="Z894" s="16" t="s">
        <v>2234</v>
      </c>
      <c r="AA894" s="19">
        <f t="shared" si="17"/>
        <v>1</v>
      </c>
      <c r="AB894" s="17" t="s">
        <v>2235</v>
      </c>
      <c r="AC894" s="17" t="s">
        <v>361</v>
      </c>
      <c r="AD894" s="17" t="s">
        <v>48</v>
      </c>
      <c r="AE894" s="15" t="s">
        <v>1887</v>
      </c>
      <c r="AF894" s="16" t="s">
        <v>53</v>
      </c>
      <c r="AG894" s="15" t="s">
        <v>1508</v>
      </c>
      <c r="AH894"/>
      <c r="AI894"/>
      <c r="AJ894"/>
      <c r="AK894"/>
      <c r="AL894"/>
      <c r="AM894"/>
      <c r="AN894"/>
      <c r="AO894"/>
      <c r="AP894"/>
    </row>
    <row r="895" spans="1:42" s="33" customFormat="1" ht="63" customHeight="1" x14ac:dyDescent="0.25">
      <c r="A895" s="13" t="s">
        <v>1875</v>
      </c>
      <c r="B895" s="14">
        <v>50193000</v>
      </c>
      <c r="C895" s="15" t="s">
        <v>2236</v>
      </c>
      <c r="D895" s="15" t="s">
        <v>3571</v>
      </c>
      <c r="E895" s="14" t="s">
        <v>3581</v>
      </c>
      <c r="F895" s="22" t="s">
        <v>3680</v>
      </c>
      <c r="G895" s="24" t="s">
        <v>3683</v>
      </c>
      <c r="H895" s="23">
        <v>25498600</v>
      </c>
      <c r="I895" s="23">
        <v>25498600</v>
      </c>
      <c r="J895" s="16" t="s">
        <v>3599</v>
      </c>
      <c r="K895" s="16" t="s">
        <v>3600</v>
      </c>
      <c r="L895" s="15" t="s">
        <v>1877</v>
      </c>
      <c r="M895" s="15" t="s">
        <v>1878</v>
      </c>
      <c r="N895" s="15">
        <v>3835465</v>
      </c>
      <c r="O895" s="15" t="s">
        <v>1879</v>
      </c>
      <c r="P895" s="16" t="s">
        <v>1880</v>
      </c>
      <c r="Q895" s="16" t="s">
        <v>2237</v>
      </c>
      <c r="R895" s="16" t="s">
        <v>1882</v>
      </c>
      <c r="S895" s="16" t="s">
        <v>1883</v>
      </c>
      <c r="T895" s="16" t="s">
        <v>2237</v>
      </c>
      <c r="U895" s="17" t="s">
        <v>1884</v>
      </c>
      <c r="V895" s="17" t="s">
        <v>2238</v>
      </c>
      <c r="W895" s="16" t="s">
        <v>2238</v>
      </c>
      <c r="X895" s="18">
        <v>43052</v>
      </c>
      <c r="Y895" s="16">
        <v>2017060093032</v>
      </c>
      <c r="Z895" s="16" t="s">
        <v>2238</v>
      </c>
      <c r="AA895" s="19">
        <f t="shared" si="17"/>
        <v>1</v>
      </c>
      <c r="AB895" s="17" t="s">
        <v>1899</v>
      </c>
      <c r="AC895" s="17" t="s">
        <v>361</v>
      </c>
      <c r="AD895" s="17" t="s">
        <v>48</v>
      </c>
      <c r="AE895" s="15" t="s">
        <v>2239</v>
      </c>
      <c r="AF895" s="16" t="s">
        <v>53</v>
      </c>
      <c r="AG895" s="15" t="s">
        <v>1508</v>
      </c>
      <c r="AH895"/>
      <c r="AI895"/>
      <c r="AJ895"/>
      <c r="AK895"/>
      <c r="AL895"/>
      <c r="AM895"/>
      <c r="AN895"/>
      <c r="AO895"/>
      <c r="AP895"/>
    </row>
    <row r="896" spans="1:42" s="33" customFormat="1" ht="63" customHeight="1" x14ac:dyDescent="0.25">
      <c r="A896" s="13" t="s">
        <v>1875</v>
      </c>
      <c r="B896" s="14">
        <v>50193000</v>
      </c>
      <c r="C896" s="15" t="s">
        <v>2240</v>
      </c>
      <c r="D896" s="15" t="s">
        <v>3571</v>
      </c>
      <c r="E896" s="14" t="s">
        <v>3581</v>
      </c>
      <c r="F896" s="22" t="s">
        <v>3680</v>
      </c>
      <c r="G896" s="24" t="s">
        <v>3683</v>
      </c>
      <c r="H896" s="23">
        <v>54631700</v>
      </c>
      <c r="I896" s="23">
        <v>54631700</v>
      </c>
      <c r="J896" s="16" t="s">
        <v>3599</v>
      </c>
      <c r="K896" s="16" t="s">
        <v>3600</v>
      </c>
      <c r="L896" s="15" t="s">
        <v>1877</v>
      </c>
      <c r="M896" s="15" t="s">
        <v>1878</v>
      </c>
      <c r="N896" s="15">
        <v>3835465</v>
      </c>
      <c r="O896" s="15" t="s">
        <v>1879</v>
      </c>
      <c r="P896" s="16" t="s">
        <v>1880</v>
      </c>
      <c r="Q896" s="16" t="s">
        <v>2237</v>
      </c>
      <c r="R896" s="16" t="s">
        <v>1882</v>
      </c>
      <c r="S896" s="16" t="s">
        <v>1883</v>
      </c>
      <c r="T896" s="16" t="s">
        <v>2237</v>
      </c>
      <c r="U896" s="17" t="s">
        <v>1884</v>
      </c>
      <c r="V896" s="17" t="s">
        <v>2241</v>
      </c>
      <c r="W896" s="16" t="s">
        <v>2241</v>
      </c>
      <c r="X896" s="18">
        <v>43052</v>
      </c>
      <c r="Y896" s="16">
        <v>2017060093032</v>
      </c>
      <c r="Z896" s="16" t="s">
        <v>2241</v>
      </c>
      <c r="AA896" s="19">
        <f t="shared" si="17"/>
        <v>1</v>
      </c>
      <c r="AB896" s="17" t="s">
        <v>1983</v>
      </c>
      <c r="AC896" s="17" t="s">
        <v>361</v>
      </c>
      <c r="AD896" s="17" t="s">
        <v>48</v>
      </c>
      <c r="AE896" s="15" t="s">
        <v>2239</v>
      </c>
      <c r="AF896" s="16" t="s">
        <v>53</v>
      </c>
      <c r="AG896" s="15" t="s">
        <v>1508</v>
      </c>
      <c r="AH896"/>
      <c r="AI896"/>
      <c r="AJ896"/>
      <c r="AK896"/>
      <c r="AL896"/>
      <c r="AM896"/>
      <c r="AN896"/>
      <c r="AO896"/>
      <c r="AP896"/>
    </row>
    <row r="897" spans="1:42" s="33" customFormat="1" ht="63" customHeight="1" x14ac:dyDescent="0.25">
      <c r="A897" s="13" t="s">
        <v>1875</v>
      </c>
      <c r="B897" s="14">
        <v>50193000</v>
      </c>
      <c r="C897" s="15" t="s">
        <v>2242</v>
      </c>
      <c r="D897" s="15" t="s">
        <v>3571</v>
      </c>
      <c r="E897" s="14" t="s">
        <v>3581</v>
      </c>
      <c r="F897" s="22" t="s">
        <v>3680</v>
      </c>
      <c r="G897" s="24" t="s">
        <v>3683</v>
      </c>
      <c r="H897" s="23">
        <v>29567500</v>
      </c>
      <c r="I897" s="23">
        <v>29567500</v>
      </c>
      <c r="J897" s="16" t="s">
        <v>3599</v>
      </c>
      <c r="K897" s="16" t="s">
        <v>3600</v>
      </c>
      <c r="L897" s="15" t="s">
        <v>1877</v>
      </c>
      <c r="M897" s="15" t="s">
        <v>1878</v>
      </c>
      <c r="N897" s="15">
        <v>3835465</v>
      </c>
      <c r="O897" s="15" t="s">
        <v>1879</v>
      </c>
      <c r="P897" s="16" t="s">
        <v>1880</v>
      </c>
      <c r="Q897" s="16" t="s">
        <v>2237</v>
      </c>
      <c r="R897" s="16" t="s">
        <v>1882</v>
      </c>
      <c r="S897" s="16" t="s">
        <v>1883</v>
      </c>
      <c r="T897" s="16" t="s">
        <v>2237</v>
      </c>
      <c r="U897" s="17" t="s">
        <v>1884</v>
      </c>
      <c r="V897" s="17" t="s">
        <v>2243</v>
      </c>
      <c r="W897" s="16" t="s">
        <v>2243</v>
      </c>
      <c r="X897" s="18">
        <v>43052</v>
      </c>
      <c r="Y897" s="16">
        <v>2017060093032</v>
      </c>
      <c r="Z897" s="16" t="s">
        <v>2243</v>
      </c>
      <c r="AA897" s="19">
        <f t="shared" si="17"/>
        <v>1</v>
      </c>
      <c r="AB897" s="17" t="s">
        <v>2031</v>
      </c>
      <c r="AC897" s="17" t="s">
        <v>361</v>
      </c>
      <c r="AD897" s="17" t="s">
        <v>48</v>
      </c>
      <c r="AE897" s="15" t="s">
        <v>2239</v>
      </c>
      <c r="AF897" s="16" t="s">
        <v>53</v>
      </c>
      <c r="AG897" s="15" t="s">
        <v>1508</v>
      </c>
      <c r="AH897"/>
      <c r="AI897"/>
      <c r="AJ897"/>
      <c r="AK897"/>
      <c r="AL897"/>
      <c r="AM897"/>
      <c r="AN897"/>
      <c r="AO897"/>
      <c r="AP897"/>
    </row>
    <row r="898" spans="1:42" s="33" customFormat="1" ht="63" customHeight="1" x14ac:dyDescent="0.25">
      <c r="A898" s="13" t="s">
        <v>1875</v>
      </c>
      <c r="B898" s="14">
        <v>50193000</v>
      </c>
      <c r="C898" s="15" t="s">
        <v>2244</v>
      </c>
      <c r="D898" s="15" t="s">
        <v>3571</v>
      </c>
      <c r="E898" s="14" t="s">
        <v>3581</v>
      </c>
      <c r="F898" s="22" t="s">
        <v>3680</v>
      </c>
      <c r="G898" s="24" t="s">
        <v>3683</v>
      </c>
      <c r="H898" s="23">
        <v>30942275</v>
      </c>
      <c r="I898" s="23">
        <v>30942275</v>
      </c>
      <c r="J898" s="16" t="s">
        <v>3599</v>
      </c>
      <c r="K898" s="16" t="s">
        <v>3600</v>
      </c>
      <c r="L898" s="15" t="s">
        <v>1877</v>
      </c>
      <c r="M898" s="15" t="s">
        <v>1878</v>
      </c>
      <c r="N898" s="15">
        <v>3835465</v>
      </c>
      <c r="O898" s="15" t="s">
        <v>1879</v>
      </c>
      <c r="P898" s="16" t="s">
        <v>1880</v>
      </c>
      <c r="Q898" s="16" t="s">
        <v>2237</v>
      </c>
      <c r="R898" s="16" t="s">
        <v>1882</v>
      </c>
      <c r="S898" s="16" t="s">
        <v>1883</v>
      </c>
      <c r="T898" s="16" t="s">
        <v>2237</v>
      </c>
      <c r="U898" s="17" t="s">
        <v>1884</v>
      </c>
      <c r="V898" s="17" t="s">
        <v>2245</v>
      </c>
      <c r="W898" s="16" t="s">
        <v>2245</v>
      </c>
      <c r="X898" s="18">
        <v>43052</v>
      </c>
      <c r="Y898" s="16">
        <v>2017060093032</v>
      </c>
      <c r="Z898" s="16" t="s">
        <v>2245</v>
      </c>
      <c r="AA898" s="19">
        <f t="shared" si="17"/>
        <v>1</v>
      </c>
      <c r="AB898" s="17" t="s">
        <v>2246</v>
      </c>
      <c r="AC898" s="17" t="s">
        <v>361</v>
      </c>
      <c r="AD898" s="17" t="s">
        <v>48</v>
      </c>
      <c r="AE898" s="15" t="s">
        <v>2239</v>
      </c>
      <c r="AF898" s="16" t="s">
        <v>53</v>
      </c>
      <c r="AG898" s="15" t="s">
        <v>1508</v>
      </c>
      <c r="AH898"/>
      <c r="AI898"/>
      <c r="AJ898"/>
      <c r="AK898"/>
      <c r="AL898"/>
      <c r="AM898"/>
      <c r="AN898"/>
      <c r="AO898"/>
      <c r="AP898"/>
    </row>
    <row r="899" spans="1:42" s="33" customFormat="1" ht="63" customHeight="1" x14ac:dyDescent="0.25">
      <c r="A899" s="13" t="s">
        <v>1875</v>
      </c>
      <c r="B899" s="14">
        <v>50193000</v>
      </c>
      <c r="C899" s="15" t="s">
        <v>2247</v>
      </c>
      <c r="D899" s="15" t="s">
        <v>3571</v>
      </c>
      <c r="E899" s="14" t="s">
        <v>3581</v>
      </c>
      <c r="F899" s="22" t="s">
        <v>3680</v>
      </c>
      <c r="G899" s="24" t="s">
        <v>3683</v>
      </c>
      <c r="H899" s="23">
        <v>19560200</v>
      </c>
      <c r="I899" s="23">
        <v>19560200</v>
      </c>
      <c r="J899" s="16" t="s">
        <v>3599</v>
      </c>
      <c r="K899" s="16" t="s">
        <v>3600</v>
      </c>
      <c r="L899" s="15" t="s">
        <v>1877</v>
      </c>
      <c r="M899" s="15" t="s">
        <v>1878</v>
      </c>
      <c r="N899" s="15">
        <v>3835465</v>
      </c>
      <c r="O899" s="15" t="s">
        <v>1879</v>
      </c>
      <c r="P899" s="16" t="s">
        <v>1880</v>
      </c>
      <c r="Q899" s="16" t="s">
        <v>2237</v>
      </c>
      <c r="R899" s="16" t="s">
        <v>1882</v>
      </c>
      <c r="S899" s="16" t="s">
        <v>1883</v>
      </c>
      <c r="T899" s="16" t="s">
        <v>2237</v>
      </c>
      <c r="U899" s="17" t="s">
        <v>1884</v>
      </c>
      <c r="V899" s="17" t="s">
        <v>2248</v>
      </c>
      <c r="W899" s="16" t="s">
        <v>2248</v>
      </c>
      <c r="X899" s="18">
        <v>43052</v>
      </c>
      <c r="Y899" s="16">
        <v>2017060093032</v>
      </c>
      <c r="Z899" s="16" t="s">
        <v>2248</v>
      </c>
      <c r="AA899" s="19">
        <f t="shared" si="17"/>
        <v>1</v>
      </c>
      <c r="AB899" s="17" t="s">
        <v>2106</v>
      </c>
      <c r="AC899" s="17" t="s">
        <v>361</v>
      </c>
      <c r="AD899" s="17" t="s">
        <v>48</v>
      </c>
      <c r="AE899" s="15" t="s">
        <v>2239</v>
      </c>
      <c r="AF899" s="16" t="s">
        <v>53</v>
      </c>
      <c r="AG899" s="15" t="s">
        <v>1508</v>
      </c>
      <c r="AH899"/>
      <c r="AI899"/>
      <c r="AJ899"/>
      <c r="AK899"/>
      <c r="AL899"/>
      <c r="AM899"/>
      <c r="AN899"/>
      <c r="AO899"/>
      <c r="AP899"/>
    </row>
    <row r="900" spans="1:42" s="33" customFormat="1" ht="63" customHeight="1" x14ac:dyDescent="0.25">
      <c r="A900" s="13" t="s">
        <v>1875</v>
      </c>
      <c r="B900" s="14">
        <v>50193000</v>
      </c>
      <c r="C900" s="15" t="s">
        <v>2249</v>
      </c>
      <c r="D900" s="15" t="s">
        <v>3571</v>
      </c>
      <c r="E900" s="14" t="s">
        <v>3581</v>
      </c>
      <c r="F900" s="22" t="s">
        <v>3680</v>
      </c>
      <c r="G900" s="24" t="s">
        <v>3683</v>
      </c>
      <c r="H900" s="23">
        <v>39018400</v>
      </c>
      <c r="I900" s="23">
        <v>39018400</v>
      </c>
      <c r="J900" s="16" t="s">
        <v>3599</v>
      </c>
      <c r="K900" s="16" t="s">
        <v>3600</v>
      </c>
      <c r="L900" s="15" t="s">
        <v>1877</v>
      </c>
      <c r="M900" s="15" t="s">
        <v>1878</v>
      </c>
      <c r="N900" s="15">
        <v>3835465</v>
      </c>
      <c r="O900" s="15" t="s">
        <v>1879</v>
      </c>
      <c r="P900" s="16" t="s">
        <v>1880</v>
      </c>
      <c r="Q900" s="16" t="s">
        <v>2237</v>
      </c>
      <c r="R900" s="16" t="s">
        <v>1882</v>
      </c>
      <c r="S900" s="16" t="s">
        <v>1883</v>
      </c>
      <c r="T900" s="16" t="s">
        <v>2237</v>
      </c>
      <c r="U900" s="17" t="s">
        <v>1884</v>
      </c>
      <c r="V900" s="17" t="s">
        <v>2250</v>
      </c>
      <c r="W900" s="16" t="s">
        <v>2250</v>
      </c>
      <c r="X900" s="18">
        <v>43052</v>
      </c>
      <c r="Y900" s="16">
        <v>2017060093032</v>
      </c>
      <c r="Z900" s="16" t="s">
        <v>2250</v>
      </c>
      <c r="AA900" s="19">
        <f t="shared" si="17"/>
        <v>1</v>
      </c>
      <c r="AB900" s="17" t="s">
        <v>2251</v>
      </c>
      <c r="AC900" s="17" t="s">
        <v>361</v>
      </c>
      <c r="AD900" s="17" t="s">
        <v>48</v>
      </c>
      <c r="AE900" s="15" t="s">
        <v>2239</v>
      </c>
      <c r="AF900" s="16" t="s">
        <v>53</v>
      </c>
      <c r="AG900" s="15" t="s">
        <v>1508</v>
      </c>
      <c r="AH900"/>
      <c r="AI900"/>
      <c r="AJ900"/>
      <c r="AK900"/>
      <c r="AL900"/>
      <c r="AM900"/>
      <c r="AN900"/>
      <c r="AO900"/>
      <c r="AP900"/>
    </row>
    <row r="901" spans="1:42" s="33" customFormat="1" ht="63" customHeight="1" x14ac:dyDescent="0.25">
      <c r="A901" s="13" t="s">
        <v>1875</v>
      </c>
      <c r="B901" s="14">
        <v>50193000</v>
      </c>
      <c r="C901" s="15" t="s">
        <v>2252</v>
      </c>
      <c r="D901" s="15" t="s">
        <v>3571</v>
      </c>
      <c r="E901" s="14" t="s">
        <v>3581</v>
      </c>
      <c r="F901" s="22" t="s">
        <v>3680</v>
      </c>
      <c r="G901" s="24" t="s">
        <v>3683</v>
      </c>
      <c r="H901" s="23">
        <v>176493500</v>
      </c>
      <c r="I901" s="23">
        <v>176493500</v>
      </c>
      <c r="J901" s="16" t="s">
        <v>3599</v>
      </c>
      <c r="K901" s="16" t="s">
        <v>3600</v>
      </c>
      <c r="L901" s="15" t="s">
        <v>1877</v>
      </c>
      <c r="M901" s="15" t="s">
        <v>1878</v>
      </c>
      <c r="N901" s="15">
        <v>3835465</v>
      </c>
      <c r="O901" s="15" t="s">
        <v>1879</v>
      </c>
      <c r="P901" s="16" t="s">
        <v>1880</v>
      </c>
      <c r="Q901" s="16" t="s">
        <v>2237</v>
      </c>
      <c r="R901" s="16" t="s">
        <v>1882</v>
      </c>
      <c r="S901" s="16" t="s">
        <v>1883</v>
      </c>
      <c r="T901" s="16" t="s">
        <v>2237</v>
      </c>
      <c r="U901" s="17" t="s">
        <v>1884</v>
      </c>
      <c r="V901" s="17" t="s">
        <v>2253</v>
      </c>
      <c r="W901" s="16" t="s">
        <v>2253</v>
      </c>
      <c r="X901" s="18">
        <v>43052</v>
      </c>
      <c r="Y901" s="16">
        <v>2017060093032</v>
      </c>
      <c r="Z901" s="16" t="s">
        <v>2253</v>
      </c>
      <c r="AA901" s="19">
        <f t="shared" si="17"/>
        <v>1</v>
      </c>
      <c r="AB901" s="17" t="s">
        <v>2254</v>
      </c>
      <c r="AC901" s="17" t="s">
        <v>361</v>
      </c>
      <c r="AD901" s="17" t="s">
        <v>48</v>
      </c>
      <c r="AE901" s="15" t="s">
        <v>2239</v>
      </c>
      <c r="AF901" s="16" t="s">
        <v>53</v>
      </c>
      <c r="AG901" s="15" t="s">
        <v>1508</v>
      </c>
      <c r="AH901"/>
      <c r="AI901"/>
      <c r="AJ901"/>
      <c r="AK901"/>
      <c r="AL901"/>
      <c r="AM901"/>
      <c r="AN901"/>
      <c r="AO901"/>
      <c r="AP901"/>
    </row>
    <row r="902" spans="1:42" s="33" customFormat="1" ht="63" customHeight="1" x14ac:dyDescent="0.25">
      <c r="A902" s="13" t="s">
        <v>1875</v>
      </c>
      <c r="B902" s="14">
        <v>50193000</v>
      </c>
      <c r="C902" s="15" t="s">
        <v>2255</v>
      </c>
      <c r="D902" s="15" t="s">
        <v>3571</v>
      </c>
      <c r="E902" s="14" t="s">
        <v>3581</v>
      </c>
      <c r="F902" s="22" t="s">
        <v>3680</v>
      </c>
      <c r="G902" s="24" t="s">
        <v>3683</v>
      </c>
      <c r="H902" s="23">
        <v>54157900</v>
      </c>
      <c r="I902" s="23">
        <v>54157900</v>
      </c>
      <c r="J902" s="16" t="s">
        <v>3599</v>
      </c>
      <c r="K902" s="16" t="s">
        <v>3600</v>
      </c>
      <c r="L902" s="15" t="s">
        <v>1877</v>
      </c>
      <c r="M902" s="15" t="s">
        <v>1878</v>
      </c>
      <c r="N902" s="15">
        <v>3835465</v>
      </c>
      <c r="O902" s="15" t="s">
        <v>1879</v>
      </c>
      <c r="P902" s="16" t="s">
        <v>1880</v>
      </c>
      <c r="Q902" s="16" t="s">
        <v>2237</v>
      </c>
      <c r="R902" s="16" t="s">
        <v>1882</v>
      </c>
      <c r="S902" s="16" t="s">
        <v>1883</v>
      </c>
      <c r="T902" s="16" t="s">
        <v>2237</v>
      </c>
      <c r="U902" s="17" t="s">
        <v>1884</v>
      </c>
      <c r="V902" s="17" t="s">
        <v>2256</v>
      </c>
      <c r="W902" s="16" t="s">
        <v>2256</v>
      </c>
      <c r="X902" s="18">
        <v>43052</v>
      </c>
      <c r="Y902" s="16">
        <v>2017060093032</v>
      </c>
      <c r="Z902" s="16" t="s">
        <v>2256</v>
      </c>
      <c r="AA902" s="19">
        <f t="shared" si="17"/>
        <v>1</v>
      </c>
      <c r="AB902" s="17" t="s">
        <v>2193</v>
      </c>
      <c r="AC902" s="17" t="s">
        <v>361</v>
      </c>
      <c r="AD902" s="17" t="s">
        <v>48</v>
      </c>
      <c r="AE902" s="15" t="s">
        <v>2239</v>
      </c>
      <c r="AF902" s="16" t="s">
        <v>53</v>
      </c>
      <c r="AG902" s="15" t="s">
        <v>1508</v>
      </c>
      <c r="AH902"/>
      <c r="AI902"/>
      <c r="AJ902"/>
      <c r="AK902"/>
      <c r="AL902"/>
      <c r="AM902"/>
      <c r="AN902"/>
      <c r="AO902"/>
      <c r="AP902"/>
    </row>
    <row r="903" spans="1:42" s="33" customFormat="1" ht="63" customHeight="1" x14ac:dyDescent="0.25">
      <c r="A903" s="13" t="s">
        <v>1875</v>
      </c>
      <c r="B903" s="14">
        <v>50193000</v>
      </c>
      <c r="C903" s="15" t="s">
        <v>2257</v>
      </c>
      <c r="D903" s="15" t="s">
        <v>3571</v>
      </c>
      <c r="E903" s="14" t="s">
        <v>3581</v>
      </c>
      <c r="F903" s="22" t="s">
        <v>3680</v>
      </c>
      <c r="G903" s="24" t="s">
        <v>3683</v>
      </c>
      <c r="H903" s="23">
        <v>100792000</v>
      </c>
      <c r="I903" s="23">
        <v>100792000</v>
      </c>
      <c r="J903" s="16" t="s">
        <v>3599</v>
      </c>
      <c r="K903" s="16" t="s">
        <v>3600</v>
      </c>
      <c r="L903" s="15" t="s">
        <v>1877</v>
      </c>
      <c r="M903" s="15" t="s">
        <v>1878</v>
      </c>
      <c r="N903" s="15">
        <v>3835465</v>
      </c>
      <c r="O903" s="15" t="s">
        <v>1879</v>
      </c>
      <c r="P903" s="16" t="s">
        <v>1880</v>
      </c>
      <c r="Q903" s="16" t="s">
        <v>2237</v>
      </c>
      <c r="R903" s="16" t="s">
        <v>1882</v>
      </c>
      <c r="S903" s="16" t="s">
        <v>1883</v>
      </c>
      <c r="T903" s="16" t="s">
        <v>2237</v>
      </c>
      <c r="U903" s="17" t="s">
        <v>1884</v>
      </c>
      <c r="V903" s="17" t="s">
        <v>2258</v>
      </c>
      <c r="W903" s="16" t="s">
        <v>2258</v>
      </c>
      <c r="X903" s="18">
        <v>43052</v>
      </c>
      <c r="Y903" s="16">
        <v>2017060093032</v>
      </c>
      <c r="Z903" s="16" t="s">
        <v>2258</v>
      </c>
      <c r="AA903" s="19">
        <f t="shared" si="17"/>
        <v>1</v>
      </c>
      <c r="AB903" s="17" t="s">
        <v>2196</v>
      </c>
      <c r="AC903" s="17" t="s">
        <v>361</v>
      </c>
      <c r="AD903" s="17" t="s">
        <v>48</v>
      </c>
      <c r="AE903" s="15" t="s">
        <v>2239</v>
      </c>
      <c r="AF903" s="16" t="s">
        <v>53</v>
      </c>
      <c r="AG903" s="15" t="s">
        <v>1508</v>
      </c>
      <c r="AH903"/>
      <c r="AI903"/>
      <c r="AJ903"/>
      <c r="AK903"/>
      <c r="AL903"/>
      <c r="AM903"/>
      <c r="AN903"/>
      <c r="AO903"/>
      <c r="AP903"/>
    </row>
    <row r="904" spans="1:42" s="33" customFormat="1" ht="63" customHeight="1" x14ac:dyDescent="0.25">
      <c r="A904" s="13" t="s">
        <v>1875</v>
      </c>
      <c r="B904" s="14">
        <v>50193000</v>
      </c>
      <c r="C904" s="15" t="s">
        <v>2259</v>
      </c>
      <c r="D904" s="15" t="s">
        <v>3571</v>
      </c>
      <c r="E904" s="14" t="s">
        <v>3581</v>
      </c>
      <c r="F904" s="22" t="s">
        <v>3680</v>
      </c>
      <c r="G904" s="24" t="s">
        <v>3683</v>
      </c>
      <c r="H904" s="23">
        <v>46190600</v>
      </c>
      <c r="I904" s="23">
        <v>46190600</v>
      </c>
      <c r="J904" s="16" t="s">
        <v>3599</v>
      </c>
      <c r="K904" s="16" t="s">
        <v>3600</v>
      </c>
      <c r="L904" s="15" t="s">
        <v>1877</v>
      </c>
      <c r="M904" s="15" t="s">
        <v>1878</v>
      </c>
      <c r="N904" s="15">
        <v>3835465</v>
      </c>
      <c r="O904" s="15" t="s">
        <v>1879</v>
      </c>
      <c r="P904" s="16" t="s">
        <v>1880</v>
      </c>
      <c r="Q904" s="16" t="s">
        <v>2237</v>
      </c>
      <c r="R904" s="16" t="s">
        <v>1882</v>
      </c>
      <c r="S904" s="16" t="s">
        <v>1883</v>
      </c>
      <c r="T904" s="16" t="s">
        <v>2237</v>
      </c>
      <c r="U904" s="17" t="s">
        <v>1884</v>
      </c>
      <c r="V904" s="17" t="s">
        <v>2260</v>
      </c>
      <c r="W904" s="16" t="s">
        <v>2260</v>
      </c>
      <c r="X904" s="18">
        <v>43052</v>
      </c>
      <c r="Y904" s="16">
        <v>2017060093032</v>
      </c>
      <c r="Z904" s="16" t="s">
        <v>2260</v>
      </c>
      <c r="AA904" s="19">
        <f t="shared" si="17"/>
        <v>1</v>
      </c>
      <c r="AB904" s="17" t="s">
        <v>2261</v>
      </c>
      <c r="AC904" s="17" t="s">
        <v>361</v>
      </c>
      <c r="AD904" s="17" t="s">
        <v>48</v>
      </c>
      <c r="AE904" s="15" t="s">
        <v>2239</v>
      </c>
      <c r="AF904" s="16" t="s">
        <v>53</v>
      </c>
      <c r="AG904" s="15" t="s">
        <v>1508</v>
      </c>
      <c r="AH904"/>
      <c r="AI904"/>
      <c r="AJ904"/>
      <c r="AK904"/>
      <c r="AL904"/>
      <c r="AM904"/>
      <c r="AN904"/>
      <c r="AO904"/>
      <c r="AP904"/>
    </row>
    <row r="905" spans="1:42" s="33" customFormat="1" ht="63" customHeight="1" x14ac:dyDescent="0.25">
      <c r="A905" s="13" t="s">
        <v>1875</v>
      </c>
      <c r="B905" s="14">
        <v>50193000</v>
      </c>
      <c r="C905" s="15" t="s">
        <v>2262</v>
      </c>
      <c r="D905" s="15" t="s">
        <v>3571</v>
      </c>
      <c r="E905" s="14" t="s">
        <v>3581</v>
      </c>
      <c r="F905" s="22" t="s">
        <v>3680</v>
      </c>
      <c r="G905" s="24" t="s">
        <v>3683</v>
      </c>
      <c r="H905" s="23">
        <v>59397300</v>
      </c>
      <c r="I905" s="23">
        <v>59397300</v>
      </c>
      <c r="J905" s="16" t="s">
        <v>3599</v>
      </c>
      <c r="K905" s="16" t="s">
        <v>3600</v>
      </c>
      <c r="L905" s="15" t="s">
        <v>1877</v>
      </c>
      <c r="M905" s="15" t="s">
        <v>1878</v>
      </c>
      <c r="N905" s="15">
        <v>3835465</v>
      </c>
      <c r="O905" s="15" t="s">
        <v>1879</v>
      </c>
      <c r="P905" s="16" t="s">
        <v>1880</v>
      </c>
      <c r="Q905" s="16" t="s">
        <v>2237</v>
      </c>
      <c r="R905" s="16" t="s">
        <v>1882</v>
      </c>
      <c r="S905" s="16" t="s">
        <v>1883</v>
      </c>
      <c r="T905" s="16" t="s">
        <v>2237</v>
      </c>
      <c r="U905" s="17" t="s">
        <v>1884</v>
      </c>
      <c r="V905" s="17" t="s">
        <v>2263</v>
      </c>
      <c r="W905" s="16" t="s">
        <v>2263</v>
      </c>
      <c r="X905" s="18">
        <v>43052</v>
      </c>
      <c r="Y905" s="16">
        <v>2017060093032</v>
      </c>
      <c r="Z905" s="16" t="s">
        <v>2263</v>
      </c>
      <c r="AA905" s="19">
        <f t="shared" si="17"/>
        <v>1</v>
      </c>
      <c r="AB905" s="17" t="s">
        <v>2220</v>
      </c>
      <c r="AC905" s="17" t="s">
        <v>361</v>
      </c>
      <c r="AD905" s="17" t="s">
        <v>48</v>
      </c>
      <c r="AE905" s="15" t="s">
        <v>2239</v>
      </c>
      <c r="AF905" s="16" t="s">
        <v>53</v>
      </c>
      <c r="AG905" s="15" t="s">
        <v>1508</v>
      </c>
      <c r="AH905"/>
      <c r="AI905"/>
      <c r="AJ905"/>
      <c r="AK905"/>
      <c r="AL905"/>
      <c r="AM905"/>
      <c r="AN905"/>
      <c r="AO905"/>
      <c r="AP905"/>
    </row>
    <row r="906" spans="1:42" s="33" customFormat="1" ht="63" customHeight="1" x14ac:dyDescent="0.25">
      <c r="A906" s="13" t="s">
        <v>1875</v>
      </c>
      <c r="B906" s="14">
        <v>50193000</v>
      </c>
      <c r="C906" s="15" t="s">
        <v>2264</v>
      </c>
      <c r="D906" s="15" t="s">
        <v>3571</v>
      </c>
      <c r="E906" s="14" t="s">
        <v>3581</v>
      </c>
      <c r="F906" s="22" t="s">
        <v>3680</v>
      </c>
      <c r="G906" s="24" t="s">
        <v>3683</v>
      </c>
      <c r="H906" s="23">
        <v>256362000</v>
      </c>
      <c r="I906" s="23">
        <v>256362000</v>
      </c>
      <c r="J906" s="16" t="s">
        <v>3599</v>
      </c>
      <c r="K906" s="16" t="s">
        <v>3600</v>
      </c>
      <c r="L906" s="15" t="s">
        <v>1877</v>
      </c>
      <c r="M906" s="15" t="s">
        <v>1878</v>
      </c>
      <c r="N906" s="15">
        <v>3835465</v>
      </c>
      <c r="O906" s="15" t="s">
        <v>1879</v>
      </c>
      <c r="P906" s="16" t="s">
        <v>1880</v>
      </c>
      <c r="Q906" s="16" t="s">
        <v>2237</v>
      </c>
      <c r="R906" s="16" t="s">
        <v>1882</v>
      </c>
      <c r="S906" s="16" t="s">
        <v>1883</v>
      </c>
      <c r="T906" s="16" t="s">
        <v>2237</v>
      </c>
      <c r="U906" s="17" t="s">
        <v>1884</v>
      </c>
      <c r="V906" s="17" t="s">
        <v>2265</v>
      </c>
      <c r="W906" s="16" t="s">
        <v>2265</v>
      </c>
      <c r="X906" s="18">
        <v>43052</v>
      </c>
      <c r="Y906" s="16">
        <v>2017060093032</v>
      </c>
      <c r="Z906" s="16" t="s">
        <v>2265</v>
      </c>
      <c r="AA906" s="19">
        <f t="shared" si="17"/>
        <v>1</v>
      </c>
      <c r="AB906" s="17" t="s">
        <v>2226</v>
      </c>
      <c r="AC906" s="17" t="s">
        <v>361</v>
      </c>
      <c r="AD906" s="17" t="s">
        <v>48</v>
      </c>
      <c r="AE906" s="15" t="s">
        <v>2239</v>
      </c>
      <c r="AF906" s="16" t="s">
        <v>53</v>
      </c>
      <c r="AG906" s="15" t="s">
        <v>1508</v>
      </c>
      <c r="AH906"/>
      <c r="AI906"/>
      <c r="AJ906"/>
      <c r="AK906"/>
      <c r="AL906"/>
      <c r="AM906"/>
      <c r="AN906"/>
      <c r="AO906"/>
      <c r="AP906"/>
    </row>
    <row r="907" spans="1:42" s="33" customFormat="1" ht="63" customHeight="1" x14ac:dyDescent="0.25">
      <c r="A907" s="13" t="s">
        <v>1875</v>
      </c>
      <c r="B907" s="14">
        <v>85151603</v>
      </c>
      <c r="C907" s="15" t="s">
        <v>2266</v>
      </c>
      <c r="D907" s="15" t="s">
        <v>3571</v>
      </c>
      <c r="E907" s="14" t="s">
        <v>3581</v>
      </c>
      <c r="F907" s="22" t="s">
        <v>3680</v>
      </c>
      <c r="G907" s="24" t="s">
        <v>3683</v>
      </c>
      <c r="H907" s="23">
        <v>118817520</v>
      </c>
      <c r="I907" s="23">
        <v>118817520</v>
      </c>
      <c r="J907" s="16" t="s">
        <v>3599</v>
      </c>
      <c r="K907" s="16" t="s">
        <v>3600</v>
      </c>
      <c r="L907" s="15" t="s">
        <v>1877</v>
      </c>
      <c r="M907" s="15" t="s">
        <v>1878</v>
      </c>
      <c r="N907" s="15">
        <v>3835465</v>
      </c>
      <c r="O907" s="15" t="s">
        <v>1879</v>
      </c>
      <c r="P907" s="16" t="s">
        <v>1880</v>
      </c>
      <c r="Q907" s="16" t="s">
        <v>2267</v>
      </c>
      <c r="R907" s="16" t="s">
        <v>2268</v>
      </c>
      <c r="S907" s="16" t="s">
        <v>2269</v>
      </c>
      <c r="T907" s="16" t="s">
        <v>2267</v>
      </c>
      <c r="U907" s="17" t="s">
        <v>2270</v>
      </c>
      <c r="V907" s="17">
        <v>7927</v>
      </c>
      <c r="W907" s="16">
        <v>7927</v>
      </c>
      <c r="X907" s="18">
        <v>43048</v>
      </c>
      <c r="Y907" s="16">
        <v>2017060093032</v>
      </c>
      <c r="Z907" s="16">
        <v>4600007771</v>
      </c>
      <c r="AA907" s="19">
        <f t="shared" ref="AA907:AA970" si="18">+IF(AND(W907="",X907="",Y907="",Z907=""),"",IF(AND(W907&lt;&gt;"",X907="",Y907="",Z907=""),0%,IF(AND(W907&lt;&gt;"",X907&lt;&gt;"",Y907="",Z907=""),33%,IF(AND(W907&lt;&gt;"",X907&lt;&gt;"",Y907&lt;&gt;"",Z907=""),66%,IF(AND(W907&lt;&gt;"",X907&lt;&gt;"",Y907&lt;&gt;"",Z907&lt;&gt;""),100%,"Información incompleta")))))</f>
        <v>1</v>
      </c>
      <c r="AB907" s="17" t="s">
        <v>2220</v>
      </c>
      <c r="AC907" s="17" t="s">
        <v>361</v>
      </c>
      <c r="AD907" s="17" t="s">
        <v>48</v>
      </c>
      <c r="AE907" s="15" t="s">
        <v>2271</v>
      </c>
      <c r="AF907" s="16" t="s">
        <v>53</v>
      </c>
      <c r="AG907" s="15" t="s">
        <v>1508</v>
      </c>
      <c r="AH907"/>
      <c r="AI907"/>
      <c r="AJ907"/>
      <c r="AK907"/>
      <c r="AL907"/>
      <c r="AM907"/>
      <c r="AN907"/>
      <c r="AO907"/>
      <c r="AP907"/>
    </row>
    <row r="908" spans="1:42" s="33" customFormat="1" ht="63" customHeight="1" x14ac:dyDescent="0.25">
      <c r="A908" s="13" t="s">
        <v>1875</v>
      </c>
      <c r="B908" s="14">
        <v>85151603</v>
      </c>
      <c r="C908" s="15" t="s">
        <v>2272</v>
      </c>
      <c r="D908" s="15" t="s">
        <v>3571</v>
      </c>
      <c r="E908" s="14" t="s">
        <v>3581</v>
      </c>
      <c r="F908" s="22" t="s">
        <v>3680</v>
      </c>
      <c r="G908" s="24" t="s">
        <v>3683</v>
      </c>
      <c r="H908" s="23">
        <v>119381264</v>
      </c>
      <c r="I908" s="23">
        <v>119381264</v>
      </c>
      <c r="J908" s="16" t="s">
        <v>3599</v>
      </c>
      <c r="K908" s="16" t="s">
        <v>3600</v>
      </c>
      <c r="L908" s="15" t="s">
        <v>1877</v>
      </c>
      <c r="M908" s="15" t="s">
        <v>1878</v>
      </c>
      <c r="N908" s="15">
        <v>3835465</v>
      </c>
      <c r="O908" s="15" t="s">
        <v>1879</v>
      </c>
      <c r="P908" s="16" t="s">
        <v>1880</v>
      </c>
      <c r="Q908" s="16" t="s">
        <v>2267</v>
      </c>
      <c r="R908" s="16" t="s">
        <v>2268</v>
      </c>
      <c r="S908" s="16" t="s">
        <v>2269</v>
      </c>
      <c r="T908" s="16" t="s">
        <v>2267</v>
      </c>
      <c r="U908" s="17" t="s">
        <v>2270</v>
      </c>
      <c r="V908" s="17">
        <v>7928</v>
      </c>
      <c r="W908" s="16">
        <v>7928</v>
      </c>
      <c r="X908" s="18">
        <v>43048</v>
      </c>
      <c r="Y908" s="16">
        <v>2017060093032</v>
      </c>
      <c r="Z908" s="16">
        <v>4600007781</v>
      </c>
      <c r="AA908" s="19">
        <f t="shared" si="18"/>
        <v>1</v>
      </c>
      <c r="AB908" s="17" t="s">
        <v>2273</v>
      </c>
      <c r="AC908" s="17" t="s">
        <v>361</v>
      </c>
      <c r="AD908" s="17" t="s">
        <v>48</v>
      </c>
      <c r="AE908" s="15" t="s">
        <v>2271</v>
      </c>
      <c r="AF908" s="16" t="s">
        <v>53</v>
      </c>
      <c r="AG908" s="15" t="s">
        <v>1508</v>
      </c>
      <c r="AH908"/>
      <c r="AI908"/>
      <c r="AJ908"/>
      <c r="AK908"/>
      <c r="AL908"/>
      <c r="AM908"/>
      <c r="AN908"/>
      <c r="AO908"/>
      <c r="AP908"/>
    </row>
    <row r="909" spans="1:42" s="33" customFormat="1" ht="63" customHeight="1" x14ac:dyDescent="0.25">
      <c r="A909" s="13" t="s">
        <v>1875</v>
      </c>
      <c r="B909" s="14">
        <v>85151603</v>
      </c>
      <c r="C909" s="15" t="s">
        <v>2274</v>
      </c>
      <c r="D909" s="15" t="s">
        <v>3571</v>
      </c>
      <c r="E909" s="14" t="s">
        <v>3581</v>
      </c>
      <c r="F909" s="22" t="s">
        <v>3680</v>
      </c>
      <c r="G909" s="24" t="s">
        <v>3683</v>
      </c>
      <c r="H909" s="23">
        <v>68050000</v>
      </c>
      <c r="I909" s="23">
        <v>68050000</v>
      </c>
      <c r="J909" s="16" t="s">
        <v>3599</v>
      </c>
      <c r="K909" s="16" t="s">
        <v>3600</v>
      </c>
      <c r="L909" s="15" t="s">
        <v>1877</v>
      </c>
      <c r="M909" s="15" t="s">
        <v>1878</v>
      </c>
      <c r="N909" s="15">
        <v>3835465</v>
      </c>
      <c r="O909" s="15" t="s">
        <v>1879</v>
      </c>
      <c r="P909" s="16" t="s">
        <v>1880</v>
      </c>
      <c r="Q909" s="16" t="s">
        <v>2267</v>
      </c>
      <c r="R909" s="16" t="s">
        <v>2268</v>
      </c>
      <c r="S909" s="16" t="s">
        <v>2269</v>
      </c>
      <c r="T909" s="16" t="s">
        <v>2267</v>
      </c>
      <c r="U909" s="17" t="s">
        <v>2270</v>
      </c>
      <c r="V909" s="17">
        <v>7925</v>
      </c>
      <c r="W909" s="16">
        <v>7925</v>
      </c>
      <c r="X909" s="18">
        <v>43048</v>
      </c>
      <c r="Y909" s="16">
        <v>2017060093032</v>
      </c>
      <c r="Z909" s="16">
        <v>4600007786</v>
      </c>
      <c r="AA909" s="19">
        <f t="shared" si="18"/>
        <v>1</v>
      </c>
      <c r="AB909" s="17" t="s">
        <v>2190</v>
      </c>
      <c r="AC909" s="17" t="s">
        <v>361</v>
      </c>
      <c r="AD909" s="17" t="s">
        <v>48</v>
      </c>
      <c r="AE909" s="15" t="s">
        <v>2271</v>
      </c>
      <c r="AF909" s="16" t="s">
        <v>53</v>
      </c>
      <c r="AG909" s="15" t="s">
        <v>1508</v>
      </c>
      <c r="AH909"/>
      <c r="AI909"/>
      <c r="AJ909"/>
      <c r="AK909"/>
      <c r="AL909"/>
      <c r="AM909"/>
      <c r="AN909"/>
      <c r="AO909"/>
      <c r="AP909"/>
    </row>
    <row r="910" spans="1:42" s="33" customFormat="1" ht="63" customHeight="1" x14ac:dyDescent="0.25">
      <c r="A910" s="13" t="s">
        <v>1875</v>
      </c>
      <c r="B910" s="14">
        <v>85151603</v>
      </c>
      <c r="C910" s="15" t="s">
        <v>2275</v>
      </c>
      <c r="D910" s="15" t="s">
        <v>3571</v>
      </c>
      <c r="E910" s="14" t="s">
        <v>3581</v>
      </c>
      <c r="F910" s="22" t="s">
        <v>3680</v>
      </c>
      <c r="G910" s="24" t="s">
        <v>3683</v>
      </c>
      <c r="H910" s="23">
        <v>133200048</v>
      </c>
      <c r="I910" s="23">
        <v>133200048</v>
      </c>
      <c r="J910" s="16" t="s">
        <v>3599</v>
      </c>
      <c r="K910" s="16" t="s">
        <v>3600</v>
      </c>
      <c r="L910" s="15" t="s">
        <v>1877</v>
      </c>
      <c r="M910" s="15" t="s">
        <v>1878</v>
      </c>
      <c r="N910" s="15">
        <v>3835465</v>
      </c>
      <c r="O910" s="15" t="s">
        <v>1879</v>
      </c>
      <c r="P910" s="16" t="s">
        <v>1880</v>
      </c>
      <c r="Q910" s="16" t="s">
        <v>2267</v>
      </c>
      <c r="R910" s="16" t="s">
        <v>2268</v>
      </c>
      <c r="S910" s="16" t="s">
        <v>2269</v>
      </c>
      <c r="T910" s="16" t="s">
        <v>2267</v>
      </c>
      <c r="U910" s="17" t="s">
        <v>2270</v>
      </c>
      <c r="V910" s="17">
        <v>7924</v>
      </c>
      <c r="W910" s="16">
        <v>7924</v>
      </c>
      <c r="X910" s="18">
        <v>43048</v>
      </c>
      <c r="Y910" s="16">
        <v>2017060093032</v>
      </c>
      <c r="Z910" s="16">
        <v>4600007827</v>
      </c>
      <c r="AA910" s="19">
        <f t="shared" si="18"/>
        <v>1</v>
      </c>
      <c r="AB910" s="17" t="s">
        <v>2276</v>
      </c>
      <c r="AC910" s="17" t="s">
        <v>361</v>
      </c>
      <c r="AD910" s="17" t="s">
        <v>48</v>
      </c>
      <c r="AE910" s="15" t="s">
        <v>2271</v>
      </c>
      <c r="AF910" s="16" t="s">
        <v>53</v>
      </c>
      <c r="AG910" s="15" t="s">
        <v>1508</v>
      </c>
      <c r="AH910"/>
      <c r="AI910"/>
      <c r="AJ910"/>
      <c r="AK910"/>
      <c r="AL910"/>
      <c r="AM910"/>
      <c r="AN910"/>
      <c r="AO910"/>
      <c r="AP910"/>
    </row>
    <row r="911" spans="1:42" s="33" customFormat="1" ht="63" customHeight="1" x14ac:dyDescent="0.25">
      <c r="A911" s="13" t="s">
        <v>1875</v>
      </c>
      <c r="B911" s="14">
        <v>85151603</v>
      </c>
      <c r="C911" s="15" t="s">
        <v>2277</v>
      </c>
      <c r="D911" s="15" t="s">
        <v>3571</v>
      </c>
      <c r="E911" s="14" t="s">
        <v>3578</v>
      </c>
      <c r="F911" s="22" t="s">
        <v>3680</v>
      </c>
      <c r="G911" s="24" t="s">
        <v>3683</v>
      </c>
      <c r="H911" s="23">
        <v>98225616</v>
      </c>
      <c r="I911" s="23">
        <v>98225616</v>
      </c>
      <c r="J911" s="16" t="s">
        <v>3599</v>
      </c>
      <c r="K911" s="16" t="s">
        <v>3600</v>
      </c>
      <c r="L911" s="15" t="s">
        <v>1877</v>
      </c>
      <c r="M911" s="15" t="s">
        <v>1878</v>
      </c>
      <c r="N911" s="15">
        <v>3835465</v>
      </c>
      <c r="O911" s="15" t="s">
        <v>1879</v>
      </c>
      <c r="P911" s="16" t="s">
        <v>1880</v>
      </c>
      <c r="Q911" s="16" t="s">
        <v>2267</v>
      </c>
      <c r="R911" s="16" t="s">
        <v>2268</v>
      </c>
      <c r="S911" s="16" t="s">
        <v>2269</v>
      </c>
      <c r="T911" s="16" t="s">
        <v>2267</v>
      </c>
      <c r="U911" s="17" t="s">
        <v>2270</v>
      </c>
      <c r="V911" s="17">
        <v>7923</v>
      </c>
      <c r="W911" s="16">
        <v>7923</v>
      </c>
      <c r="X911" s="18">
        <v>43048</v>
      </c>
      <c r="Y911" s="16">
        <v>2017060093032</v>
      </c>
      <c r="Z911" s="16">
        <v>4600007817</v>
      </c>
      <c r="AA911" s="19">
        <f t="shared" si="18"/>
        <v>1</v>
      </c>
      <c r="AB911" s="17" t="s">
        <v>2178</v>
      </c>
      <c r="AC911" s="17" t="s">
        <v>361</v>
      </c>
      <c r="AD911" s="17" t="s">
        <v>48</v>
      </c>
      <c r="AE911" s="15" t="s">
        <v>2271</v>
      </c>
      <c r="AF911" s="16" t="s">
        <v>53</v>
      </c>
      <c r="AG911" s="15" t="s">
        <v>1508</v>
      </c>
      <c r="AH911"/>
      <c r="AI911"/>
      <c r="AJ911"/>
      <c r="AK911"/>
      <c r="AL911"/>
      <c r="AM911"/>
      <c r="AN911"/>
      <c r="AO911"/>
      <c r="AP911"/>
    </row>
    <row r="912" spans="1:42" s="33" customFormat="1" ht="63" customHeight="1" x14ac:dyDescent="0.25">
      <c r="A912" s="13" t="s">
        <v>1875</v>
      </c>
      <c r="B912" s="14">
        <v>80801015</v>
      </c>
      <c r="C912" s="15" t="s">
        <v>2278</v>
      </c>
      <c r="D912" s="15" t="s">
        <v>3571</v>
      </c>
      <c r="E912" s="14" t="s">
        <v>3583</v>
      </c>
      <c r="F912" s="22" t="s">
        <v>3680</v>
      </c>
      <c r="G912" s="24" t="s">
        <v>3683</v>
      </c>
      <c r="H912" s="23">
        <v>1099581129</v>
      </c>
      <c r="I912" s="23">
        <v>1099581129</v>
      </c>
      <c r="J912" s="16" t="s">
        <v>3599</v>
      </c>
      <c r="K912" s="16" t="s">
        <v>3600</v>
      </c>
      <c r="L912" s="15" t="s">
        <v>1877</v>
      </c>
      <c r="M912" s="15" t="s">
        <v>1878</v>
      </c>
      <c r="N912" s="15">
        <v>3835465</v>
      </c>
      <c r="O912" s="15" t="s">
        <v>1879</v>
      </c>
      <c r="P912" s="16" t="s">
        <v>1880</v>
      </c>
      <c r="Q912" s="16" t="s">
        <v>2279</v>
      </c>
      <c r="R912" s="16" t="s">
        <v>2280</v>
      </c>
      <c r="S912" s="16">
        <v>20158001</v>
      </c>
      <c r="T912" s="16" t="s">
        <v>2281</v>
      </c>
      <c r="U912" s="17" t="s">
        <v>2282</v>
      </c>
      <c r="V912" s="17" t="s">
        <v>2283</v>
      </c>
      <c r="W912" s="16" t="s">
        <v>2283</v>
      </c>
      <c r="X912" s="18">
        <v>43053</v>
      </c>
      <c r="Y912" s="16">
        <v>2017060093032</v>
      </c>
      <c r="Z912" s="16" t="s">
        <v>2283</v>
      </c>
      <c r="AA912" s="19">
        <f t="shared" si="18"/>
        <v>1</v>
      </c>
      <c r="AB912" s="17" t="s">
        <v>2284</v>
      </c>
      <c r="AC912" s="17" t="s">
        <v>4213</v>
      </c>
      <c r="AD912" s="17" t="s">
        <v>4214</v>
      </c>
      <c r="AE912" s="15" t="s">
        <v>2285</v>
      </c>
      <c r="AF912" s="16" t="s">
        <v>53</v>
      </c>
      <c r="AG912" s="15" t="s">
        <v>1508</v>
      </c>
      <c r="AH912"/>
      <c r="AI912"/>
      <c r="AJ912"/>
      <c r="AK912"/>
      <c r="AL912"/>
      <c r="AM912"/>
      <c r="AN912"/>
      <c r="AO912"/>
      <c r="AP912"/>
    </row>
    <row r="913" spans="1:42" s="33" customFormat="1" ht="63" customHeight="1" x14ac:dyDescent="0.25">
      <c r="A913" s="13" t="s">
        <v>1875</v>
      </c>
      <c r="B913" s="14">
        <v>80161500</v>
      </c>
      <c r="C913" s="15" t="s">
        <v>2286</v>
      </c>
      <c r="D913" s="15" t="s">
        <v>3571</v>
      </c>
      <c r="E913" s="14" t="s">
        <v>3580</v>
      </c>
      <c r="F913" s="22" t="s">
        <v>3680</v>
      </c>
      <c r="G913" s="24" t="s">
        <v>3683</v>
      </c>
      <c r="H913" s="23">
        <v>2509158203</v>
      </c>
      <c r="I913" s="23">
        <v>2509158203</v>
      </c>
      <c r="J913" s="16" t="s">
        <v>3599</v>
      </c>
      <c r="K913" s="16" t="s">
        <v>3600</v>
      </c>
      <c r="L913" s="15" t="s">
        <v>1877</v>
      </c>
      <c r="M913" s="15" t="s">
        <v>1878</v>
      </c>
      <c r="N913" s="15">
        <v>3835465</v>
      </c>
      <c r="O913" s="15" t="s">
        <v>1879</v>
      </c>
      <c r="P913" s="16" t="s">
        <v>1880</v>
      </c>
      <c r="Q913" s="16" t="s">
        <v>2287</v>
      </c>
      <c r="R913" s="16" t="s">
        <v>2288</v>
      </c>
      <c r="S913" s="16" t="s">
        <v>1883</v>
      </c>
      <c r="T913" s="16" t="s">
        <v>2289</v>
      </c>
      <c r="U913" s="17" t="s">
        <v>2290</v>
      </c>
      <c r="V913" s="17" t="s">
        <v>2291</v>
      </c>
      <c r="W913" s="16" t="s">
        <v>2291</v>
      </c>
      <c r="X913" s="18">
        <v>43053</v>
      </c>
      <c r="Y913" s="16">
        <v>2017060093032</v>
      </c>
      <c r="Z913" s="16" t="s">
        <v>2291</v>
      </c>
      <c r="AA913" s="19">
        <f t="shared" si="18"/>
        <v>1</v>
      </c>
      <c r="AB913" s="17" t="s">
        <v>2292</v>
      </c>
      <c r="AC913" s="17" t="s">
        <v>4213</v>
      </c>
      <c r="AD913" s="17" t="s">
        <v>4214</v>
      </c>
      <c r="AE913" s="15" t="s">
        <v>2293</v>
      </c>
      <c r="AF913" s="16" t="s">
        <v>53</v>
      </c>
      <c r="AG913" s="15" t="s">
        <v>1508</v>
      </c>
      <c r="AH913"/>
      <c r="AI913"/>
      <c r="AJ913"/>
      <c r="AK913"/>
      <c r="AL913"/>
      <c r="AM913"/>
      <c r="AN913"/>
      <c r="AO913"/>
      <c r="AP913"/>
    </row>
    <row r="914" spans="1:42" s="33" customFormat="1" ht="63" hidden="1" customHeight="1" x14ac:dyDescent="0.25">
      <c r="A914" s="13" t="s">
        <v>2294</v>
      </c>
      <c r="B914" s="14">
        <v>77101704</v>
      </c>
      <c r="C914" s="15" t="s">
        <v>2295</v>
      </c>
      <c r="D914" s="15" t="s">
        <v>3788</v>
      </c>
      <c r="E914" s="14" t="s">
        <v>3580</v>
      </c>
      <c r="F914" s="22" t="s">
        <v>3746</v>
      </c>
      <c r="G914" s="24" t="s">
        <v>3683</v>
      </c>
      <c r="H914" s="23">
        <v>50000000</v>
      </c>
      <c r="I914" s="23">
        <v>50000000</v>
      </c>
      <c r="J914" s="16" t="s">
        <v>3598</v>
      </c>
      <c r="K914" s="16" t="s">
        <v>48</v>
      </c>
      <c r="L914" s="15" t="s">
        <v>2296</v>
      </c>
      <c r="M914" s="15" t="s">
        <v>949</v>
      </c>
      <c r="N914" s="15" t="s">
        <v>2297</v>
      </c>
      <c r="O914" s="15" t="s">
        <v>2298</v>
      </c>
      <c r="P914" s="16" t="s">
        <v>2299</v>
      </c>
      <c r="Q914" s="16" t="s">
        <v>2300</v>
      </c>
      <c r="R914" s="16" t="s">
        <v>2301</v>
      </c>
      <c r="S914" s="16" t="s">
        <v>2302</v>
      </c>
      <c r="T914" s="16">
        <v>34010103</v>
      </c>
      <c r="U914" s="17" t="s">
        <v>2303</v>
      </c>
      <c r="V914" s="17"/>
      <c r="W914" s="16"/>
      <c r="X914" s="18"/>
      <c r="Y914" s="16"/>
      <c r="Z914" s="16"/>
      <c r="AA914" s="19" t="str">
        <f t="shared" si="18"/>
        <v/>
      </c>
      <c r="AB914" s="17"/>
      <c r="AC914" s="17"/>
      <c r="AD914" s="17"/>
      <c r="AE914" s="15" t="s">
        <v>2304</v>
      </c>
      <c r="AF914" s="16" t="s">
        <v>2305</v>
      </c>
      <c r="AG914" s="15" t="s">
        <v>1689</v>
      </c>
      <c r="AH914"/>
      <c r="AI914"/>
      <c r="AJ914"/>
      <c r="AK914"/>
      <c r="AL914"/>
      <c r="AM914"/>
      <c r="AN914"/>
      <c r="AO914"/>
      <c r="AP914"/>
    </row>
    <row r="915" spans="1:42" s="33" customFormat="1" ht="63" hidden="1" customHeight="1" x14ac:dyDescent="0.25">
      <c r="A915" s="13" t="s">
        <v>2294</v>
      </c>
      <c r="B915" s="14">
        <v>77101704</v>
      </c>
      <c r="C915" s="15" t="s">
        <v>2306</v>
      </c>
      <c r="D915" s="15" t="s">
        <v>3788</v>
      </c>
      <c r="E915" s="14" t="s">
        <v>3578</v>
      </c>
      <c r="F915" s="22" t="s">
        <v>3746</v>
      </c>
      <c r="G915" s="24" t="s">
        <v>3683</v>
      </c>
      <c r="H915" s="23">
        <v>200000000</v>
      </c>
      <c r="I915" s="23">
        <v>200000000</v>
      </c>
      <c r="J915" s="16" t="s">
        <v>3598</v>
      </c>
      <c r="K915" s="16" t="s">
        <v>48</v>
      </c>
      <c r="L915" s="15" t="s">
        <v>2296</v>
      </c>
      <c r="M915" s="15" t="s">
        <v>949</v>
      </c>
      <c r="N915" s="15" t="s">
        <v>2297</v>
      </c>
      <c r="O915" s="15" t="s">
        <v>2298</v>
      </c>
      <c r="P915" s="16" t="s">
        <v>2299</v>
      </c>
      <c r="Q915" s="16" t="s">
        <v>2300</v>
      </c>
      <c r="R915" s="16" t="s">
        <v>2301</v>
      </c>
      <c r="S915" s="16" t="s">
        <v>2302</v>
      </c>
      <c r="T915" s="16">
        <v>34010103</v>
      </c>
      <c r="U915" s="17" t="s">
        <v>2303</v>
      </c>
      <c r="V915" s="17"/>
      <c r="W915" s="16"/>
      <c r="X915" s="18"/>
      <c r="Y915" s="16"/>
      <c r="Z915" s="16"/>
      <c r="AA915" s="19" t="str">
        <f t="shared" si="18"/>
        <v/>
      </c>
      <c r="AB915" s="17"/>
      <c r="AC915" s="17"/>
      <c r="AD915" s="17"/>
      <c r="AE915" s="15" t="s">
        <v>2304</v>
      </c>
      <c r="AF915" s="16" t="s">
        <v>2305</v>
      </c>
      <c r="AG915" s="15" t="s">
        <v>1689</v>
      </c>
      <c r="AH915"/>
      <c r="AI915"/>
      <c r="AJ915"/>
      <c r="AK915"/>
      <c r="AL915"/>
      <c r="AM915"/>
      <c r="AN915"/>
      <c r="AO915"/>
      <c r="AP915"/>
    </row>
    <row r="916" spans="1:42" s="33" customFormat="1" ht="63" hidden="1" customHeight="1" x14ac:dyDescent="0.25">
      <c r="A916" s="13" t="s">
        <v>2294</v>
      </c>
      <c r="B916" s="14">
        <v>77101604</v>
      </c>
      <c r="C916" s="15" t="s">
        <v>2307</v>
      </c>
      <c r="D916" s="15" t="s">
        <v>3749</v>
      </c>
      <c r="E916" s="14" t="s">
        <v>3578</v>
      </c>
      <c r="F916" s="22" t="s">
        <v>3746</v>
      </c>
      <c r="G916" s="24" t="s">
        <v>3683</v>
      </c>
      <c r="H916" s="23">
        <v>12024805447</v>
      </c>
      <c r="I916" s="23">
        <v>12024805447</v>
      </c>
      <c r="J916" s="16" t="s">
        <v>3598</v>
      </c>
      <c r="K916" s="16" t="s">
        <v>48</v>
      </c>
      <c r="L916" s="15" t="s">
        <v>2296</v>
      </c>
      <c r="M916" s="15" t="s">
        <v>949</v>
      </c>
      <c r="N916" s="15" t="s">
        <v>2297</v>
      </c>
      <c r="O916" s="15" t="s">
        <v>2298</v>
      </c>
      <c r="P916" s="16" t="s">
        <v>2308</v>
      </c>
      <c r="Q916" s="16" t="s">
        <v>2309</v>
      </c>
      <c r="R916" s="16" t="s">
        <v>2310</v>
      </c>
      <c r="S916" s="16" t="s">
        <v>2311</v>
      </c>
      <c r="T916" s="16">
        <v>34020104</v>
      </c>
      <c r="U916" s="17" t="s">
        <v>2312</v>
      </c>
      <c r="V916" s="17"/>
      <c r="W916" s="16"/>
      <c r="X916" s="18"/>
      <c r="Y916" s="16"/>
      <c r="Z916" s="16"/>
      <c r="AA916" s="19" t="str">
        <f t="shared" si="18"/>
        <v/>
      </c>
      <c r="AB916" s="17"/>
      <c r="AC916" s="17"/>
      <c r="AD916" s="17"/>
      <c r="AE916" s="15" t="s">
        <v>2313</v>
      </c>
      <c r="AF916" s="16" t="s">
        <v>2305</v>
      </c>
      <c r="AG916" s="15" t="s">
        <v>1689</v>
      </c>
      <c r="AH916"/>
      <c r="AI916"/>
      <c r="AJ916"/>
      <c r="AK916"/>
      <c r="AL916"/>
      <c r="AM916"/>
      <c r="AN916"/>
      <c r="AO916"/>
      <c r="AP916"/>
    </row>
    <row r="917" spans="1:42" s="33" customFormat="1" ht="63" hidden="1" customHeight="1" x14ac:dyDescent="0.25">
      <c r="A917" s="13" t="s">
        <v>2294</v>
      </c>
      <c r="B917" s="14">
        <v>77101604</v>
      </c>
      <c r="C917" s="15" t="s">
        <v>2314</v>
      </c>
      <c r="D917" s="15" t="s">
        <v>3788</v>
      </c>
      <c r="E917" s="14" t="s">
        <v>3587</v>
      </c>
      <c r="F917" s="22" t="s">
        <v>3746</v>
      </c>
      <c r="G917" s="24" t="s">
        <v>3683</v>
      </c>
      <c r="H917" s="23">
        <v>1108201390</v>
      </c>
      <c r="I917" s="23">
        <v>1108201390</v>
      </c>
      <c r="J917" s="16" t="s">
        <v>3598</v>
      </c>
      <c r="K917" s="16" t="s">
        <v>48</v>
      </c>
      <c r="L917" s="15" t="s">
        <v>2296</v>
      </c>
      <c r="M917" s="15" t="s">
        <v>949</v>
      </c>
      <c r="N917" s="15" t="s">
        <v>2297</v>
      </c>
      <c r="O917" s="15" t="s">
        <v>2298</v>
      </c>
      <c r="P917" s="16" t="s">
        <v>2315</v>
      </c>
      <c r="Q917" s="16" t="s">
        <v>2316</v>
      </c>
      <c r="R917" s="16" t="s">
        <v>2317</v>
      </c>
      <c r="S917" s="16" t="s">
        <v>2318</v>
      </c>
      <c r="T917" s="16">
        <v>34020204</v>
      </c>
      <c r="U917" s="17" t="s">
        <v>2319</v>
      </c>
      <c r="V917" s="17"/>
      <c r="W917" s="16"/>
      <c r="X917" s="18"/>
      <c r="Y917" s="16"/>
      <c r="Z917" s="16"/>
      <c r="AA917" s="19" t="str">
        <f t="shared" si="18"/>
        <v/>
      </c>
      <c r="AB917" s="17"/>
      <c r="AC917" s="17"/>
      <c r="AD917" s="17"/>
      <c r="AE917" s="15" t="s">
        <v>2320</v>
      </c>
      <c r="AF917" s="16" t="s">
        <v>2305</v>
      </c>
      <c r="AG917" s="15" t="s">
        <v>1689</v>
      </c>
      <c r="AH917"/>
      <c r="AI917"/>
      <c r="AJ917"/>
      <c r="AK917"/>
      <c r="AL917"/>
      <c r="AM917"/>
      <c r="AN917"/>
      <c r="AO917"/>
      <c r="AP917"/>
    </row>
    <row r="918" spans="1:42" s="33" customFormat="1" ht="63" hidden="1" customHeight="1" x14ac:dyDescent="0.25">
      <c r="A918" s="13" t="s">
        <v>2294</v>
      </c>
      <c r="B918" s="14">
        <v>77101604</v>
      </c>
      <c r="C918" s="15" t="s">
        <v>2321</v>
      </c>
      <c r="D918" s="15" t="s">
        <v>3571</v>
      </c>
      <c r="E918" s="14" t="s">
        <v>3587</v>
      </c>
      <c r="F918" s="22" t="s">
        <v>3746</v>
      </c>
      <c r="G918" s="24" t="s">
        <v>3683</v>
      </c>
      <c r="H918" s="23">
        <v>50000000</v>
      </c>
      <c r="I918" s="23">
        <v>25000000</v>
      </c>
      <c r="J918" s="16" t="s">
        <v>3599</v>
      </c>
      <c r="K918" s="16" t="s">
        <v>3600</v>
      </c>
      <c r="L918" s="15" t="s">
        <v>2296</v>
      </c>
      <c r="M918" s="15" t="s">
        <v>949</v>
      </c>
      <c r="N918" s="15" t="s">
        <v>2297</v>
      </c>
      <c r="O918" s="15" t="s">
        <v>2298</v>
      </c>
      <c r="P918" s="16" t="s">
        <v>2315</v>
      </c>
      <c r="Q918" s="16" t="s">
        <v>2316</v>
      </c>
      <c r="R918" s="16" t="s">
        <v>2317</v>
      </c>
      <c r="S918" s="16" t="s">
        <v>2318</v>
      </c>
      <c r="T918" s="16">
        <v>34020204</v>
      </c>
      <c r="U918" s="17" t="s">
        <v>2319</v>
      </c>
      <c r="V918" s="17">
        <v>7045</v>
      </c>
      <c r="W918" s="16">
        <v>17600</v>
      </c>
      <c r="X918" s="18">
        <v>42885</v>
      </c>
      <c r="Y918" s="16" t="s">
        <v>48</v>
      </c>
      <c r="Z918" s="16">
        <v>4600006858</v>
      </c>
      <c r="AA918" s="19">
        <f t="shared" si="18"/>
        <v>1</v>
      </c>
      <c r="AB918" s="17" t="s">
        <v>2322</v>
      </c>
      <c r="AC918" s="17" t="s">
        <v>361</v>
      </c>
      <c r="AD918" s="17" t="s">
        <v>2323</v>
      </c>
      <c r="AE918" s="15" t="s">
        <v>2320</v>
      </c>
      <c r="AF918" s="16" t="s">
        <v>2305</v>
      </c>
      <c r="AG918" s="15" t="s">
        <v>1689</v>
      </c>
      <c r="AH918"/>
      <c r="AI918"/>
      <c r="AJ918"/>
      <c r="AK918"/>
      <c r="AL918"/>
      <c r="AM918"/>
      <c r="AN918"/>
      <c r="AO918"/>
      <c r="AP918"/>
    </row>
    <row r="919" spans="1:42" s="33" customFormat="1" ht="63" hidden="1" customHeight="1" x14ac:dyDescent="0.25">
      <c r="A919" s="13" t="s">
        <v>2294</v>
      </c>
      <c r="B919" s="14">
        <v>77101604</v>
      </c>
      <c r="C919" s="15" t="s">
        <v>2324</v>
      </c>
      <c r="D919" s="15" t="s">
        <v>3571</v>
      </c>
      <c r="E919" s="14" t="s">
        <v>3587</v>
      </c>
      <c r="F919" s="22" t="s">
        <v>3746</v>
      </c>
      <c r="G919" s="24" t="s">
        <v>3683</v>
      </c>
      <c r="H919" s="23">
        <v>50000000</v>
      </c>
      <c r="I919" s="23">
        <v>25000000</v>
      </c>
      <c r="J919" s="16" t="s">
        <v>3599</v>
      </c>
      <c r="K919" s="16" t="s">
        <v>3600</v>
      </c>
      <c r="L919" s="15" t="s">
        <v>2296</v>
      </c>
      <c r="M919" s="15" t="s">
        <v>949</v>
      </c>
      <c r="N919" s="15" t="s">
        <v>2297</v>
      </c>
      <c r="O919" s="15" t="s">
        <v>2298</v>
      </c>
      <c r="P919" s="16" t="s">
        <v>2315</v>
      </c>
      <c r="Q919" s="16" t="s">
        <v>2316</v>
      </c>
      <c r="R919" s="16" t="s">
        <v>2317</v>
      </c>
      <c r="S919" s="16" t="s">
        <v>2318</v>
      </c>
      <c r="T919" s="16">
        <v>34020204</v>
      </c>
      <c r="U919" s="17" t="s">
        <v>2319</v>
      </c>
      <c r="V919" s="17">
        <v>7046</v>
      </c>
      <c r="W919" s="16">
        <v>17601</v>
      </c>
      <c r="X919" s="18">
        <v>42885</v>
      </c>
      <c r="Y919" s="16" t="s">
        <v>48</v>
      </c>
      <c r="Z919" s="16">
        <v>4600006859</v>
      </c>
      <c r="AA919" s="19">
        <f t="shared" si="18"/>
        <v>1</v>
      </c>
      <c r="AB919" s="17" t="s">
        <v>2325</v>
      </c>
      <c r="AC919" s="17" t="s">
        <v>361</v>
      </c>
      <c r="AD919" s="17" t="s">
        <v>2326</v>
      </c>
      <c r="AE919" s="15" t="s">
        <v>2320</v>
      </c>
      <c r="AF919" s="16" t="s">
        <v>2305</v>
      </c>
      <c r="AG919" s="15" t="s">
        <v>1689</v>
      </c>
      <c r="AH919"/>
      <c r="AI919"/>
      <c r="AJ919"/>
      <c r="AK919"/>
      <c r="AL919"/>
      <c r="AM919"/>
      <c r="AN919"/>
      <c r="AO919"/>
      <c r="AP919"/>
    </row>
    <row r="920" spans="1:42" s="33" customFormat="1" ht="63" hidden="1" customHeight="1" x14ac:dyDescent="0.25">
      <c r="A920" s="13" t="s">
        <v>2294</v>
      </c>
      <c r="B920" s="14">
        <v>77101604</v>
      </c>
      <c r="C920" s="15" t="s">
        <v>2327</v>
      </c>
      <c r="D920" s="15" t="s">
        <v>3571</v>
      </c>
      <c r="E920" s="14" t="s">
        <v>3587</v>
      </c>
      <c r="F920" s="22" t="s">
        <v>3746</v>
      </c>
      <c r="G920" s="24" t="s">
        <v>3683</v>
      </c>
      <c r="H920" s="23">
        <v>50000000</v>
      </c>
      <c r="I920" s="23">
        <v>25000000</v>
      </c>
      <c r="J920" s="16" t="s">
        <v>3599</v>
      </c>
      <c r="K920" s="16" t="s">
        <v>3600</v>
      </c>
      <c r="L920" s="15" t="s">
        <v>2296</v>
      </c>
      <c r="M920" s="15" t="s">
        <v>949</v>
      </c>
      <c r="N920" s="15" t="s">
        <v>2297</v>
      </c>
      <c r="O920" s="15" t="s">
        <v>2298</v>
      </c>
      <c r="P920" s="16" t="s">
        <v>2315</v>
      </c>
      <c r="Q920" s="16" t="s">
        <v>2316</v>
      </c>
      <c r="R920" s="16" t="s">
        <v>2317</v>
      </c>
      <c r="S920" s="16" t="s">
        <v>2318</v>
      </c>
      <c r="T920" s="16">
        <v>34020204</v>
      </c>
      <c r="U920" s="17" t="s">
        <v>2319</v>
      </c>
      <c r="V920" s="17">
        <v>7047</v>
      </c>
      <c r="W920" s="16">
        <v>17602</v>
      </c>
      <c r="X920" s="18">
        <v>42885</v>
      </c>
      <c r="Y920" s="16" t="s">
        <v>48</v>
      </c>
      <c r="Z920" s="16">
        <v>4600006860</v>
      </c>
      <c r="AA920" s="19">
        <f t="shared" si="18"/>
        <v>1</v>
      </c>
      <c r="AB920" s="17" t="s">
        <v>2328</v>
      </c>
      <c r="AC920" s="17" t="s">
        <v>361</v>
      </c>
      <c r="AD920" s="17" t="s">
        <v>2329</v>
      </c>
      <c r="AE920" s="15" t="s">
        <v>2320</v>
      </c>
      <c r="AF920" s="16" t="s">
        <v>2305</v>
      </c>
      <c r="AG920" s="15" t="s">
        <v>1689</v>
      </c>
      <c r="AH920"/>
      <c r="AI920"/>
      <c r="AJ920"/>
      <c r="AK920"/>
      <c r="AL920"/>
      <c r="AM920"/>
      <c r="AN920"/>
      <c r="AO920"/>
      <c r="AP920"/>
    </row>
    <row r="921" spans="1:42" s="33" customFormat="1" ht="63" hidden="1" customHeight="1" x14ac:dyDescent="0.25">
      <c r="A921" s="13" t="s">
        <v>2294</v>
      </c>
      <c r="B921" s="14">
        <v>77101604</v>
      </c>
      <c r="C921" s="15" t="s">
        <v>2330</v>
      </c>
      <c r="D921" s="15" t="s">
        <v>3571</v>
      </c>
      <c r="E921" s="14" t="s">
        <v>3587</v>
      </c>
      <c r="F921" s="22" t="s">
        <v>3746</v>
      </c>
      <c r="G921" s="24" t="s">
        <v>3683</v>
      </c>
      <c r="H921" s="23">
        <v>50000000</v>
      </c>
      <c r="I921" s="23">
        <v>25000000</v>
      </c>
      <c r="J921" s="16" t="s">
        <v>3599</v>
      </c>
      <c r="K921" s="16" t="s">
        <v>3600</v>
      </c>
      <c r="L921" s="15" t="s">
        <v>2296</v>
      </c>
      <c r="M921" s="15" t="s">
        <v>949</v>
      </c>
      <c r="N921" s="15" t="s">
        <v>2297</v>
      </c>
      <c r="O921" s="15" t="s">
        <v>2298</v>
      </c>
      <c r="P921" s="16" t="s">
        <v>2315</v>
      </c>
      <c r="Q921" s="16" t="s">
        <v>2316</v>
      </c>
      <c r="R921" s="16" t="s">
        <v>2317</v>
      </c>
      <c r="S921" s="16" t="s">
        <v>2318</v>
      </c>
      <c r="T921" s="16">
        <v>34020204</v>
      </c>
      <c r="U921" s="17" t="s">
        <v>2319</v>
      </c>
      <c r="V921" s="17">
        <v>7048</v>
      </c>
      <c r="W921" s="16">
        <v>17603</v>
      </c>
      <c r="X921" s="18">
        <v>42885</v>
      </c>
      <c r="Y921" s="16" t="s">
        <v>48</v>
      </c>
      <c r="Z921" s="16">
        <v>4600006862</v>
      </c>
      <c r="AA921" s="19">
        <f t="shared" si="18"/>
        <v>1</v>
      </c>
      <c r="AB921" s="17" t="s">
        <v>2331</v>
      </c>
      <c r="AC921" s="17" t="s">
        <v>361</v>
      </c>
      <c r="AD921" s="17" t="s">
        <v>2332</v>
      </c>
      <c r="AE921" s="15" t="s">
        <v>2320</v>
      </c>
      <c r="AF921" s="16" t="s">
        <v>2305</v>
      </c>
      <c r="AG921" s="15" t="s">
        <v>1689</v>
      </c>
      <c r="AH921"/>
      <c r="AI921"/>
      <c r="AJ921"/>
      <c r="AK921"/>
      <c r="AL921"/>
      <c r="AM921"/>
      <c r="AN921"/>
      <c r="AO921"/>
      <c r="AP921"/>
    </row>
    <row r="922" spans="1:42" s="33" customFormat="1" ht="63" hidden="1" customHeight="1" x14ac:dyDescent="0.25">
      <c r="A922" s="13" t="s">
        <v>2294</v>
      </c>
      <c r="B922" s="14">
        <v>77101604</v>
      </c>
      <c r="C922" s="15" t="s">
        <v>2333</v>
      </c>
      <c r="D922" s="15" t="s">
        <v>3571</v>
      </c>
      <c r="E922" s="14" t="s">
        <v>3587</v>
      </c>
      <c r="F922" s="22" t="s">
        <v>3746</v>
      </c>
      <c r="G922" s="24" t="s">
        <v>3683</v>
      </c>
      <c r="H922" s="23">
        <v>35000000</v>
      </c>
      <c r="I922" s="23">
        <v>17500000</v>
      </c>
      <c r="J922" s="16" t="s">
        <v>3599</v>
      </c>
      <c r="K922" s="16" t="s">
        <v>3600</v>
      </c>
      <c r="L922" s="15" t="s">
        <v>2296</v>
      </c>
      <c r="M922" s="15" t="s">
        <v>949</v>
      </c>
      <c r="N922" s="15" t="s">
        <v>2297</v>
      </c>
      <c r="O922" s="15" t="s">
        <v>2298</v>
      </c>
      <c r="P922" s="16" t="s">
        <v>2315</v>
      </c>
      <c r="Q922" s="16" t="s">
        <v>2316</v>
      </c>
      <c r="R922" s="16" t="s">
        <v>2317</v>
      </c>
      <c r="S922" s="16" t="s">
        <v>2318</v>
      </c>
      <c r="T922" s="16">
        <v>34020204</v>
      </c>
      <c r="U922" s="17" t="s">
        <v>2319</v>
      </c>
      <c r="V922" s="17">
        <v>7049</v>
      </c>
      <c r="W922" s="16">
        <v>17604</v>
      </c>
      <c r="X922" s="18">
        <v>42885</v>
      </c>
      <c r="Y922" s="16" t="s">
        <v>48</v>
      </c>
      <c r="Z922" s="16">
        <v>4600006863</v>
      </c>
      <c r="AA922" s="19">
        <f t="shared" si="18"/>
        <v>1</v>
      </c>
      <c r="AB922" s="17" t="s">
        <v>2334</v>
      </c>
      <c r="AC922" s="17" t="s">
        <v>361</v>
      </c>
      <c r="AD922" s="17" t="s">
        <v>2335</v>
      </c>
      <c r="AE922" s="15" t="s">
        <v>2320</v>
      </c>
      <c r="AF922" s="16" t="s">
        <v>2305</v>
      </c>
      <c r="AG922" s="15" t="s">
        <v>1689</v>
      </c>
      <c r="AH922"/>
      <c r="AI922"/>
      <c r="AJ922"/>
      <c r="AK922"/>
      <c r="AL922"/>
      <c r="AM922"/>
      <c r="AN922"/>
      <c r="AO922"/>
      <c r="AP922"/>
    </row>
    <row r="923" spans="1:42" s="33" customFormat="1" ht="63" hidden="1" customHeight="1" x14ac:dyDescent="0.25">
      <c r="A923" s="13" t="s">
        <v>2294</v>
      </c>
      <c r="B923" s="14">
        <v>77101604</v>
      </c>
      <c r="C923" s="15" t="s">
        <v>2336</v>
      </c>
      <c r="D923" s="15" t="s">
        <v>3571</v>
      </c>
      <c r="E923" s="14" t="s">
        <v>3587</v>
      </c>
      <c r="F923" s="22" t="s">
        <v>3746</v>
      </c>
      <c r="G923" s="24" t="s">
        <v>3683</v>
      </c>
      <c r="H923" s="23">
        <v>35866271</v>
      </c>
      <c r="I923" s="23">
        <v>17933136</v>
      </c>
      <c r="J923" s="16" t="s">
        <v>3599</v>
      </c>
      <c r="K923" s="16" t="s">
        <v>3600</v>
      </c>
      <c r="L923" s="15" t="s">
        <v>2296</v>
      </c>
      <c r="M923" s="15" t="s">
        <v>949</v>
      </c>
      <c r="N923" s="15" t="s">
        <v>2297</v>
      </c>
      <c r="O923" s="15" t="s">
        <v>2298</v>
      </c>
      <c r="P923" s="16" t="s">
        <v>2315</v>
      </c>
      <c r="Q923" s="16" t="s">
        <v>2316</v>
      </c>
      <c r="R923" s="16" t="s">
        <v>2317</v>
      </c>
      <c r="S923" s="16" t="s">
        <v>2318</v>
      </c>
      <c r="T923" s="16">
        <v>34020204</v>
      </c>
      <c r="U923" s="17" t="s">
        <v>2319</v>
      </c>
      <c r="V923" s="17">
        <v>7050</v>
      </c>
      <c r="W923" s="16">
        <v>17605</v>
      </c>
      <c r="X923" s="18">
        <v>42885</v>
      </c>
      <c r="Y923" s="16" t="s">
        <v>48</v>
      </c>
      <c r="Z923" s="16">
        <v>4600006864</v>
      </c>
      <c r="AA923" s="19">
        <f t="shared" si="18"/>
        <v>1</v>
      </c>
      <c r="AB923" s="17" t="s">
        <v>2337</v>
      </c>
      <c r="AC923" s="17" t="s">
        <v>361</v>
      </c>
      <c r="AD923" s="17" t="s">
        <v>2338</v>
      </c>
      <c r="AE923" s="15" t="s">
        <v>2339</v>
      </c>
      <c r="AF923" s="16" t="s">
        <v>2305</v>
      </c>
      <c r="AG923" s="15" t="s">
        <v>1689</v>
      </c>
      <c r="AH923"/>
      <c r="AI923"/>
      <c r="AJ923"/>
      <c r="AK923"/>
      <c r="AL923"/>
      <c r="AM923"/>
      <c r="AN923"/>
      <c r="AO923"/>
      <c r="AP923"/>
    </row>
    <row r="924" spans="1:42" s="33" customFormat="1" ht="63" hidden="1" customHeight="1" x14ac:dyDescent="0.25">
      <c r="A924" s="13" t="s">
        <v>2294</v>
      </c>
      <c r="B924" s="14">
        <v>77101604</v>
      </c>
      <c r="C924" s="15" t="s">
        <v>2340</v>
      </c>
      <c r="D924" s="15" t="s">
        <v>3571</v>
      </c>
      <c r="E924" s="14" t="s">
        <v>3587</v>
      </c>
      <c r="F924" s="22" t="s">
        <v>3746</v>
      </c>
      <c r="G924" s="24" t="s">
        <v>3683</v>
      </c>
      <c r="H924" s="23">
        <v>57000000</v>
      </c>
      <c r="I924" s="23">
        <v>28500000</v>
      </c>
      <c r="J924" s="16" t="s">
        <v>3599</v>
      </c>
      <c r="K924" s="16" t="s">
        <v>3600</v>
      </c>
      <c r="L924" s="15" t="s">
        <v>2296</v>
      </c>
      <c r="M924" s="15" t="s">
        <v>949</v>
      </c>
      <c r="N924" s="15" t="s">
        <v>2297</v>
      </c>
      <c r="O924" s="15" t="s">
        <v>2298</v>
      </c>
      <c r="P924" s="16" t="s">
        <v>2315</v>
      </c>
      <c r="Q924" s="16" t="s">
        <v>2316</v>
      </c>
      <c r="R924" s="16" t="s">
        <v>2317</v>
      </c>
      <c r="S924" s="16" t="s">
        <v>2318</v>
      </c>
      <c r="T924" s="16">
        <v>34020204</v>
      </c>
      <c r="U924" s="17" t="s">
        <v>2319</v>
      </c>
      <c r="V924" s="17">
        <v>7051</v>
      </c>
      <c r="W924" s="16">
        <v>17606</v>
      </c>
      <c r="X924" s="18">
        <v>42885</v>
      </c>
      <c r="Y924" s="16" t="s">
        <v>48</v>
      </c>
      <c r="Z924" s="16">
        <v>4600006865</v>
      </c>
      <c r="AA924" s="19">
        <f t="shared" si="18"/>
        <v>1</v>
      </c>
      <c r="AB924" s="17" t="s">
        <v>2341</v>
      </c>
      <c r="AC924" s="17" t="s">
        <v>361</v>
      </c>
      <c r="AD924" s="17" t="s">
        <v>2342</v>
      </c>
      <c r="AE924" s="15" t="s">
        <v>2320</v>
      </c>
      <c r="AF924" s="16" t="s">
        <v>2305</v>
      </c>
      <c r="AG924" s="15" t="s">
        <v>1689</v>
      </c>
      <c r="AH924"/>
      <c r="AI924"/>
      <c r="AJ924"/>
      <c r="AK924"/>
      <c r="AL924"/>
      <c r="AM924"/>
      <c r="AN924"/>
      <c r="AO924"/>
      <c r="AP924"/>
    </row>
    <row r="925" spans="1:42" s="33" customFormat="1" ht="63" hidden="1" customHeight="1" x14ac:dyDescent="0.25">
      <c r="A925" s="13" t="s">
        <v>2294</v>
      </c>
      <c r="B925" s="14">
        <v>77101604</v>
      </c>
      <c r="C925" s="15" t="s">
        <v>2343</v>
      </c>
      <c r="D925" s="15" t="s">
        <v>3571</v>
      </c>
      <c r="E925" s="14" t="s">
        <v>3587</v>
      </c>
      <c r="F925" s="22" t="s">
        <v>3746</v>
      </c>
      <c r="G925" s="24" t="s">
        <v>3683</v>
      </c>
      <c r="H925" s="23">
        <v>30000000</v>
      </c>
      <c r="I925" s="23">
        <v>15000000</v>
      </c>
      <c r="J925" s="16" t="s">
        <v>3599</v>
      </c>
      <c r="K925" s="16" t="s">
        <v>3600</v>
      </c>
      <c r="L925" s="15" t="s">
        <v>2296</v>
      </c>
      <c r="M925" s="15" t="s">
        <v>949</v>
      </c>
      <c r="N925" s="15" t="s">
        <v>2297</v>
      </c>
      <c r="O925" s="15" t="s">
        <v>2298</v>
      </c>
      <c r="P925" s="16" t="s">
        <v>2315</v>
      </c>
      <c r="Q925" s="16" t="s">
        <v>2316</v>
      </c>
      <c r="R925" s="16" t="s">
        <v>2317</v>
      </c>
      <c r="S925" s="16" t="s">
        <v>2318</v>
      </c>
      <c r="T925" s="16">
        <v>34020204</v>
      </c>
      <c r="U925" s="17" t="s">
        <v>2319</v>
      </c>
      <c r="V925" s="17">
        <v>7053</v>
      </c>
      <c r="W925" s="16">
        <v>17607</v>
      </c>
      <c r="X925" s="18">
        <v>42885</v>
      </c>
      <c r="Y925" s="16" t="s">
        <v>48</v>
      </c>
      <c r="Z925" s="16">
        <v>4600006869</v>
      </c>
      <c r="AA925" s="19">
        <f t="shared" si="18"/>
        <v>1</v>
      </c>
      <c r="AB925" s="17" t="s">
        <v>2344</v>
      </c>
      <c r="AC925" s="17" t="s">
        <v>361</v>
      </c>
      <c r="AD925" s="17" t="s">
        <v>2345</v>
      </c>
      <c r="AE925" s="15" t="s">
        <v>2320</v>
      </c>
      <c r="AF925" s="16" t="s">
        <v>2305</v>
      </c>
      <c r="AG925" s="15" t="s">
        <v>1689</v>
      </c>
      <c r="AH925"/>
      <c r="AI925"/>
      <c r="AJ925"/>
      <c r="AK925"/>
      <c r="AL925"/>
      <c r="AM925"/>
      <c r="AN925"/>
      <c r="AO925"/>
      <c r="AP925"/>
    </row>
    <row r="926" spans="1:42" s="33" customFormat="1" ht="63" hidden="1" customHeight="1" x14ac:dyDescent="0.25">
      <c r="A926" s="13" t="s">
        <v>2294</v>
      </c>
      <c r="B926" s="14">
        <v>77101604</v>
      </c>
      <c r="C926" s="15" t="s">
        <v>2346</v>
      </c>
      <c r="D926" s="15" t="s">
        <v>3571</v>
      </c>
      <c r="E926" s="14" t="s">
        <v>3587</v>
      </c>
      <c r="F926" s="22" t="s">
        <v>3746</v>
      </c>
      <c r="G926" s="24" t="s">
        <v>3683</v>
      </c>
      <c r="H926" s="23">
        <v>50000000</v>
      </c>
      <c r="I926" s="23">
        <v>25000000</v>
      </c>
      <c r="J926" s="16" t="s">
        <v>3599</v>
      </c>
      <c r="K926" s="16" t="s">
        <v>3600</v>
      </c>
      <c r="L926" s="15" t="s">
        <v>2296</v>
      </c>
      <c r="M926" s="15" t="s">
        <v>949</v>
      </c>
      <c r="N926" s="15" t="s">
        <v>2297</v>
      </c>
      <c r="O926" s="15" t="s">
        <v>2298</v>
      </c>
      <c r="P926" s="16" t="s">
        <v>2315</v>
      </c>
      <c r="Q926" s="16" t="s">
        <v>2316</v>
      </c>
      <c r="R926" s="16" t="s">
        <v>2317</v>
      </c>
      <c r="S926" s="16" t="s">
        <v>2318</v>
      </c>
      <c r="T926" s="16">
        <v>34020204</v>
      </c>
      <c r="U926" s="17" t="s">
        <v>2319</v>
      </c>
      <c r="V926" s="17">
        <v>7052</v>
      </c>
      <c r="W926" s="16">
        <v>17608</v>
      </c>
      <c r="X926" s="18">
        <v>42885</v>
      </c>
      <c r="Y926" s="16" t="s">
        <v>48</v>
      </c>
      <c r="Z926" s="16">
        <v>4600006867</v>
      </c>
      <c r="AA926" s="19">
        <f t="shared" si="18"/>
        <v>1</v>
      </c>
      <c r="AB926" s="17" t="s">
        <v>2347</v>
      </c>
      <c r="AC926" s="17" t="s">
        <v>361</v>
      </c>
      <c r="AD926" s="17" t="s">
        <v>2348</v>
      </c>
      <c r="AE926" s="15" t="s">
        <v>2320</v>
      </c>
      <c r="AF926" s="16" t="s">
        <v>2305</v>
      </c>
      <c r="AG926" s="15" t="s">
        <v>1689</v>
      </c>
      <c r="AH926"/>
      <c r="AI926"/>
      <c r="AJ926"/>
      <c r="AK926"/>
      <c r="AL926"/>
      <c r="AM926"/>
      <c r="AN926"/>
      <c r="AO926"/>
      <c r="AP926"/>
    </row>
    <row r="927" spans="1:42" s="33" customFormat="1" ht="63" hidden="1" customHeight="1" x14ac:dyDescent="0.25">
      <c r="A927" s="13" t="s">
        <v>2294</v>
      </c>
      <c r="B927" s="14">
        <v>77101604</v>
      </c>
      <c r="C927" s="15" t="s">
        <v>2349</v>
      </c>
      <c r="D927" s="15" t="s">
        <v>3571</v>
      </c>
      <c r="E927" s="14" t="s">
        <v>3587</v>
      </c>
      <c r="F927" s="22" t="s">
        <v>3746</v>
      </c>
      <c r="G927" s="24" t="s">
        <v>3683</v>
      </c>
      <c r="H927" s="23">
        <v>50000000</v>
      </c>
      <c r="I927" s="23">
        <v>25000000</v>
      </c>
      <c r="J927" s="16" t="s">
        <v>3599</v>
      </c>
      <c r="K927" s="16" t="s">
        <v>3600</v>
      </c>
      <c r="L927" s="15" t="s">
        <v>2296</v>
      </c>
      <c r="M927" s="15" t="s">
        <v>949</v>
      </c>
      <c r="N927" s="15" t="s">
        <v>2297</v>
      </c>
      <c r="O927" s="15" t="s">
        <v>2298</v>
      </c>
      <c r="P927" s="16" t="s">
        <v>2315</v>
      </c>
      <c r="Q927" s="16" t="s">
        <v>2316</v>
      </c>
      <c r="R927" s="16" t="s">
        <v>2317</v>
      </c>
      <c r="S927" s="16" t="s">
        <v>2318</v>
      </c>
      <c r="T927" s="16">
        <v>34020204</v>
      </c>
      <c r="U927" s="17" t="s">
        <v>2319</v>
      </c>
      <c r="V927" s="17">
        <v>7055</v>
      </c>
      <c r="W927" s="16">
        <v>17613</v>
      </c>
      <c r="X927" s="18">
        <v>42885</v>
      </c>
      <c r="Y927" s="16" t="s">
        <v>48</v>
      </c>
      <c r="Z927" s="16">
        <v>4600006871</v>
      </c>
      <c r="AA927" s="19">
        <f t="shared" si="18"/>
        <v>1</v>
      </c>
      <c r="AB927" s="17" t="s">
        <v>2350</v>
      </c>
      <c r="AC927" s="17" t="s">
        <v>361</v>
      </c>
      <c r="AD927" s="17" t="s">
        <v>2351</v>
      </c>
      <c r="AE927" s="15" t="s">
        <v>2320</v>
      </c>
      <c r="AF927" s="16" t="s">
        <v>2305</v>
      </c>
      <c r="AG927" s="15" t="s">
        <v>1689</v>
      </c>
      <c r="AH927"/>
      <c r="AI927"/>
      <c r="AJ927"/>
      <c r="AK927"/>
      <c r="AL927"/>
      <c r="AM927"/>
      <c r="AN927"/>
      <c r="AO927"/>
      <c r="AP927"/>
    </row>
    <row r="928" spans="1:42" s="33" customFormat="1" ht="63" hidden="1" customHeight="1" x14ac:dyDescent="0.25">
      <c r="A928" s="13" t="s">
        <v>2294</v>
      </c>
      <c r="B928" s="14">
        <v>77101604</v>
      </c>
      <c r="C928" s="15" t="s">
        <v>2352</v>
      </c>
      <c r="D928" s="15" t="s">
        <v>3571</v>
      </c>
      <c r="E928" s="14" t="s">
        <v>3587</v>
      </c>
      <c r="F928" s="22" t="s">
        <v>3746</v>
      </c>
      <c r="G928" s="24" t="s">
        <v>3683</v>
      </c>
      <c r="H928" s="23">
        <v>50000000</v>
      </c>
      <c r="I928" s="23">
        <v>25000000</v>
      </c>
      <c r="J928" s="16" t="s">
        <v>3599</v>
      </c>
      <c r="K928" s="16" t="s">
        <v>3600</v>
      </c>
      <c r="L928" s="15" t="s">
        <v>2296</v>
      </c>
      <c r="M928" s="15" t="s">
        <v>949</v>
      </c>
      <c r="N928" s="15" t="s">
        <v>2297</v>
      </c>
      <c r="O928" s="15" t="s">
        <v>2298</v>
      </c>
      <c r="P928" s="16" t="s">
        <v>2315</v>
      </c>
      <c r="Q928" s="16" t="s">
        <v>2316</v>
      </c>
      <c r="R928" s="16" t="s">
        <v>2317</v>
      </c>
      <c r="S928" s="16" t="s">
        <v>2318</v>
      </c>
      <c r="T928" s="16">
        <v>34020204</v>
      </c>
      <c r="U928" s="17" t="s">
        <v>2319</v>
      </c>
      <c r="V928" s="17">
        <v>7056</v>
      </c>
      <c r="W928" s="16">
        <v>17614</v>
      </c>
      <c r="X928" s="18">
        <v>42885</v>
      </c>
      <c r="Y928" s="16" t="s">
        <v>48</v>
      </c>
      <c r="Z928" s="16">
        <v>4600006874</v>
      </c>
      <c r="AA928" s="19">
        <f t="shared" si="18"/>
        <v>1</v>
      </c>
      <c r="AB928" s="17" t="s">
        <v>2353</v>
      </c>
      <c r="AC928" s="17" t="s">
        <v>361</v>
      </c>
      <c r="AD928" s="17" t="s">
        <v>2354</v>
      </c>
      <c r="AE928" s="15" t="s">
        <v>2339</v>
      </c>
      <c r="AF928" s="16" t="s">
        <v>2305</v>
      </c>
      <c r="AG928" s="15" t="s">
        <v>1689</v>
      </c>
      <c r="AH928"/>
      <c r="AI928"/>
      <c r="AJ928"/>
      <c r="AK928"/>
      <c r="AL928"/>
      <c r="AM928"/>
      <c r="AN928"/>
      <c r="AO928"/>
      <c r="AP928"/>
    </row>
    <row r="929" spans="1:45" s="33" customFormat="1" ht="63" hidden="1" customHeight="1" x14ac:dyDescent="0.25">
      <c r="A929" s="13" t="s">
        <v>2294</v>
      </c>
      <c r="B929" s="14">
        <v>77101604</v>
      </c>
      <c r="C929" s="15" t="s">
        <v>2355</v>
      </c>
      <c r="D929" s="15" t="s">
        <v>3571</v>
      </c>
      <c r="E929" s="14" t="s">
        <v>3587</v>
      </c>
      <c r="F929" s="22" t="s">
        <v>3746</v>
      </c>
      <c r="G929" s="24" t="s">
        <v>3683</v>
      </c>
      <c r="H929" s="23">
        <v>50000000</v>
      </c>
      <c r="I929" s="23">
        <v>25000000</v>
      </c>
      <c r="J929" s="16" t="s">
        <v>3599</v>
      </c>
      <c r="K929" s="16" t="s">
        <v>3600</v>
      </c>
      <c r="L929" s="15" t="s">
        <v>2296</v>
      </c>
      <c r="M929" s="15" t="s">
        <v>949</v>
      </c>
      <c r="N929" s="15" t="s">
        <v>2297</v>
      </c>
      <c r="O929" s="15" t="s">
        <v>2298</v>
      </c>
      <c r="P929" s="16" t="s">
        <v>2315</v>
      </c>
      <c r="Q929" s="16" t="s">
        <v>2316</v>
      </c>
      <c r="R929" s="16" t="s">
        <v>2317</v>
      </c>
      <c r="S929" s="16" t="s">
        <v>2318</v>
      </c>
      <c r="T929" s="16">
        <v>34020204</v>
      </c>
      <c r="U929" s="17" t="s">
        <v>2319</v>
      </c>
      <c r="V929" s="17">
        <v>7057</v>
      </c>
      <c r="W929" s="16">
        <v>17615</v>
      </c>
      <c r="X929" s="18">
        <v>42885</v>
      </c>
      <c r="Y929" s="16" t="s">
        <v>48</v>
      </c>
      <c r="Z929" s="16">
        <v>4600006875</v>
      </c>
      <c r="AA929" s="19">
        <f t="shared" si="18"/>
        <v>1</v>
      </c>
      <c r="AB929" s="17" t="s">
        <v>2356</v>
      </c>
      <c r="AC929" s="17" t="s">
        <v>361</v>
      </c>
      <c r="AD929" s="17" t="s">
        <v>2357</v>
      </c>
      <c r="AE929" s="15" t="s">
        <v>2339</v>
      </c>
      <c r="AF929" s="16" t="s">
        <v>2305</v>
      </c>
      <c r="AG929" s="15" t="s">
        <v>1689</v>
      </c>
      <c r="AH929"/>
      <c r="AI929"/>
      <c r="AJ929"/>
      <c r="AK929"/>
      <c r="AL929"/>
      <c r="AM929"/>
      <c r="AN929"/>
      <c r="AO929"/>
      <c r="AP929"/>
    </row>
    <row r="930" spans="1:45" s="33" customFormat="1" ht="63" hidden="1" customHeight="1" x14ac:dyDescent="0.25">
      <c r="A930" s="13" t="s">
        <v>2294</v>
      </c>
      <c r="B930" s="14">
        <v>77101604</v>
      </c>
      <c r="C930" s="15" t="s">
        <v>2358</v>
      </c>
      <c r="D930" s="15" t="s">
        <v>3571</v>
      </c>
      <c r="E930" s="14" t="s">
        <v>3585</v>
      </c>
      <c r="F930" s="22" t="s">
        <v>3746</v>
      </c>
      <c r="G930" s="24" t="s">
        <v>3683</v>
      </c>
      <c r="H930" s="23">
        <v>48000000</v>
      </c>
      <c r="I930" s="23">
        <v>24000000</v>
      </c>
      <c r="J930" s="16" t="s">
        <v>3599</v>
      </c>
      <c r="K930" s="16" t="s">
        <v>3600</v>
      </c>
      <c r="L930" s="15" t="s">
        <v>2296</v>
      </c>
      <c r="M930" s="15" t="s">
        <v>949</v>
      </c>
      <c r="N930" s="15" t="s">
        <v>2297</v>
      </c>
      <c r="O930" s="15" t="s">
        <v>2298</v>
      </c>
      <c r="P930" s="16" t="s">
        <v>2315</v>
      </c>
      <c r="Q930" s="16" t="s">
        <v>2316</v>
      </c>
      <c r="R930" s="16" t="s">
        <v>2317</v>
      </c>
      <c r="S930" s="16" t="s">
        <v>2318</v>
      </c>
      <c r="T930" s="16">
        <v>34020204</v>
      </c>
      <c r="U930" s="17" t="s">
        <v>2319</v>
      </c>
      <c r="V930" s="17">
        <v>7058</v>
      </c>
      <c r="W930" s="16">
        <v>17616</v>
      </c>
      <c r="X930" s="18">
        <v>42885</v>
      </c>
      <c r="Y930" s="16" t="s">
        <v>48</v>
      </c>
      <c r="Z930" s="16">
        <v>4600006876</v>
      </c>
      <c r="AA930" s="19">
        <f t="shared" si="18"/>
        <v>1</v>
      </c>
      <c r="AB930" s="17" t="s">
        <v>2359</v>
      </c>
      <c r="AC930" s="17" t="s">
        <v>361</v>
      </c>
      <c r="AD930" s="17" t="s">
        <v>2360</v>
      </c>
      <c r="AE930" s="15" t="s">
        <v>2339</v>
      </c>
      <c r="AF930" s="16" t="s">
        <v>2305</v>
      </c>
      <c r="AG930" s="15" t="s">
        <v>1689</v>
      </c>
      <c r="AH930"/>
      <c r="AI930"/>
      <c r="AJ930"/>
      <c r="AK930"/>
      <c r="AL930"/>
      <c r="AM930"/>
      <c r="AN930"/>
      <c r="AO930"/>
      <c r="AP930"/>
    </row>
    <row r="931" spans="1:45" s="33" customFormat="1" ht="63" hidden="1" customHeight="1" x14ac:dyDescent="0.25">
      <c r="A931" s="13" t="s">
        <v>2294</v>
      </c>
      <c r="B931" s="14">
        <v>77101604</v>
      </c>
      <c r="C931" s="15" t="s">
        <v>2361</v>
      </c>
      <c r="D931" s="15" t="s">
        <v>3571</v>
      </c>
      <c r="E931" s="14" t="s">
        <v>3587</v>
      </c>
      <c r="F931" s="22" t="s">
        <v>3746</v>
      </c>
      <c r="G931" s="24" t="s">
        <v>3683</v>
      </c>
      <c r="H931" s="23">
        <v>20000000</v>
      </c>
      <c r="I931" s="23">
        <v>10000000</v>
      </c>
      <c r="J931" s="16" t="s">
        <v>3599</v>
      </c>
      <c r="K931" s="16" t="s">
        <v>3600</v>
      </c>
      <c r="L931" s="15" t="s">
        <v>2296</v>
      </c>
      <c r="M931" s="15" t="s">
        <v>949</v>
      </c>
      <c r="N931" s="15" t="s">
        <v>2297</v>
      </c>
      <c r="O931" s="15" t="s">
        <v>2298</v>
      </c>
      <c r="P931" s="16" t="s">
        <v>2315</v>
      </c>
      <c r="Q931" s="16" t="s">
        <v>2316</v>
      </c>
      <c r="R931" s="16" t="s">
        <v>2317</v>
      </c>
      <c r="S931" s="16" t="s">
        <v>2318</v>
      </c>
      <c r="T931" s="16">
        <v>34020204</v>
      </c>
      <c r="U931" s="17" t="s">
        <v>2319</v>
      </c>
      <c r="V931" s="17">
        <v>7059</v>
      </c>
      <c r="W931" s="16">
        <v>17617</v>
      </c>
      <c r="X931" s="18">
        <v>42923</v>
      </c>
      <c r="Y931" s="16" t="s">
        <v>48</v>
      </c>
      <c r="Z931" s="16">
        <v>4600007005</v>
      </c>
      <c r="AA931" s="19">
        <f t="shared" si="18"/>
        <v>1</v>
      </c>
      <c r="AB931" s="17" t="s">
        <v>2362</v>
      </c>
      <c r="AC931" s="17" t="s">
        <v>361</v>
      </c>
      <c r="AD931" s="17" t="s">
        <v>2363</v>
      </c>
      <c r="AE931" s="15" t="s">
        <v>2339</v>
      </c>
      <c r="AF931" s="16" t="s">
        <v>2305</v>
      </c>
      <c r="AG931" s="15" t="s">
        <v>1689</v>
      </c>
      <c r="AH931"/>
      <c r="AI931"/>
      <c r="AJ931"/>
      <c r="AK931"/>
      <c r="AL931"/>
      <c r="AM931"/>
      <c r="AN931"/>
      <c r="AO931"/>
      <c r="AP931"/>
    </row>
    <row r="932" spans="1:45" s="33" customFormat="1" ht="63" hidden="1" customHeight="1" x14ac:dyDescent="0.25">
      <c r="A932" s="13" t="s">
        <v>2294</v>
      </c>
      <c r="B932" s="14">
        <v>77101604</v>
      </c>
      <c r="C932" s="15" t="s">
        <v>2364</v>
      </c>
      <c r="D932" s="15" t="s">
        <v>3571</v>
      </c>
      <c r="E932" s="14" t="s">
        <v>3587</v>
      </c>
      <c r="F932" s="22" t="s">
        <v>3746</v>
      </c>
      <c r="G932" s="24" t="s">
        <v>3683</v>
      </c>
      <c r="H932" s="23">
        <v>50000000</v>
      </c>
      <c r="I932" s="23">
        <v>25000000</v>
      </c>
      <c r="J932" s="16" t="s">
        <v>3599</v>
      </c>
      <c r="K932" s="16" t="s">
        <v>3600</v>
      </c>
      <c r="L932" s="15" t="s">
        <v>2296</v>
      </c>
      <c r="M932" s="15" t="s">
        <v>949</v>
      </c>
      <c r="N932" s="15" t="s">
        <v>2297</v>
      </c>
      <c r="O932" s="15" t="s">
        <v>2298</v>
      </c>
      <c r="P932" s="16" t="s">
        <v>2315</v>
      </c>
      <c r="Q932" s="16" t="s">
        <v>2316</v>
      </c>
      <c r="R932" s="16" t="s">
        <v>2317</v>
      </c>
      <c r="S932" s="16" t="s">
        <v>2318</v>
      </c>
      <c r="T932" s="16">
        <v>34020204</v>
      </c>
      <c r="U932" s="17" t="s">
        <v>2319</v>
      </c>
      <c r="V932" s="17">
        <v>7060</v>
      </c>
      <c r="W932" s="16">
        <v>17618</v>
      </c>
      <c r="X932" s="18">
        <v>42885</v>
      </c>
      <c r="Y932" s="16" t="s">
        <v>48</v>
      </c>
      <c r="Z932" s="16">
        <v>4600006877</v>
      </c>
      <c r="AA932" s="19">
        <f t="shared" si="18"/>
        <v>1</v>
      </c>
      <c r="AB932" s="17" t="s">
        <v>2365</v>
      </c>
      <c r="AC932" s="17" t="s">
        <v>361</v>
      </c>
      <c r="AD932" s="17" t="s">
        <v>2366</v>
      </c>
      <c r="AE932" s="15" t="s">
        <v>2339</v>
      </c>
      <c r="AF932" s="16" t="s">
        <v>2305</v>
      </c>
      <c r="AG932" s="15" t="s">
        <v>1689</v>
      </c>
      <c r="AH932"/>
      <c r="AI932"/>
      <c r="AJ932"/>
      <c r="AK932"/>
      <c r="AL932"/>
      <c r="AM932"/>
      <c r="AN932"/>
      <c r="AO932"/>
      <c r="AP932"/>
    </row>
    <row r="933" spans="1:45" s="33" customFormat="1" ht="63" hidden="1" customHeight="1" x14ac:dyDescent="0.25">
      <c r="A933" s="13" t="s">
        <v>2294</v>
      </c>
      <c r="B933" s="14">
        <v>77101604</v>
      </c>
      <c r="C933" s="15" t="s">
        <v>2367</v>
      </c>
      <c r="D933" s="15" t="s">
        <v>3571</v>
      </c>
      <c r="E933" s="14" t="s">
        <v>3587</v>
      </c>
      <c r="F933" s="22" t="s">
        <v>3746</v>
      </c>
      <c r="G933" s="24" t="s">
        <v>3683</v>
      </c>
      <c r="H933" s="23">
        <v>20000000</v>
      </c>
      <c r="I933" s="23">
        <v>10000000</v>
      </c>
      <c r="J933" s="16" t="s">
        <v>3599</v>
      </c>
      <c r="K933" s="16" t="s">
        <v>3600</v>
      </c>
      <c r="L933" s="15" t="s">
        <v>2296</v>
      </c>
      <c r="M933" s="15" t="s">
        <v>949</v>
      </c>
      <c r="N933" s="15" t="s">
        <v>2297</v>
      </c>
      <c r="O933" s="15" t="s">
        <v>2298</v>
      </c>
      <c r="P933" s="16" t="s">
        <v>2315</v>
      </c>
      <c r="Q933" s="16" t="s">
        <v>2316</v>
      </c>
      <c r="R933" s="16" t="s">
        <v>2317</v>
      </c>
      <c r="S933" s="16" t="s">
        <v>2318</v>
      </c>
      <c r="T933" s="16">
        <v>34020204</v>
      </c>
      <c r="U933" s="17" t="s">
        <v>2319</v>
      </c>
      <c r="V933" s="17">
        <v>7062</v>
      </c>
      <c r="W933" s="16">
        <v>17620</v>
      </c>
      <c r="X933" s="18">
        <v>42885</v>
      </c>
      <c r="Y933" s="16" t="s">
        <v>48</v>
      </c>
      <c r="Z933" s="16">
        <v>4600006879</v>
      </c>
      <c r="AA933" s="19">
        <f t="shared" si="18"/>
        <v>1</v>
      </c>
      <c r="AB933" s="17" t="s">
        <v>2368</v>
      </c>
      <c r="AC933" s="17" t="s">
        <v>361</v>
      </c>
      <c r="AD933" s="17" t="s">
        <v>2369</v>
      </c>
      <c r="AE933" s="15" t="s">
        <v>2339</v>
      </c>
      <c r="AF933" s="16" t="s">
        <v>2305</v>
      </c>
      <c r="AG933" s="15" t="s">
        <v>1689</v>
      </c>
      <c r="AH933"/>
      <c r="AI933"/>
      <c r="AJ933"/>
      <c r="AK933"/>
      <c r="AL933"/>
      <c r="AM933"/>
      <c r="AN933"/>
      <c r="AO933"/>
      <c r="AP933"/>
      <c r="AS933" s="33" t="s">
        <v>3691</v>
      </c>
    </row>
    <row r="934" spans="1:45" s="33" customFormat="1" ht="63" hidden="1" customHeight="1" x14ac:dyDescent="0.25">
      <c r="A934" s="13" t="s">
        <v>2294</v>
      </c>
      <c r="B934" s="14">
        <v>77101604</v>
      </c>
      <c r="C934" s="15" t="s">
        <v>2370</v>
      </c>
      <c r="D934" s="15" t="s">
        <v>3571</v>
      </c>
      <c r="E934" s="14" t="s">
        <v>3587</v>
      </c>
      <c r="F934" s="22" t="s">
        <v>3746</v>
      </c>
      <c r="G934" s="24" t="s">
        <v>3683</v>
      </c>
      <c r="H934" s="23">
        <v>30000000</v>
      </c>
      <c r="I934" s="23">
        <v>15000000</v>
      </c>
      <c r="J934" s="16" t="s">
        <v>3599</v>
      </c>
      <c r="K934" s="16" t="s">
        <v>3600</v>
      </c>
      <c r="L934" s="15" t="s">
        <v>2296</v>
      </c>
      <c r="M934" s="15" t="s">
        <v>949</v>
      </c>
      <c r="N934" s="15" t="s">
        <v>2297</v>
      </c>
      <c r="O934" s="15" t="s">
        <v>2298</v>
      </c>
      <c r="P934" s="16" t="s">
        <v>2315</v>
      </c>
      <c r="Q934" s="16" t="s">
        <v>2316</v>
      </c>
      <c r="R934" s="16" t="s">
        <v>2317</v>
      </c>
      <c r="S934" s="16" t="s">
        <v>2318</v>
      </c>
      <c r="T934" s="16">
        <v>34020204</v>
      </c>
      <c r="U934" s="17" t="s">
        <v>2319</v>
      </c>
      <c r="V934" s="17">
        <v>7063</v>
      </c>
      <c r="W934" s="16">
        <v>17621</v>
      </c>
      <c r="X934" s="18">
        <v>42885</v>
      </c>
      <c r="Y934" s="16" t="s">
        <v>48</v>
      </c>
      <c r="Z934" s="16">
        <v>4600006880</v>
      </c>
      <c r="AA934" s="19">
        <f t="shared" si="18"/>
        <v>1</v>
      </c>
      <c r="AB934" s="17" t="s">
        <v>2371</v>
      </c>
      <c r="AC934" s="17" t="s">
        <v>361</v>
      </c>
      <c r="AD934" s="17" t="s">
        <v>2372</v>
      </c>
      <c r="AE934" s="15" t="s">
        <v>2339</v>
      </c>
      <c r="AF934" s="16" t="s">
        <v>2305</v>
      </c>
      <c r="AG934" s="15" t="s">
        <v>1689</v>
      </c>
      <c r="AH934"/>
      <c r="AI934"/>
      <c r="AJ934"/>
      <c r="AK934"/>
      <c r="AL934"/>
      <c r="AM934"/>
      <c r="AN934"/>
      <c r="AO934"/>
      <c r="AP934"/>
      <c r="AS934" s="33" t="s">
        <v>3692</v>
      </c>
    </row>
    <row r="935" spans="1:45" s="33" customFormat="1" ht="63" hidden="1" customHeight="1" x14ac:dyDescent="0.25">
      <c r="A935" s="13" t="s">
        <v>2294</v>
      </c>
      <c r="B935" s="14">
        <v>77101604</v>
      </c>
      <c r="C935" s="15" t="s">
        <v>2373</v>
      </c>
      <c r="D935" s="15" t="s">
        <v>3571</v>
      </c>
      <c r="E935" s="14" t="s">
        <v>3587</v>
      </c>
      <c r="F935" s="22" t="s">
        <v>3746</v>
      </c>
      <c r="G935" s="24" t="s">
        <v>3683</v>
      </c>
      <c r="H935" s="23">
        <v>70000000</v>
      </c>
      <c r="I935" s="23">
        <v>35000000</v>
      </c>
      <c r="J935" s="16" t="s">
        <v>3599</v>
      </c>
      <c r="K935" s="16" t="s">
        <v>3600</v>
      </c>
      <c r="L935" s="15" t="s">
        <v>2296</v>
      </c>
      <c r="M935" s="15" t="s">
        <v>949</v>
      </c>
      <c r="N935" s="15" t="s">
        <v>2297</v>
      </c>
      <c r="O935" s="15" t="s">
        <v>2298</v>
      </c>
      <c r="P935" s="16" t="s">
        <v>2315</v>
      </c>
      <c r="Q935" s="16" t="s">
        <v>2316</v>
      </c>
      <c r="R935" s="16" t="s">
        <v>2317</v>
      </c>
      <c r="S935" s="16" t="s">
        <v>2318</v>
      </c>
      <c r="T935" s="16">
        <v>34020204</v>
      </c>
      <c r="U935" s="17" t="s">
        <v>2319</v>
      </c>
      <c r="V935" s="17">
        <v>7064</v>
      </c>
      <c r="W935" s="16">
        <v>17622</v>
      </c>
      <c r="X935" s="18">
        <v>42885</v>
      </c>
      <c r="Y935" s="16" t="s">
        <v>48</v>
      </c>
      <c r="Z935" s="16">
        <v>4600006881</v>
      </c>
      <c r="AA935" s="19">
        <f t="shared" si="18"/>
        <v>1</v>
      </c>
      <c r="AB935" s="17" t="s">
        <v>2374</v>
      </c>
      <c r="AC935" s="17" t="s">
        <v>361</v>
      </c>
      <c r="AD935" s="17" t="s">
        <v>2375</v>
      </c>
      <c r="AE935" s="15" t="s">
        <v>2339</v>
      </c>
      <c r="AF935" s="16" t="s">
        <v>2305</v>
      </c>
      <c r="AG935" s="15" t="s">
        <v>1689</v>
      </c>
      <c r="AH935"/>
      <c r="AI935"/>
      <c r="AJ935"/>
      <c r="AK935"/>
      <c r="AL935"/>
      <c r="AM935"/>
      <c r="AN935"/>
      <c r="AO935"/>
      <c r="AP935"/>
    </row>
    <row r="936" spans="1:45" s="33" customFormat="1" ht="63" hidden="1" customHeight="1" x14ac:dyDescent="0.25">
      <c r="A936" s="13" t="s">
        <v>2294</v>
      </c>
      <c r="B936" s="14">
        <v>77101604</v>
      </c>
      <c r="C936" s="15" t="s">
        <v>2376</v>
      </c>
      <c r="D936" s="15" t="s">
        <v>3571</v>
      </c>
      <c r="E936" s="14" t="s">
        <v>3587</v>
      </c>
      <c r="F936" s="22" t="s">
        <v>3746</v>
      </c>
      <c r="G936" s="24" t="s">
        <v>3683</v>
      </c>
      <c r="H936" s="23">
        <v>10000000</v>
      </c>
      <c r="I936" s="23">
        <v>5000000</v>
      </c>
      <c r="J936" s="16" t="s">
        <v>3599</v>
      </c>
      <c r="K936" s="16" t="s">
        <v>3600</v>
      </c>
      <c r="L936" s="15" t="s">
        <v>2296</v>
      </c>
      <c r="M936" s="15" t="s">
        <v>949</v>
      </c>
      <c r="N936" s="15" t="s">
        <v>2297</v>
      </c>
      <c r="O936" s="15" t="s">
        <v>2298</v>
      </c>
      <c r="P936" s="16" t="s">
        <v>2315</v>
      </c>
      <c r="Q936" s="16" t="s">
        <v>2316</v>
      </c>
      <c r="R936" s="16" t="s">
        <v>2317</v>
      </c>
      <c r="S936" s="16" t="s">
        <v>2318</v>
      </c>
      <c r="T936" s="16">
        <v>34020204</v>
      </c>
      <c r="U936" s="17" t="s">
        <v>2319</v>
      </c>
      <c r="V936" s="17">
        <v>7065</v>
      </c>
      <c r="W936" s="16">
        <v>17623</v>
      </c>
      <c r="X936" s="18">
        <v>42886</v>
      </c>
      <c r="Y936" s="16" t="s">
        <v>48</v>
      </c>
      <c r="Z936" s="16">
        <v>4600006890</v>
      </c>
      <c r="AA936" s="19">
        <f t="shared" si="18"/>
        <v>1</v>
      </c>
      <c r="AB936" s="17" t="s">
        <v>2377</v>
      </c>
      <c r="AC936" s="17" t="s">
        <v>361</v>
      </c>
      <c r="AD936" s="17" t="s">
        <v>2378</v>
      </c>
      <c r="AE936" s="15" t="s">
        <v>2339</v>
      </c>
      <c r="AF936" s="16" t="s">
        <v>2305</v>
      </c>
      <c r="AG936" s="15" t="s">
        <v>1689</v>
      </c>
      <c r="AH936"/>
      <c r="AI936"/>
      <c r="AJ936"/>
      <c r="AK936"/>
      <c r="AL936"/>
      <c r="AM936"/>
      <c r="AN936"/>
      <c r="AO936"/>
      <c r="AP936"/>
    </row>
    <row r="937" spans="1:45" s="33" customFormat="1" ht="63" hidden="1" customHeight="1" x14ac:dyDescent="0.25">
      <c r="A937" s="13" t="s">
        <v>2294</v>
      </c>
      <c r="B937" s="14">
        <v>77101604</v>
      </c>
      <c r="C937" s="15" t="s">
        <v>2379</v>
      </c>
      <c r="D937" s="15" t="s">
        <v>3571</v>
      </c>
      <c r="E937" s="14" t="s">
        <v>3587</v>
      </c>
      <c r="F937" s="22" t="s">
        <v>3746</v>
      </c>
      <c r="G937" s="24" t="s">
        <v>3683</v>
      </c>
      <c r="H937" s="23">
        <v>50000000</v>
      </c>
      <c r="I937" s="23">
        <v>25000000</v>
      </c>
      <c r="J937" s="16" t="s">
        <v>3599</v>
      </c>
      <c r="K937" s="16" t="s">
        <v>3600</v>
      </c>
      <c r="L937" s="15" t="s">
        <v>2296</v>
      </c>
      <c r="M937" s="15" t="s">
        <v>949</v>
      </c>
      <c r="N937" s="15" t="s">
        <v>2297</v>
      </c>
      <c r="O937" s="15" t="s">
        <v>2298</v>
      </c>
      <c r="P937" s="16" t="s">
        <v>2315</v>
      </c>
      <c r="Q937" s="16" t="s">
        <v>2316</v>
      </c>
      <c r="R937" s="16" t="s">
        <v>2317</v>
      </c>
      <c r="S937" s="16" t="s">
        <v>2318</v>
      </c>
      <c r="T937" s="16">
        <v>34020204</v>
      </c>
      <c r="U937" s="17" t="s">
        <v>2319</v>
      </c>
      <c r="V937" s="17">
        <v>7066</v>
      </c>
      <c r="W937" s="16">
        <v>17624</v>
      </c>
      <c r="X937" s="18">
        <v>42885</v>
      </c>
      <c r="Y937" s="16" t="s">
        <v>48</v>
      </c>
      <c r="Z937" s="16">
        <v>4600006891</v>
      </c>
      <c r="AA937" s="19">
        <f t="shared" si="18"/>
        <v>1</v>
      </c>
      <c r="AB937" s="17" t="s">
        <v>2380</v>
      </c>
      <c r="AC937" s="17" t="s">
        <v>361</v>
      </c>
      <c r="AD937" s="17" t="s">
        <v>2381</v>
      </c>
      <c r="AE937" s="15" t="s">
        <v>2339</v>
      </c>
      <c r="AF937" s="16" t="s">
        <v>2305</v>
      </c>
      <c r="AG937" s="15" t="s">
        <v>1689</v>
      </c>
      <c r="AH937"/>
      <c r="AI937"/>
      <c r="AJ937"/>
      <c r="AK937"/>
      <c r="AL937"/>
      <c r="AM937"/>
      <c r="AN937"/>
      <c r="AO937"/>
      <c r="AP937"/>
    </row>
    <row r="938" spans="1:45" s="33" customFormat="1" ht="63" hidden="1" customHeight="1" x14ac:dyDescent="0.25">
      <c r="A938" s="13" t="s">
        <v>2294</v>
      </c>
      <c r="B938" s="14">
        <v>77101604</v>
      </c>
      <c r="C938" s="15" t="s">
        <v>2382</v>
      </c>
      <c r="D938" s="15" t="s">
        <v>3571</v>
      </c>
      <c r="E938" s="14" t="s">
        <v>3578</v>
      </c>
      <c r="F938" s="22" t="s">
        <v>3746</v>
      </c>
      <c r="G938" s="24" t="s">
        <v>3683</v>
      </c>
      <c r="H938" s="23">
        <v>54439775</v>
      </c>
      <c r="I938" s="23">
        <v>27219888</v>
      </c>
      <c r="J938" s="16" t="s">
        <v>3599</v>
      </c>
      <c r="K938" s="16" t="s">
        <v>3600</v>
      </c>
      <c r="L938" s="15" t="s">
        <v>2296</v>
      </c>
      <c r="M938" s="15" t="s">
        <v>949</v>
      </c>
      <c r="N938" s="15" t="s">
        <v>2297</v>
      </c>
      <c r="O938" s="15" t="s">
        <v>2298</v>
      </c>
      <c r="P938" s="16" t="s">
        <v>2315</v>
      </c>
      <c r="Q938" s="16" t="s">
        <v>2316</v>
      </c>
      <c r="R938" s="16" t="s">
        <v>2317</v>
      </c>
      <c r="S938" s="16" t="s">
        <v>2318</v>
      </c>
      <c r="T938" s="16">
        <v>34020204</v>
      </c>
      <c r="U938" s="17" t="s">
        <v>2319</v>
      </c>
      <c r="V938" s="17">
        <v>7067</v>
      </c>
      <c r="W938" s="16">
        <v>17625</v>
      </c>
      <c r="X938" s="18">
        <v>42885</v>
      </c>
      <c r="Y938" s="16" t="s">
        <v>48</v>
      </c>
      <c r="Z938" s="16">
        <v>4600006882</v>
      </c>
      <c r="AA938" s="19">
        <f t="shared" si="18"/>
        <v>1</v>
      </c>
      <c r="AB938" s="17" t="s">
        <v>2383</v>
      </c>
      <c r="AC938" s="17" t="s">
        <v>361</v>
      </c>
      <c r="AD938" s="17" t="s">
        <v>2384</v>
      </c>
      <c r="AE938" s="15" t="s">
        <v>2320</v>
      </c>
      <c r="AF938" s="16" t="s">
        <v>2305</v>
      </c>
      <c r="AG938" s="15" t="s">
        <v>1689</v>
      </c>
      <c r="AH938"/>
      <c r="AI938"/>
      <c r="AJ938"/>
      <c r="AK938"/>
      <c r="AL938"/>
      <c r="AM938"/>
      <c r="AN938"/>
      <c r="AO938"/>
      <c r="AP938"/>
    </row>
    <row r="939" spans="1:45" s="33" customFormat="1" ht="63" hidden="1" customHeight="1" x14ac:dyDescent="0.25">
      <c r="A939" s="13" t="s">
        <v>2294</v>
      </c>
      <c r="B939" s="14">
        <v>77101604</v>
      </c>
      <c r="C939" s="15" t="s">
        <v>2385</v>
      </c>
      <c r="D939" s="15" t="s">
        <v>3571</v>
      </c>
      <c r="E939" s="14" t="s">
        <v>3585</v>
      </c>
      <c r="F939" s="22" t="s">
        <v>3746</v>
      </c>
      <c r="G939" s="24" t="s">
        <v>3683</v>
      </c>
      <c r="H939" s="23">
        <v>50000000</v>
      </c>
      <c r="I939" s="23">
        <v>85979446</v>
      </c>
      <c r="J939" s="16" t="s">
        <v>3599</v>
      </c>
      <c r="K939" s="16" t="s">
        <v>3600</v>
      </c>
      <c r="L939" s="15" t="s">
        <v>2296</v>
      </c>
      <c r="M939" s="15" t="s">
        <v>949</v>
      </c>
      <c r="N939" s="15" t="s">
        <v>2297</v>
      </c>
      <c r="O939" s="15" t="s">
        <v>2298</v>
      </c>
      <c r="P939" s="16" t="s">
        <v>2315</v>
      </c>
      <c r="Q939" s="16" t="s">
        <v>2316</v>
      </c>
      <c r="R939" s="16" t="s">
        <v>2317</v>
      </c>
      <c r="S939" s="16" t="s">
        <v>2318</v>
      </c>
      <c r="T939" s="16">
        <v>34020204</v>
      </c>
      <c r="U939" s="17" t="s">
        <v>2319</v>
      </c>
      <c r="V939" s="17">
        <v>7595</v>
      </c>
      <c r="W939" s="16">
        <v>18773</v>
      </c>
      <c r="X939" s="18">
        <v>43006</v>
      </c>
      <c r="Y939" s="16" t="s">
        <v>48</v>
      </c>
      <c r="Z939" s="16">
        <v>4600007537</v>
      </c>
      <c r="AA939" s="19">
        <f t="shared" si="18"/>
        <v>1</v>
      </c>
      <c r="AB939" s="17" t="s">
        <v>2386</v>
      </c>
      <c r="AC939" s="17" t="s">
        <v>361</v>
      </c>
      <c r="AD939" s="17" t="s">
        <v>2387</v>
      </c>
      <c r="AE939" s="15" t="s">
        <v>2339</v>
      </c>
      <c r="AF939" s="16" t="s">
        <v>2305</v>
      </c>
      <c r="AG939" s="15" t="s">
        <v>1689</v>
      </c>
      <c r="AH939"/>
      <c r="AI939"/>
      <c r="AJ939"/>
      <c r="AK939"/>
      <c r="AL939"/>
      <c r="AM939"/>
      <c r="AN939"/>
      <c r="AO939"/>
      <c r="AP939"/>
    </row>
    <row r="940" spans="1:45" s="33" customFormat="1" ht="63" hidden="1" customHeight="1" x14ac:dyDescent="0.25">
      <c r="A940" s="13" t="s">
        <v>2294</v>
      </c>
      <c r="B940" s="14">
        <v>77101604</v>
      </c>
      <c r="C940" s="15" t="s">
        <v>2388</v>
      </c>
      <c r="D940" s="15" t="s">
        <v>3571</v>
      </c>
      <c r="E940" s="14" t="s">
        <v>3585</v>
      </c>
      <c r="F940" s="22" t="s">
        <v>3746</v>
      </c>
      <c r="G940" s="24" t="s">
        <v>3683</v>
      </c>
      <c r="H940" s="23">
        <v>180000000</v>
      </c>
      <c r="I940" s="23">
        <v>63296090</v>
      </c>
      <c r="J940" s="16" t="s">
        <v>3599</v>
      </c>
      <c r="K940" s="16" t="s">
        <v>3600</v>
      </c>
      <c r="L940" s="15" t="s">
        <v>2296</v>
      </c>
      <c r="M940" s="15" t="s">
        <v>949</v>
      </c>
      <c r="N940" s="15" t="s">
        <v>2297</v>
      </c>
      <c r="O940" s="15" t="s">
        <v>2298</v>
      </c>
      <c r="P940" s="16" t="s">
        <v>2315</v>
      </c>
      <c r="Q940" s="16" t="s">
        <v>2316</v>
      </c>
      <c r="R940" s="16" t="s">
        <v>2317</v>
      </c>
      <c r="S940" s="16" t="s">
        <v>2318</v>
      </c>
      <c r="T940" s="16">
        <v>34020204</v>
      </c>
      <c r="U940" s="17" t="s">
        <v>2319</v>
      </c>
      <c r="V940" s="17">
        <v>7206</v>
      </c>
      <c r="W940" s="16">
        <v>18012</v>
      </c>
      <c r="X940" s="18">
        <v>42943</v>
      </c>
      <c r="Y940" s="16" t="s">
        <v>48</v>
      </c>
      <c r="Z940" s="16">
        <v>4600007094</v>
      </c>
      <c r="AA940" s="19">
        <f t="shared" si="18"/>
        <v>1</v>
      </c>
      <c r="AB940" s="17" t="s">
        <v>2389</v>
      </c>
      <c r="AC940" s="17" t="s">
        <v>361</v>
      </c>
      <c r="AD940" s="17" t="s">
        <v>2390</v>
      </c>
      <c r="AE940" s="15" t="s">
        <v>2339</v>
      </c>
      <c r="AF940" s="16" t="s">
        <v>2305</v>
      </c>
      <c r="AG940" s="15" t="s">
        <v>1689</v>
      </c>
      <c r="AH940"/>
      <c r="AI940"/>
      <c r="AJ940"/>
      <c r="AK940"/>
      <c r="AL940"/>
      <c r="AM940"/>
      <c r="AN940"/>
      <c r="AO940"/>
      <c r="AP940"/>
    </row>
    <row r="941" spans="1:45" s="33" customFormat="1" ht="63" hidden="1" customHeight="1" x14ac:dyDescent="0.25">
      <c r="A941" s="13" t="s">
        <v>2294</v>
      </c>
      <c r="B941" s="14">
        <v>77101604</v>
      </c>
      <c r="C941" s="15" t="s">
        <v>2391</v>
      </c>
      <c r="D941" s="15" t="s">
        <v>3571</v>
      </c>
      <c r="E941" s="14" t="s">
        <v>3585</v>
      </c>
      <c r="F941" s="22" t="s">
        <v>3746</v>
      </c>
      <c r="G941" s="24" t="s">
        <v>3683</v>
      </c>
      <c r="H941" s="23">
        <v>80000000</v>
      </c>
      <c r="I941" s="23">
        <v>17041255</v>
      </c>
      <c r="J941" s="16" t="s">
        <v>3599</v>
      </c>
      <c r="K941" s="16" t="s">
        <v>3600</v>
      </c>
      <c r="L941" s="15" t="s">
        <v>2296</v>
      </c>
      <c r="M941" s="15" t="s">
        <v>949</v>
      </c>
      <c r="N941" s="15" t="s">
        <v>2297</v>
      </c>
      <c r="O941" s="15" t="s">
        <v>2298</v>
      </c>
      <c r="P941" s="16" t="s">
        <v>2315</v>
      </c>
      <c r="Q941" s="16" t="s">
        <v>2316</v>
      </c>
      <c r="R941" s="16" t="s">
        <v>2317</v>
      </c>
      <c r="S941" s="16" t="s">
        <v>2318</v>
      </c>
      <c r="T941" s="16">
        <v>34020204</v>
      </c>
      <c r="U941" s="17" t="s">
        <v>2319</v>
      </c>
      <c r="V941" s="17">
        <v>7207</v>
      </c>
      <c r="W941" s="16">
        <v>18013</v>
      </c>
      <c r="X941" s="18">
        <v>42943</v>
      </c>
      <c r="Y941" s="16" t="s">
        <v>48</v>
      </c>
      <c r="Z941" s="16">
        <v>4600007092</v>
      </c>
      <c r="AA941" s="19">
        <f t="shared" si="18"/>
        <v>1</v>
      </c>
      <c r="AB941" s="17" t="s">
        <v>2392</v>
      </c>
      <c r="AC941" s="17" t="s">
        <v>361</v>
      </c>
      <c r="AD941" s="17" t="s">
        <v>2393</v>
      </c>
      <c r="AE941" s="15" t="s">
        <v>2339</v>
      </c>
      <c r="AF941" s="16" t="s">
        <v>2305</v>
      </c>
      <c r="AG941" s="15" t="s">
        <v>1689</v>
      </c>
      <c r="AH941"/>
      <c r="AI941"/>
      <c r="AJ941"/>
      <c r="AK941"/>
      <c r="AL941"/>
      <c r="AM941"/>
      <c r="AN941"/>
      <c r="AO941"/>
      <c r="AP941"/>
    </row>
    <row r="942" spans="1:45" s="33" customFormat="1" ht="63" hidden="1" customHeight="1" x14ac:dyDescent="0.25">
      <c r="A942" s="13" t="s">
        <v>2294</v>
      </c>
      <c r="B942" s="14">
        <v>77101604</v>
      </c>
      <c r="C942" s="15" t="s">
        <v>2394</v>
      </c>
      <c r="D942" s="15" t="s">
        <v>3571</v>
      </c>
      <c r="E942" s="14" t="s">
        <v>3585</v>
      </c>
      <c r="F942" s="22" t="s">
        <v>3746</v>
      </c>
      <c r="G942" s="24" t="s">
        <v>3683</v>
      </c>
      <c r="H942" s="23">
        <v>60000000</v>
      </c>
      <c r="I942" s="23">
        <v>17041255</v>
      </c>
      <c r="J942" s="16" t="s">
        <v>3599</v>
      </c>
      <c r="K942" s="16" t="s">
        <v>3600</v>
      </c>
      <c r="L942" s="15" t="s">
        <v>2296</v>
      </c>
      <c r="M942" s="15" t="s">
        <v>949</v>
      </c>
      <c r="N942" s="15" t="s">
        <v>2297</v>
      </c>
      <c r="O942" s="15" t="s">
        <v>2298</v>
      </c>
      <c r="P942" s="16" t="s">
        <v>2315</v>
      </c>
      <c r="Q942" s="16" t="s">
        <v>2316</v>
      </c>
      <c r="R942" s="16" t="s">
        <v>2317</v>
      </c>
      <c r="S942" s="16" t="s">
        <v>2318</v>
      </c>
      <c r="T942" s="16">
        <v>34020204</v>
      </c>
      <c r="U942" s="17" t="s">
        <v>2319</v>
      </c>
      <c r="V942" s="17">
        <v>7208</v>
      </c>
      <c r="W942" s="16">
        <v>18014</v>
      </c>
      <c r="X942" s="18">
        <v>42943</v>
      </c>
      <c r="Y942" s="16" t="s">
        <v>48</v>
      </c>
      <c r="Z942" s="16">
        <v>4600007093</v>
      </c>
      <c r="AA942" s="19">
        <f t="shared" si="18"/>
        <v>1</v>
      </c>
      <c r="AB942" s="17" t="s">
        <v>2395</v>
      </c>
      <c r="AC942" s="17" t="s">
        <v>361</v>
      </c>
      <c r="AD942" s="17" t="s">
        <v>2396</v>
      </c>
      <c r="AE942" s="15" t="s">
        <v>2320</v>
      </c>
      <c r="AF942" s="16" t="s">
        <v>2305</v>
      </c>
      <c r="AG942" s="15" t="s">
        <v>1689</v>
      </c>
      <c r="AH942"/>
      <c r="AI942"/>
      <c r="AJ942"/>
      <c r="AK942"/>
      <c r="AL942"/>
      <c r="AM942"/>
      <c r="AN942"/>
      <c r="AO942"/>
      <c r="AP942"/>
    </row>
    <row r="943" spans="1:45" s="33" customFormat="1" ht="63" hidden="1" customHeight="1" x14ac:dyDescent="0.25">
      <c r="A943" s="13" t="s">
        <v>2294</v>
      </c>
      <c r="B943" s="14">
        <v>77101604</v>
      </c>
      <c r="C943" s="15" t="s">
        <v>2397</v>
      </c>
      <c r="D943" s="15" t="s">
        <v>3571</v>
      </c>
      <c r="E943" s="14" t="s">
        <v>3585</v>
      </c>
      <c r="F943" s="22" t="s">
        <v>3746</v>
      </c>
      <c r="G943" s="24" t="s">
        <v>3683</v>
      </c>
      <c r="H943" s="23">
        <v>120000000</v>
      </c>
      <c r="I943" s="23">
        <v>41882933</v>
      </c>
      <c r="J943" s="16" t="s">
        <v>3599</v>
      </c>
      <c r="K943" s="16" t="s">
        <v>3600</v>
      </c>
      <c r="L943" s="15" t="s">
        <v>2296</v>
      </c>
      <c r="M943" s="15" t="s">
        <v>949</v>
      </c>
      <c r="N943" s="15" t="s">
        <v>2297</v>
      </c>
      <c r="O943" s="15" t="s">
        <v>2298</v>
      </c>
      <c r="P943" s="16" t="s">
        <v>2315</v>
      </c>
      <c r="Q943" s="16" t="s">
        <v>2316</v>
      </c>
      <c r="R943" s="16" t="s">
        <v>2317</v>
      </c>
      <c r="S943" s="16" t="s">
        <v>2318</v>
      </c>
      <c r="T943" s="16">
        <v>34020204</v>
      </c>
      <c r="U943" s="17" t="s">
        <v>2319</v>
      </c>
      <c r="V943" s="17">
        <v>7209</v>
      </c>
      <c r="W943" s="16">
        <v>18015</v>
      </c>
      <c r="X943" s="18">
        <v>42943</v>
      </c>
      <c r="Y943" s="16" t="s">
        <v>48</v>
      </c>
      <c r="Z943" s="16">
        <v>4600007095</v>
      </c>
      <c r="AA943" s="19">
        <f t="shared" si="18"/>
        <v>1</v>
      </c>
      <c r="AB943" s="17" t="s">
        <v>2398</v>
      </c>
      <c r="AC943" s="17" t="s">
        <v>361</v>
      </c>
      <c r="AD943" s="17" t="s">
        <v>2399</v>
      </c>
      <c r="AE943" s="15" t="s">
        <v>2320</v>
      </c>
      <c r="AF943" s="16" t="s">
        <v>2305</v>
      </c>
      <c r="AG943" s="15" t="s">
        <v>1689</v>
      </c>
      <c r="AH943"/>
      <c r="AI943"/>
      <c r="AJ943"/>
      <c r="AK943"/>
      <c r="AL943"/>
      <c r="AM943"/>
      <c r="AN943"/>
      <c r="AO943"/>
      <c r="AP943"/>
    </row>
    <row r="944" spans="1:45" s="33" customFormat="1" ht="63" hidden="1" customHeight="1" x14ac:dyDescent="0.25">
      <c r="A944" s="13" t="s">
        <v>2294</v>
      </c>
      <c r="B944" s="14">
        <v>77101604</v>
      </c>
      <c r="C944" s="15" t="s">
        <v>2400</v>
      </c>
      <c r="D944" s="15" t="s">
        <v>3571</v>
      </c>
      <c r="E944" s="14" t="s">
        <v>3585</v>
      </c>
      <c r="F944" s="22" t="s">
        <v>3746</v>
      </c>
      <c r="G944" s="24" t="s">
        <v>3683</v>
      </c>
      <c r="H944" s="23">
        <v>60000000</v>
      </c>
      <c r="I944" s="23">
        <v>18015041</v>
      </c>
      <c r="J944" s="16" t="s">
        <v>3599</v>
      </c>
      <c r="K944" s="16" t="s">
        <v>3600</v>
      </c>
      <c r="L944" s="15" t="s">
        <v>2296</v>
      </c>
      <c r="M944" s="15" t="s">
        <v>949</v>
      </c>
      <c r="N944" s="15" t="s">
        <v>2297</v>
      </c>
      <c r="O944" s="15" t="s">
        <v>2298</v>
      </c>
      <c r="P944" s="16" t="s">
        <v>2315</v>
      </c>
      <c r="Q944" s="16" t="s">
        <v>2316</v>
      </c>
      <c r="R944" s="16" t="s">
        <v>2317</v>
      </c>
      <c r="S944" s="16" t="s">
        <v>2318</v>
      </c>
      <c r="T944" s="16">
        <v>34020204</v>
      </c>
      <c r="U944" s="17" t="s">
        <v>2319</v>
      </c>
      <c r="V944" s="17">
        <v>7210</v>
      </c>
      <c r="W944" s="16">
        <v>18016</v>
      </c>
      <c r="X944" s="18">
        <v>42943</v>
      </c>
      <c r="Y944" s="16" t="s">
        <v>48</v>
      </c>
      <c r="Z944" s="16">
        <v>4600007096</v>
      </c>
      <c r="AA944" s="19">
        <f t="shared" si="18"/>
        <v>1</v>
      </c>
      <c r="AB944" s="17" t="s">
        <v>2401</v>
      </c>
      <c r="AC944" s="17" t="s">
        <v>361</v>
      </c>
      <c r="AD944" s="17" t="s">
        <v>2402</v>
      </c>
      <c r="AE944" s="15" t="s">
        <v>2320</v>
      </c>
      <c r="AF944" s="16" t="s">
        <v>2305</v>
      </c>
      <c r="AG944" s="15" t="s">
        <v>1689</v>
      </c>
      <c r="AH944"/>
      <c r="AI944"/>
      <c r="AJ944"/>
      <c r="AK944"/>
      <c r="AL944"/>
      <c r="AM944"/>
      <c r="AN944"/>
      <c r="AO944"/>
      <c r="AP944"/>
    </row>
    <row r="945" spans="1:53" s="33" customFormat="1" ht="63" hidden="1" customHeight="1" x14ac:dyDescent="0.25">
      <c r="A945" s="13" t="s">
        <v>2294</v>
      </c>
      <c r="B945" s="14">
        <v>77101604</v>
      </c>
      <c r="C945" s="15" t="s">
        <v>2403</v>
      </c>
      <c r="D945" s="15" t="s">
        <v>3571</v>
      </c>
      <c r="E945" s="14" t="s">
        <v>3585</v>
      </c>
      <c r="F945" s="22" t="s">
        <v>3746</v>
      </c>
      <c r="G945" s="24" t="s">
        <v>3683</v>
      </c>
      <c r="H945" s="23">
        <v>90000000</v>
      </c>
      <c r="I945" s="23">
        <v>29213580</v>
      </c>
      <c r="J945" s="16" t="s">
        <v>3599</v>
      </c>
      <c r="K945" s="16" t="s">
        <v>3600</v>
      </c>
      <c r="L945" s="15" t="s">
        <v>2296</v>
      </c>
      <c r="M945" s="15" t="s">
        <v>949</v>
      </c>
      <c r="N945" s="15" t="s">
        <v>2297</v>
      </c>
      <c r="O945" s="15" t="s">
        <v>2298</v>
      </c>
      <c r="P945" s="16" t="s">
        <v>2315</v>
      </c>
      <c r="Q945" s="16" t="s">
        <v>2316</v>
      </c>
      <c r="R945" s="16" t="s">
        <v>2317</v>
      </c>
      <c r="S945" s="16" t="s">
        <v>2318</v>
      </c>
      <c r="T945" s="16">
        <v>34020204</v>
      </c>
      <c r="U945" s="17" t="s">
        <v>2319</v>
      </c>
      <c r="V945" s="17">
        <v>7211</v>
      </c>
      <c r="W945" s="16">
        <v>18017</v>
      </c>
      <c r="X945" s="18">
        <v>42943</v>
      </c>
      <c r="Y945" s="16" t="s">
        <v>48</v>
      </c>
      <c r="Z945" s="16">
        <v>4600007097</v>
      </c>
      <c r="AA945" s="19">
        <f t="shared" si="18"/>
        <v>1</v>
      </c>
      <c r="AB945" s="17" t="s">
        <v>2404</v>
      </c>
      <c r="AC945" s="17" t="s">
        <v>361</v>
      </c>
      <c r="AD945" s="17" t="s">
        <v>2405</v>
      </c>
      <c r="AE945" s="15" t="s">
        <v>2320</v>
      </c>
      <c r="AF945" s="16" t="s">
        <v>2305</v>
      </c>
      <c r="AG945" s="15" t="s">
        <v>1689</v>
      </c>
      <c r="AH945"/>
      <c r="AI945"/>
      <c r="AJ945"/>
      <c r="AK945"/>
      <c r="AL945"/>
      <c r="AM945"/>
      <c r="AN945"/>
      <c r="AO945"/>
      <c r="AP945"/>
    </row>
    <row r="946" spans="1:53" s="33" customFormat="1" ht="63" hidden="1" customHeight="1" x14ac:dyDescent="0.25">
      <c r="A946" s="13" t="s">
        <v>2294</v>
      </c>
      <c r="B946" s="14">
        <v>77101604</v>
      </c>
      <c r="C946" s="15" t="s">
        <v>2406</v>
      </c>
      <c r="D946" s="15" t="s">
        <v>3571</v>
      </c>
      <c r="E946" s="14" t="s">
        <v>3585</v>
      </c>
      <c r="F946" s="22" t="s">
        <v>3746</v>
      </c>
      <c r="G946" s="24" t="s">
        <v>3683</v>
      </c>
      <c r="H946" s="23">
        <v>120000000</v>
      </c>
      <c r="I946" s="23">
        <v>41385905</v>
      </c>
      <c r="J946" s="16" t="s">
        <v>3599</v>
      </c>
      <c r="K946" s="16" t="s">
        <v>3600</v>
      </c>
      <c r="L946" s="15" t="s">
        <v>2296</v>
      </c>
      <c r="M946" s="15" t="s">
        <v>949</v>
      </c>
      <c r="N946" s="15" t="s">
        <v>2297</v>
      </c>
      <c r="O946" s="15" t="s">
        <v>2298</v>
      </c>
      <c r="P946" s="16" t="s">
        <v>2315</v>
      </c>
      <c r="Q946" s="16" t="s">
        <v>2316</v>
      </c>
      <c r="R946" s="16" t="s">
        <v>2317</v>
      </c>
      <c r="S946" s="16" t="s">
        <v>2318</v>
      </c>
      <c r="T946" s="16">
        <v>34020204</v>
      </c>
      <c r="U946" s="17" t="s">
        <v>2319</v>
      </c>
      <c r="V946" s="17">
        <v>7212</v>
      </c>
      <c r="W946" s="16">
        <v>18018</v>
      </c>
      <c r="X946" s="18">
        <v>42943</v>
      </c>
      <c r="Y946" s="16" t="s">
        <v>48</v>
      </c>
      <c r="Z946" s="16">
        <v>4600007098</v>
      </c>
      <c r="AA946" s="19">
        <f t="shared" si="18"/>
        <v>1</v>
      </c>
      <c r="AB946" s="17" t="s">
        <v>2407</v>
      </c>
      <c r="AC946" s="17" t="s">
        <v>361</v>
      </c>
      <c r="AD946" s="17" t="s">
        <v>2408</v>
      </c>
      <c r="AE946" s="15" t="s">
        <v>2320</v>
      </c>
      <c r="AF946" s="16" t="s">
        <v>2305</v>
      </c>
      <c r="AG946" s="15" t="s">
        <v>1689</v>
      </c>
      <c r="AH946"/>
      <c r="AI946"/>
      <c r="AJ946"/>
      <c r="AK946"/>
      <c r="AL946"/>
      <c r="AM946"/>
      <c r="AN946"/>
      <c r="AO946"/>
      <c r="AP946"/>
    </row>
    <row r="947" spans="1:53" s="33" customFormat="1" ht="63" hidden="1" customHeight="1" x14ac:dyDescent="0.25">
      <c r="A947" s="13" t="s">
        <v>2294</v>
      </c>
      <c r="B947" s="14">
        <v>77101604</v>
      </c>
      <c r="C947" s="15" t="s">
        <v>2409</v>
      </c>
      <c r="D947" s="15" t="s">
        <v>3571</v>
      </c>
      <c r="E947" s="14" t="s">
        <v>3585</v>
      </c>
      <c r="F947" s="22" t="s">
        <v>3746</v>
      </c>
      <c r="G947" s="24" t="s">
        <v>3683</v>
      </c>
      <c r="H947" s="23">
        <v>80000000</v>
      </c>
      <c r="I947" s="23">
        <v>17041255</v>
      </c>
      <c r="J947" s="16" t="s">
        <v>3599</v>
      </c>
      <c r="K947" s="16" t="s">
        <v>3600</v>
      </c>
      <c r="L947" s="15" t="s">
        <v>2296</v>
      </c>
      <c r="M947" s="15" t="s">
        <v>949</v>
      </c>
      <c r="N947" s="15" t="s">
        <v>2297</v>
      </c>
      <c r="O947" s="15" t="s">
        <v>2298</v>
      </c>
      <c r="P947" s="16" t="s">
        <v>2315</v>
      </c>
      <c r="Q947" s="16" t="s">
        <v>2316</v>
      </c>
      <c r="R947" s="16" t="s">
        <v>2317</v>
      </c>
      <c r="S947" s="16" t="s">
        <v>2318</v>
      </c>
      <c r="T947" s="16">
        <v>34020204</v>
      </c>
      <c r="U947" s="17" t="s">
        <v>2319</v>
      </c>
      <c r="V947" s="17">
        <v>7213</v>
      </c>
      <c r="W947" s="16">
        <v>18019</v>
      </c>
      <c r="X947" s="18">
        <v>42943</v>
      </c>
      <c r="Y947" s="16" t="s">
        <v>48</v>
      </c>
      <c r="Z947" s="16">
        <v>4600007099</v>
      </c>
      <c r="AA947" s="19">
        <f t="shared" si="18"/>
        <v>1</v>
      </c>
      <c r="AB947" s="17" t="s">
        <v>2410</v>
      </c>
      <c r="AC947" s="17" t="s">
        <v>361</v>
      </c>
      <c r="AD947" s="17" t="s">
        <v>2411</v>
      </c>
      <c r="AE947" s="15" t="s">
        <v>2320</v>
      </c>
      <c r="AF947" s="16" t="s">
        <v>2305</v>
      </c>
      <c r="AG947" s="15" t="s">
        <v>1689</v>
      </c>
      <c r="AH947"/>
      <c r="AI947"/>
      <c r="AJ947"/>
      <c r="AK947"/>
      <c r="AL947"/>
      <c r="AM947"/>
      <c r="AN947"/>
      <c r="AO947"/>
      <c r="AP947"/>
    </row>
    <row r="948" spans="1:53" s="33" customFormat="1" ht="63" hidden="1" customHeight="1" x14ac:dyDescent="0.25">
      <c r="A948" s="13" t="s">
        <v>2294</v>
      </c>
      <c r="B948" s="14">
        <v>77101604</v>
      </c>
      <c r="C948" s="15" t="s">
        <v>2412</v>
      </c>
      <c r="D948" s="15" t="s">
        <v>3571</v>
      </c>
      <c r="E948" s="14" t="s">
        <v>3585</v>
      </c>
      <c r="F948" s="22" t="s">
        <v>3746</v>
      </c>
      <c r="G948" s="24" t="s">
        <v>3683</v>
      </c>
      <c r="H948" s="23">
        <v>60000000</v>
      </c>
      <c r="I948" s="23">
        <v>18015041</v>
      </c>
      <c r="J948" s="16" t="s">
        <v>3599</v>
      </c>
      <c r="K948" s="16" t="s">
        <v>3600</v>
      </c>
      <c r="L948" s="15" t="s">
        <v>2296</v>
      </c>
      <c r="M948" s="15" t="s">
        <v>949</v>
      </c>
      <c r="N948" s="15" t="s">
        <v>2297</v>
      </c>
      <c r="O948" s="15" t="s">
        <v>2298</v>
      </c>
      <c r="P948" s="16" t="s">
        <v>2315</v>
      </c>
      <c r="Q948" s="16" t="s">
        <v>2316</v>
      </c>
      <c r="R948" s="16" t="s">
        <v>2317</v>
      </c>
      <c r="S948" s="16" t="s">
        <v>2318</v>
      </c>
      <c r="T948" s="16">
        <v>34020204</v>
      </c>
      <c r="U948" s="17" t="s">
        <v>2319</v>
      </c>
      <c r="V948" s="17">
        <v>7214</v>
      </c>
      <c r="W948" s="16">
        <v>18020</v>
      </c>
      <c r="X948" s="18">
        <v>42943</v>
      </c>
      <c r="Y948" s="16" t="s">
        <v>48</v>
      </c>
      <c r="Z948" s="16">
        <v>4600007100</v>
      </c>
      <c r="AA948" s="19">
        <f t="shared" si="18"/>
        <v>1</v>
      </c>
      <c r="AB948" s="17" t="s">
        <v>2413</v>
      </c>
      <c r="AC948" s="17" t="s">
        <v>361</v>
      </c>
      <c r="AD948" s="17" t="s">
        <v>2414</v>
      </c>
      <c r="AE948" s="15" t="s">
        <v>2320</v>
      </c>
      <c r="AF948" s="16" t="s">
        <v>2305</v>
      </c>
      <c r="AG948" s="15" t="s">
        <v>1689</v>
      </c>
      <c r="AH948"/>
      <c r="AI948"/>
      <c r="AJ948"/>
      <c r="AK948"/>
      <c r="AL948"/>
      <c r="AM948"/>
      <c r="AN948"/>
      <c r="AO948"/>
      <c r="AP948"/>
      <c r="AY948" s="33">
        <v>0</v>
      </c>
      <c r="AZ948" s="33">
        <v>0</v>
      </c>
      <c r="BA948" s="33" t="s">
        <v>3693</v>
      </c>
    </row>
    <row r="949" spans="1:53" s="33" customFormat="1" ht="63" hidden="1" customHeight="1" x14ac:dyDescent="0.25">
      <c r="A949" s="13" t="s">
        <v>2294</v>
      </c>
      <c r="B949" s="14">
        <v>77101604</v>
      </c>
      <c r="C949" s="15" t="s">
        <v>2415</v>
      </c>
      <c r="D949" s="15" t="s">
        <v>3571</v>
      </c>
      <c r="E949" s="14" t="s">
        <v>3585</v>
      </c>
      <c r="F949" s="22" t="s">
        <v>3746</v>
      </c>
      <c r="G949" s="24" t="s">
        <v>3683</v>
      </c>
      <c r="H949" s="23">
        <v>80000000</v>
      </c>
      <c r="I949" s="23">
        <v>17041255</v>
      </c>
      <c r="J949" s="16" t="s">
        <v>3599</v>
      </c>
      <c r="K949" s="16" t="s">
        <v>3600</v>
      </c>
      <c r="L949" s="15" t="s">
        <v>2296</v>
      </c>
      <c r="M949" s="15" t="s">
        <v>949</v>
      </c>
      <c r="N949" s="15" t="s">
        <v>2297</v>
      </c>
      <c r="O949" s="15" t="s">
        <v>2298</v>
      </c>
      <c r="P949" s="16" t="s">
        <v>2315</v>
      </c>
      <c r="Q949" s="16" t="s">
        <v>2316</v>
      </c>
      <c r="R949" s="16" t="s">
        <v>2317</v>
      </c>
      <c r="S949" s="16" t="s">
        <v>2318</v>
      </c>
      <c r="T949" s="16">
        <v>34020204</v>
      </c>
      <c r="U949" s="17" t="s">
        <v>2319</v>
      </c>
      <c r="V949" s="17">
        <v>7215</v>
      </c>
      <c r="W949" s="16">
        <v>18021</v>
      </c>
      <c r="X949" s="18">
        <v>42943</v>
      </c>
      <c r="Y949" s="16" t="s">
        <v>48</v>
      </c>
      <c r="Z949" s="16">
        <v>4600007101</v>
      </c>
      <c r="AA949" s="19">
        <f t="shared" si="18"/>
        <v>1</v>
      </c>
      <c r="AB949" s="17" t="s">
        <v>2416</v>
      </c>
      <c r="AC949" s="17" t="s">
        <v>361</v>
      </c>
      <c r="AD949" s="17" t="s">
        <v>2417</v>
      </c>
      <c r="AE949" s="15" t="s">
        <v>2320</v>
      </c>
      <c r="AF949" s="16" t="s">
        <v>2305</v>
      </c>
      <c r="AG949" s="15" t="s">
        <v>1689</v>
      </c>
      <c r="AH949"/>
      <c r="AI949"/>
      <c r="AJ949"/>
      <c r="AK949"/>
      <c r="AL949"/>
      <c r="AM949"/>
      <c r="AN949"/>
      <c r="AO949"/>
      <c r="AP949"/>
      <c r="AT949" s="33">
        <v>43830</v>
      </c>
      <c r="AV949" s="33" t="s">
        <v>3694</v>
      </c>
      <c r="AW949" s="33" t="s">
        <v>3695</v>
      </c>
      <c r="AX949" s="33" t="s">
        <v>3696</v>
      </c>
      <c r="AY949" s="33">
        <v>835380000</v>
      </c>
      <c r="AZ949" s="33">
        <v>235620000</v>
      </c>
      <c r="BA949" s="33" t="s">
        <v>3697</v>
      </c>
    </row>
    <row r="950" spans="1:53" s="33" customFormat="1" ht="63" hidden="1" customHeight="1" x14ac:dyDescent="0.25">
      <c r="A950" s="13" t="s">
        <v>2294</v>
      </c>
      <c r="B950" s="14">
        <v>77101604</v>
      </c>
      <c r="C950" s="15" t="s">
        <v>2418</v>
      </c>
      <c r="D950" s="15" t="s">
        <v>3571</v>
      </c>
      <c r="E950" s="14" t="s">
        <v>3585</v>
      </c>
      <c r="F950" s="22" t="s">
        <v>3746</v>
      </c>
      <c r="G950" s="24" t="s">
        <v>3683</v>
      </c>
      <c r="H950" s="23">
        <v>210000000</v>
      </c>
      <c r="I950" s="23">
        <v>77243515</v>
      </c>
      <c r="J950" s="16" t="s">
        <v>3599</v>
      </c>
      <c r="K950" s="16" t="s">
        <v>3600</v>
      </c>
      <c r="L950" s="15" t="s">
        <v>2296</v>
      </c>
      <c r="M950" s="15" t="s">
        <v>949</v>
      </c>
      <c r="N950" s="15" t="s">
        <v>2297</v>
      </c>
      <c r="O950" s="15" t="s">
        <v>2298</v>
      </c>
      <c r="P950" s="16" t="s">
        <v>2315</v>
      </c>
      <c r="Q950" s="16" t="s">
        <v>2316</v>
      </c>
      <c r="R950" s="16" t="s">
        <v>2317</v>
      </c>
      <c r="S950" s="16" t="s">
        <v>2318</v>
      </c>
      <c r="T950" s="16">
        <v>34020204</v>
      </c>
      <c r="U950" s="17" t="s">
        <v>2319</v>
      </c>
      <c r="V950" s="17">
        <v>7216</v>
      </c>
      <c r="W950" s="16">
        <v>18022</v>
      </c>
      <c r="X950" s="18">
        <v>42943</v>
      </c>
      <c r="Y950" s="16" t="s">
        <v>48</v>
      </c>
      <c r="Z950" s="16">
        <v>4600007102</v>
      </c>
      <c r="AA950" s="19">
        <f t="shared" si="18"/>
        <v>1</v>
      </c>
      <c r="AB950" s="17" t="s">
        <v>2419</v>
      </c>
      <c r="AC950" s="17" t="s">
        <v>361</v>
      </c>
      <c r="AD950" s="17" t="s">
        <v>2420</v>
      </c>
      <c r="AE950" s="15" t="s">
        <v>2339</v>
      </c>
      <c r="AF950" s="16" t="s">
        <v>2305</v>
      </c>
      <c r="AG950" s="15" t="s">
        <v>1689</v>
      </c>
      <c r="AH950"/>
      <c r="AI950"/>
      <c r="AJ950"/>
      <c r="AK950"/>
      <c r="AL950"/>
      <c r="AM950"/>
      <c r="AN950"/>
      <c r="AO950"/>
      <c r="AP950"/>
      <c r="AQ950" s="33">
        <v>4500044269</v>
      </c>
      <c r="AR950" s="33">
        <v>42976</v>
      </c>
      <c r="AS950" s="33">
        <v>95200000</v>
      </c>
      <c r="AT950" s="33">
        <v>43465</v>
      </c>
      <c r="AV950" s="33" t="s">
        <v>3694</v>
      </c>
      <c r="AW950" s="33" t="s">
        <v>3695</v>
      </c>
      <c r="AX950" s="33" t="s">
        <v>3699</v>
      </c>
      <c r="AY950" s="33">
        <v>47600000</v>
      </c>
      <c r="AZ950" s="33">
        <v>0</v>
      </c>
      <c r="BA950" s="33" t="s">
        <v>3700</v>
      </c>
    </row>
    <row r="951" spans="1:53" s="33" customFormat="1" ht="63" hidden="1" customHeight="1" x14ac:dyDescent="0.25">
      <c r="A951" s="13" t="s">
        <v>2294</v>
      </c>
      <c r="B951" s="14">
        <v>77101604</v>
      </c>
      <c r="C951" s="15" t="s">
        <v>2421</v>
      </c>
      <c r="D951" s="15" t="s">
        <v>3571</v>
      </c>
      <c r="E951" s="14" t="s">
        <v>3585</v>
      </c>
      <c r="F951" s="22" t="s">
        <v>3746</v>
      </c>
      <c r="G951" s="24" t="s">
        <v>3683</v>
      </c>
      <c r="H951" s="23">
        <v>120000000</v>
      </c>
      <c r="I951" s="23">
        <v>41740925</v>
      </c>
      <c r="J951" s="16" t="s">
        <v>3599</v>
      </c>
      <c r="K951" s="16" t="s">
        <v>3600</v>
      </c>
      <c r="L951" s="15" t="s">
        <v>2296</v>
      </c>
      <c r="M951" s="15" t="s">
        <v>949</v>
      </c>
      <c r="N951" s="15" t="s">
        <v>2297</v>
      </c>
      <c r="O951" s="15" t="s">
        <v>2298</v>
      </c>
      <c r="P951" s="16" t="s">
        <v>2315</v>
      </c>
      <c r="Q951" s="16" t="s">
        <v>2316</v>
      </c>
      <c r="R951" s="16" t="s">
        <v>2317</v>
      </c>
      <c r="S951" s="16" t="s">
        <v>2318</v>
      </c>
      <c r="T951" s="16">
        <v>34020204</v>
      </c>
      <c r="U951" s="17" t="s">
        <v>2319</v>
      </c>
      <c r="V951" s="17">
        <v>7217</v>
      </c>
      <c r="W951" s="16">
        <v>18023</v>
      </c>
      <c r="X951" s="18">
        <v>42943</v>
      </c>
      <c r="Y951" s="16" t="s">
        <v>48</v>
      </c>
      <c r="Z951" s="16">
        <v>4600007103</v>
      </c>
      <c r="AA951" s="19">
        <f t="shared" si="18"/>
        <v>1</v>
      </c>
      <c r="AB951" s="17" t="s">
        <v>2422</v>
      </c>
      <c r="AC951" s="17" t="s">
        <v>361</v>
      </c>
      <c r="AD951" s="17" t="s">
        <v>2423</v>
      </c>
      <c r="AE951" s="15" t="s">
        <v>2339</v>
      </c>
      <c r="AF951" s="16" t="s">
        <v>2305</v>
      </c>
      <c r="AG951" s="15" t="s">
        <v>1689</v>
      </c>
      <c r="AH951"/>
      <c r="AI951"/>
      <c r="AJ951"/>
      <c r="AK951"/>
      <c r="AL951"/>
      <c r="AM951"/>
      <c r="AN951"/>
      <c r="AO951"/>
      <c r="AP951"/>
      <c r="AT951" s="33">
        <v>43830</v>
      </c>
      <c r="AV951" s="33" t="s">
        <v>3701</v>
      </c>
      <c r="AW951" s="33" t="s">
        <v>3695</v>
      </c>
      <c r="AX951" s="33" t="s">
        <v>3702</v>
      </c>
      <c r="AY951" s="33">
        <v>438565902</v>
      </c>
      <c r="AZ951" s="33">
        <v>206199228</v>
      </c>
      <c r="BA951" s="33" t="s">
        <v>3697</v>
      </c>
    </row>
    <row r="952" spans="1:53" s="33" customFormat="1" ht="63" hidden="1" customHeight="1" x14ac:dyDescent="0.25">
      <c r="A952" s="13" t="s">
        <v>2294</v>
      </c>
      <c r="B952" s="14">
        <v>77101604</v>
      </c>
      <c r="C952" s="15" t="s">
        <v>2424</v>
      </c>
      <c r="D952" s="15" t="s">
        <v>3571</v>
      </c>
      <c r="E952" s="14" t="s">
        <v>3585</v>
      </c>
      <c r="F952" s="22" t="s">
        <v>3746</v>
      </c>
      <c r="G952" s="24" t="s">
        <v>3683</v>
      </c>
      <c r="H952" s="23">
        <v>180000000</v>
      </c>
      <c r="I952" s="23">
        <v>65243662</v>
      </c>
      <c r="J952" s="16" t="s">
        <v>3599</v>
      </c>
      <c r="K952" s="16" t="s">
        <v>3600</v>
      </c>
      <c r="L952" s="15" t="s">
        <v>2296</v>
      </c>
      <c r="M952" s="15" t="s">
        <v>949</v>
      </c>
      <c r="N952" s="15" t="s">
        <v>2297</v>
      </c>
      <c r="O952" s="15" t="s">
        <v>2298</v>
      </c>
      <c r="P952" s="16" t="s">
        <v>2315</v>
      </c>
      <c r="Q952" s="16" t="s">
        <v>2316</v>
      </c>
      <c r="R952" s="16" t="s">
        <v>2317</v>
      </c>
      <c r="S952" s="16" t="s">
        <v>2318</v>
      </c>
      <c r="T952" s="16">
        <v>34020204</v>
      </c>
      <c r="U952" s="17" t="s">
        <v>2319</v>
      </c>
      <c r="V952" s="17">
        <v>7218</v>
      </c>
      <c r="W952" s="16">
        <v>18024</v>
      </c>
      <c r="X952" s="18">
        <v>42943</v>
      </c>
      <c r="Y952" s="16" t="s">
        <v>48</v>
      </c>
      <c r="Z952" s="16">
        <v>4600007104</v>
      </c>
      <c r="AA952" s="19">
        <f t="shared" si="18"/>
        <v>1</v>
      </c>
      <c r="AB952" s="17" t="s">
        <v>2425</v>
      </c>
      <c r="AC952" s="17" t="s">
        <v>361</v>
      </c>
      <c r="AD952" s="17" t="s">
        <v>2426</v>
      </c>
      <c r="AE952" s="15" t="s">
        <v>2339</v>
      </c>
      <c r="AF952" s="16" t="s">
        <v>2305</v>
      </c>
      <c r="AG952" s="15" t="s">
        <v>1689</v>
      </c>
      <c r="AH952"/>
      <c r="AI952"/>
      <c r="AJ952"/>
      <c r="AK952"/>
      <c r="AL952"/>
      <c r="AM952"/>
      <c r="AN952"/>
      <c r="AO952"/>
      <c r="AP952"/>
      <c r="AT952" s="33">
        <v>43465</v>
      </c>
      <c r="AV952" s="33" t="s">
        <v>3703</v>
      </c>
      <c r="AW952" s="33" t="s">
        <v>3695</v>
      </c>
      <c r="AX952" s="33" t="s">
        <v>3704</v>
      </c>
      <c r="AY952" s="33">
        <v>0</v>
      </c>
      <c r="AZ952" s="33">
        <v>219626400</v>
      </c>
      <c r="BA952" s="33" t="s">
        <v>3705</v>
      </c>
    </row>
    <row r="953" spans="1:53" s="33" customFormat="1" ht="63" hidden="1" customHeight="1" x14ac:dyDescent="0.25">
      <c r="A953" s="13" t="s">
        <v>2294</v>
      </c>
      <c r="B953" s="14">
        <v>77101604</v>
      </c>
      <c r="C953" s="15" t="s">
        <v>2427</v>
      </c>
      <c r="D953" s="15" t="s">
        <v>3571</v>
      </c>
      <c r="E953" s="14" t="s">
        <v>3585</v>
      </c>
      <c r="F953" s="22" t="s">
        <v>3746</v>
      </c>
      <c r="G953" s="24" t="s">
        <v>3683</v>
      </c>
      <c r="H953" s="23">
        <v>68000000</v>
      </c>
      <c r="I953" s="23">
        <v>14748798</v>
      </c>
      <c r="J953" s="16" t="s">
        <v>3599</v>
      </c>
      <c r="K953" s="16" t="s">
        <v>3600</v>
      </c>
      <c r="L953" s="15" t="s">
        <v>2296</v>
      </c>
      <c r="M953" s="15" t="s">
        <v>949</v>
      </c>
      <c r="N953" s="15" t="s">
        <v>2297</v>
      </c>
      <c r="O953" s="15" t="s">
        <v>2298</v>
      </c>
      <c r="P953" s="16" t="s">
        <v>2315</v>
      </c>
      <c r="Q953" s="16" t="s">
        <v>2316</v>
      </c>
      <c r="R953" s="16" t="s">
        <v>2317</v>
      </c>
      <c r="S953" s="16" t="s">
        <v>2318</v>
      </c>
      <c r="T953" s="16">
        <v>34020204</v>
      </c>
      <c r="U953" s="17" t="s">
        <v>2319</v>
      </c>
      <c r="V953" s="17">
        <v>7219</v>
      </c>
      <c r="W953" s="16">
        <v>18025</v>
      </c>
      <c r="X953" s="18">
        <v>42943</v>
      </c>
      <c r="Y953" s="16" t="s">
        <v>48</v>
      </c>
      <c r="Z953" s="16">
        <v>4600007105</v>
      </c>
      <c r="AA953" s="19">
        <f t="shared" si="18"/>
        <v>1</v>
      </c>
      <c r="AB953" s="17" t="s">
        <v>2428</v>
      </c>
      <c r="AC953" s="17" t="s">
        <v>361</v>
      </c>
      <c r="AD953" s="17" t="s">
        <v>2429</v>
      </c>
      <c r="AE953" s="15" t="s">
        <v>2320</v>
      </c>
      <c r="AF953" s="16" t="s">
        <v>2305</v>
      </c>
      <c r="AG953" s="15" t="s">
        <v>1689</v>
      </c>
      <c r="AH953"/>
      <c r="AI953"/>
      <c r="AJ953"/>
      <c r="AK953"/>
      <c r="AL953"/>
      <c r="AM953"/>
      <c r="AN953"/>
      <c r="AO953"/>
      <c r="AP953"/>
      <c r="AQ953" s="33" t="s">
        <v>3706</v>
      </c>
      <c r="AR953" s="33" t="s">
        <v>3706</v>
      </c>
      <c r="AS953" s="33" t="s">
        <v>3706</v>
      </c>
      <c r="AT953" s="33">
        <v>43826</v>
      </c>
      <c r="AV953" s="33" t="s">
        <v>3703</v>
      </c>
      <c r="AW953" s="33" t="s">
        <v>3695</v>
      </c>
      <c r="AX953" s="33" t="s">
        <v>3704</v>
      </c>
      <c r="AY953" s="33">
        <v>0</v>
      </c>
      <c r="AZ953" s="33">
        <v>334353600</v>
      </c>
      <c r="BA953" s="33" t="s">
        <v>3707</v>
      </c>
    </row>
    <row r="954" spans="1:53" s="33" customFormat="1" ht="63" hidden="1" customHeight="1" x14ac:dyDescent="0.25">
      <c r="A954" s="13" t="s">
        <v>2294</v>
      </c>
      <c r="B954" s="14">
        <v>77101604</v>
      </c>
      <c r="C954" s="15" t="s">
        <v>2430</v>
      </c>
      <c r="D954" s="15" t="s">
        <v>3571</v>
      </c>
      <c r="E954" s="14" t="s">
        <v>3585</v>
      </c>
      <c r="F954" s="22" t="s">
        <v>3746</v>
      </c>
      <c r="G954" s="24" t="s">
        <v>3683</v>
      </c>
      <c r="H954" s="23">
        <v>60000000</v>
      </c>
      <c r="I954" s="23">
        <v>18501934</v>
      </c>
      <c r="J954" s="16" t="s">
        <v>3599</v>
      </c>
      <c r="K954" s="16" t="s">
        <v>3600</v>
      </c>
      <c r="L954" s="15" t="s">
        <v>2296</v>
      </c>
      <c r="M954" s="15" t="s">
        <v>949</v>
      </c>
      <c r="N954" s="15" t="s">
        <v>2297</v>
      </c>
      <c r="O954" s="15" t="s">
        <v>2298</v>
      </c>
      <c r="P954" s="16" t="s">
        <v>2315</v>
      </c>
      <c r="Q954" s="16" t="s">
        <v>2316</v>
      </c>
      <c r="R954" s="16" t="s">
        <v>2317</v>
      </c>
      <c r="S954" s="16" t="s">
        <v>2318</v>
      </c>
      <c r="T954" s="16">
        <v>34020204</v>
      </c>
      <c r="U954" s="17" t="s">
        <v>2319</v>
      </c>
      <c r="V954" s="17">
        <v>7220</v>
      </c>
      <c r="W954" s="16">
        <v>18026</v>
      </c>
      <c r="X954" s="18">
        <v>42943</v>
      </c>
      <c r="Y954" s="16" t="s">
        <v>48</v>
      </c>
      <c r="Z954" s="16">
        <v>4600007106</v>
      </c>
      <c r="AA954" s="19">
        <f t="shared" si="18"/>
        <v>1</v>
      </c>
      <c r="AB954" s="17" t="s">
        <v>2431</v>
      </c>
      <c r="AC954" s="17" t="s">
        <v>361</v>
      </c>
      <c r="AD954" s="17" t="s">
        <v>2432</v>
      </c>
      <c r="AE954" s="15" t="s">
        <v>2339</v>
      </c>
      <c r="AF954" s="16" t="s">
        <v>2305</v>
      </c>
      <c r="AG954" s="15" t="s">
        <v>1689</v>
      </c>
      <c r="AH954"/>
      <c r="AI954"/>
      <c r="AJ954"/>
      <c r="AK954"/>
      <c r="AL954"/>
      <c r="AM954"/>
      <c r="AN954"/>
      <c r="AO954"/>
      <c r="AP954"/>
      <c r="AQ954" s="33">
        <v>4500045231</v>
      </c>
      <c r="AR954" s="33">
        <v>43067</v>
      </c>
      <c r="AS954" s="33">
        <v>359818774</v>
      </c>
      <c r="AT954" s="33">
        <v>43465</v>
      </c>
      <c r="AV954" s="33" t="s">
        <v>3694</v>
      </c>
      <c r="AW954" s="33" t="s">
        <v>3695</v>
      </c>
      <c r="AX954" s="33" t="s">
        <v>3696</v>
      </c>
      <c r="AY954" s="33">
        <v>2805779706</v>
      </c>
      <c r="AZ954" s="33">
        <v>1883525041</v>
      </c>
      <c r="BA954" s="33" t="s">
        <v>3708</v>
      </c>
    </row>
    <row r="955" spans="1:53" s="33" customFormat="1" ht="63" hidden="1" customHeight="1" x14ac:dyDescent="0.25">
      <c r="A955" s="13" t="s">
        <v>2294</v>
      </c>
      <c r="B955" s="14">
        <v>77101604</v>
      </c>
      <c r="C955" s="15" t="s">
        <v>2433</v>
      </c>
      <c r="D955" s="15" t="s">
        <v>3571</v>
      </c>
      <c r="E955" s="14" t="s">
        <v>3585</v>
      </c>
      <c r="F955" s="22" t="s">
        <v>3746</v>
      </c>
      <c r="G955" s="24" t="s">
        <v>3683</v>
      </c>
      <c r="H955" s="23">
        <v>216000000</v>
      </c>
      <c r="I955" s="23">
        <v>77902880</v>
      </c>
      <c r="J955" s="16" t="s">
        <v>3599</v>
      </c>
      <c r="K955" s="16" t="s">
        <v>3600</v>
      </c>
      <c r="L955" s="15" t="s">
        <v>2296</v>
      </c>
      <c r="M955" s="15" t="s">
        <v>949</v>
      </c>
      <c r="N955" s="15" t="s">
        <v>2297</v>
      </c>
      <c r="O955" s="15" t="s">
        <v>2298</v>
      </c>
      <c r="P955" s="16" t="s">
        <v>2315</v>
      </c>
      <c r="Q955" s="16" t="s">
        <v>2316</v>
      </c>
      <c r="R955" s="16" t="s">
        <v>2317</v>
      </c>
      <c r="S955" s="16" t="s">
        <v>2318</v>
      </c>
      <c r="T955" s="16">
        <v>34020204</v>
      </c>
      <c r="U955" s="17" t="s">
        <v>2319</v>
      </c>
      <c r="V955" s="17">
        <v>7221</v>
      </c>
      <c r="W955" s="16">
        <v>18027</v>
      </c>
      <c r="X955" s="18">
        <v>42943</v>
      </c>
      <c r="Y955" s="16" t="s">
        <v>48</v>
      </c>
      <c r="Z955" s="16">
        <v>460007107</v>
      </c>
      <c r="AA955" s="19">
        <f t="shared" si="18"/>
        <v>1</v>
      </c>
      <c r="AB955" s="17" t="s">
        <v>2434</v>
      </c>
      <c r="AC955" s="17" t="s">
        <v>361</v>
      </c>
      <c r="AD955" s="17" t="s">
        <v>2435</v>
      </c>
      <c r="AE955" s="15" t="s">
        <v>2320</v>
      </c>
      <c r="AF955" s="16" t="s">
        <v>2305</v>
      </c>
      <c r="AG955" s="15" t="s">
        <v>1689</v>
      </c>
      <c r="AH955"/>
      <c r="AI955"/>
      <c r="AJ955"/>
      <c r="AK955"/>
      <c r="AL955"/>
      <c r="AM955"/>
      <c r="AN955"/>
      <c r="AO955"/>
      <c r="AP955"/>
      <c r="AT955" s="33">
        <v>43465</v>
      </c>
      <c r="AV955" s="33" t="s">
        <v>3694</v>
      </c>
      <c r="AW955" s="33" t="s">
        <v>3695</v>
      </c>
      <c r="AX955" s="33" t="s">
        <v>3709</v>
      </c>
      <c r="AY955" s="33">
        <v>70000000</v>
      </c>
      <c r="AZ955" s="33">
        <v>1711630260</v>
      </c>
      <c r="BA955" s="33" t="s">
        <v>3705</v>
      </c>
    </row>
    <row r="956" spans="1:53" s="33" customFormat="1" ht="63" hidden="1" customHeight="1" x14ac:dyDescent="0.25">
      <c r="A956" s="13" t="s">
        <v>2294</v>
      </c>
      <c r="B956" s="14">
        <v>77101604</v>
      </c>
      <c r="C956" s="15" t="s">
        <v>2436</v>
      </c>
      <c r="D956" s="15" t="s">
        <v>3571</v>
      </c>
      <c r="E956" s="14" t="s">
        <v>3585</v>
      </c>
      <c r="F956" s="22" t="s">
        <v>3746</v>
      </c>
      <c r="G956" s="24" t="s">
        <v>3683</v>
      </c>
      <c r="H956" s="23">
        <v>104000000</v>
      </c>
      <c r="I956" s="23">
        <v>24344650</v>
      </c>
      <c r="J956" s="16" t="s">
        <v>3599</v>
      </c>
      <c r="K956" s="16" t="s">
        <v>3600</v>
      </c>
      <c r="L956" s="15" t="s">
        <v>2296</v>
      </c>
      <c r="M956" s="15" t="s">
        <v>949</v>
      </c>
      <c r="N956" s="15" t="s">
        <v>2297</v>
      </c>
      <c r="O956" s="15" t="s">
        <v>2298</v>
      </c>
      <c r="P956" s="16" t="s">
        <v>2315</v>
      </c>
      <c r="Q956" s="16" t="s">
        <v>2316</v>
      </c>
      <c r="R956" s="16" t="s">
        <v>2317</v>
      </c>
      <c r="S956" s="16" t="s">
        <v>2318</v>
      </c>
      <c r="T956" s="16">
        <v>34020204</v>
      </c>
      <c r="U956" s="17" t="s">
        <v>2319</v>
      </c>
      <c r="V956" s="17">
        <v>7222</v>
      </c>
      <c r="W956" s="16">
        <v>18028</v>
      </c>
      <c r="X956" s="18">
        <v>42943</v>
      </c>
      <c r="Y956" s="16" t="s">
        <v>48</v>
      </c>
      <c r="Z956" s="16">
        <v>460007108</v>
      </c>
      <c r="AA956" s="19">
        <f t="shared" si="18"/>
        <v>1</v>
      </c>
      <c r="AB956" s="17" t="s">
        <v>2437</v>
      </c>
      <c r="AC956" s="17" t="s">
        <v>361</v>
      </c>
      <c r="AD956" s="17" t="s">
        <v>2438</v>
      </c>
      <c r="AE956" s="15" t="s">
        <v>2339</v>
      </c>
      <c r="AF956" s="16" t="s">
        <v>2305</v>
      </c>
      <c r="AG956" s="15" t="s">
        <v>1689</v>
      </c>
      <c r="AH956"/>
      <c r="AI956"/>
      <c r="AJ956"/>
      <c r="AK956"/>
      <c r="AL956"/>
      <c r="AM956"/>
      <c r="AN956"/>
      <c r="AO956"/>
      <c r="AP956"/>
      <c r="AQ956" s="33">
        <v>4500044916</v>
      </c>
      <c r="AR956" s="33">
        <v>43039</v>
      </c>
      <c r="AS956" s="33">
        <v>420000000</v>
      </c>
      <c r="AT956" s="33">
        <v>43465</v>
      </c>
      <c r="AV956" s="33" t="s">
        <v>3694</v>
      </c>
      <c r="AW956" s="33" t="s">
        <v>3695</v>
      </c>
      <c r="AX956" s="33" t="s">
        <v>3710</v>
      </c>
      <c r="AY956" s="33">
        <v>1579338756</v>
      </c>
      <c r="AZ956" s="33">
        <v>202205244</v>
      </c>
      <c r="BA956" s="33" t="s">
        <v>3693</v>
      </c>
    </row>
    <row r="957" spans="1:53" s="33" customFormat="1" ht="63" hidden="1" customHeight="1" x14ac:dyDescent="0.25">
      <c r="A957" s="13" t="s">
        <v>2294</v>
      </c>
      <c r="B957" s="14">
        <v>77101604</v>
      </c>
      <c r="C957" s="15" t="s">
        <v>2439</v>
      </c>
      <c r="D957" s="15" t="s">
        <v>3571</v>
      </c>
      <c r="E957" s="14" t="s">
        <v>3585</v>
      </c>
      <c r="F957" s="22" t="s">
        <v>3746</v>
      </c>
      <c r="G957" s="24" t="s">
        <v>3683</v>
      </c>
      <c r="H957" s="23">
        <v>67200000</v>
      </c>
      <c r="I957" s="23">
        <v>13633004</v>
      </c>
      <c r="J957" s="16" t="s">
        <v>3599</v>
      </c>
      <c r="K957" s="16" t="s">
        <v>3600</v>
      </c>
      <c r="L957" s="15" t="s">
        <v>2296</v>
      </c>
      <c r="M957" s="15" t="s">
        <v>949</v>
      </c>
      <c r="N957" s="15" t="s">
        <v>2297</v>
      </c>
      <c r="O957" s="15" t="s">
        <v>2298</v>
      </c>
      <c r="P957" s="16" t="s">
        <v>2315</v>
      </c>
      <c r="Q957" s="16" t="s">
        <v>2316</v>
      </c>
      <c r="R957" s="16" t="s">
        <v>2317</v>
      </c>
      <c r="S957" s="16" t="s">
        <v>2318</v>
      </c>
      <c r="T957" s="16">
        <v>34020204</v>
      </c>
      <c r="U957" s="17" t="s">
        <v>2319</v>
      </c>
      <c r="V957" s="17">
        <v>7223</v>
      </c>
      <c r="W957" s="16">
        <v>18029</v>
      </c>
      <c r="X957" s="18">
        <v>42943</v>
      </c>
      <c r="Y957" s="16" t="s">
        <v>48</v>
      </c>
      <c r="Z957" s="16">
        <v>460007109</v>
      </c>
      <c r="AA957" s="19">
        <f t="shared" si="18"/>
        <v>1</v>
      </c>
      <c r="AB957" s="17" t="s">
        <v>2440</v>
      </c>
      <c r="AC957" s="17" t="s">
        <v>361</v>
      </c>
      <c r="AD957" s="17" t="s">
        <v>2441</v>
      </c>
      <c r="AE957" s="15" t="s">
        <v>2320</v>
      </c>
      <c r="AF957" s="16" t="s">
        <v>2305</v>
      </c>
      <c r="AG957" s="15" t="s">
        <v>1689</v>
      </c>
      <c r="AH957"/>
      <c r="AI957"/>
      <c r="AJ957"/>
      <c r="AK957"/>
      <c r="AL957"/>
      <c r="AM957"/>
      <c r="AN957"/>
      <c r="AO957"/>
      <c r="AP957"/>
      <c r="AQ957" s="33">
        <v>45000044615</v>
      </c>
      <c r="AR957" s="33">
        <v>43006</v>
      </c>
      <c r="AT957" s="33">
        <v>43465</v>
      </c>
      <c r="AV957" s="33" t="s">
        <v>3694</v>
      </c>
      <c r="AW957" s="33" t="s">
        <v>3695</v>
      </c>
      <c r="AX957" s="33" t="s">
        <v>3711</v>
      </c>
      <c r="AY957" s="33">
        <v>439427225</v>
      </c>
      <c r="AZ957" s="33">
        <v>89998167</v>
      </c>
      <c r="BA957" s="33" t="s">
        <v>3697</v>
      </c>
    </row>
    <row r="958" spans="1:53" s="33" customFormat="1" ht="63" hidden="1" customHeight="1" x14ac:dyDescent="0.25">
      <c r="A958" s="13" t="s">
        <v>2294</v>
      </c>
      <c r="B958" s="14">
        <v>77101604</v>
      </c>
      <c r="C958" s="15" t="s">
        <v>2442</v>
      </c>
      <c r="D958" s="15" t="s">
        <v>3571</v>
      </c>
      <c r="E958" s="14" t="s">
        <v>3585</v>
      </c>
      <c r="F958" s="22" t="s">
        <v>3746</v>
      </c>
      <c r="G958" s="24" t="s">
        <v>3683</v>
      </c>
      <c r="H958" s="23">
        <v>300000000</v>
      </c>
      <c r="I958" s="23">
        <v>107286165</v>
      </c>
      <c r="J958" s="16" t="s">
        <v>3599</v>
      </c>
      <c r="K958" s="16" t="s">
        <v>3600</v>
      </c>
      <c r="L958" s="15" t="s">
        <v>2296</v>
      </c>
      <c r="M958" s="15" t="s">
        <v>949</v>
      </c>
      <c r="N958" s="15" t="s">
        <v>2297</v>
      </c>
      <c r="O958" s="15" t="s">
        <v>2298</v>
      </c>
      <c r="P958" s="16" t="s">
        <v>2315</v>
      </c>
      <c r="Q958" s="16" t="s">
        <v>2316</v>
      </c>
      <c r="R958" s="16" t="s">
        <v>2317</v>
      </c>
      <c r="S958" s="16" t="s">
        <v>2318</v>
      </c>
      <c r="T958" s="16">
        <v>34020204</v>
      </c>
      <c r="U958" s="17" t="s">
        <v>2319</v>
      </c>
      <c r="V958" s="17">
        <v>7224</v>
      </c>
      <c r="W958" s="16">
        <v>18030</v>
      </c>
      <c r="X958" s="18">
        <v>42943</v>
      </c>
      <c r="Y958" s="16" t="s">
        <v>48</v>
      </c>
      <c r="Z958" s="16">
        <v>460007110</v>
      </c>
      <c r="AA958" s="19">
        <f t="shared" si="18"/>
        <v>1</v>
      </c>
      <c r="AB958" s="17" t="s">
        <v>2443</v>
      </c>
      <c r="AC958" s="17" t="s">
        <v>361</v>
      </c>
      <c r="AD958" s="17" t="s">
        <v>2444</v>
      </c>
      <c r="AE958" s="15" t="s">
        <v>2320</v>
      </c>
      <c r="AF958" s="16" t="s">
        <v>2305</v>
      </c>
      <c r="AG958" s="15" t="s">
        <v>1689</v>
      </c>
      <c r="AH958"/>
      <c r="AI958"/>
      <c r="AJ958"/>
      <c r="AK958"/>
      <c r="AL958"/>
      <c r="AM958"/>
      <c r="AN958"/>
      <c r="AO958"/>
      <c r="AP958"/>
      <c r="AT958" s="33">
        <v>43465</v>
      </c>
      <c r="AV958" s="33" t="s">
        <v>3703</v>
      </c>
      <c r="AW958" s="33" t="s">
        <v>3695</v>
      </c>
      <c r="AX958" s="33" t="s">
        <v>3712</v>
      </c>
      <c r="AY958" s="33">
        <v>0</v>
      </c>
      <c r="AZ958" s="33">
        <v>2781833847</v>
      </c>
      <c r="BA958" s="33" t="s">
        <v>3693</v>
      </c>
    </row>
    <row r="959" spans="1:53" s="33" customFormat="1" ht="63" hidden="1" customHeight="1" x14ac:dyDescent="0.25">
      <c r="A959" s="13" t="s">
        <v>2294</v>
      </c>
      <c r="B959" s="14">
        <v>77101604</v>
      </c>
      <c r="C959" s="15" t="s">
        <v>2445</v>
      </c>
      <c r="D959" s="15" t="s">
        <v>3571</v>
      </c>
      <c r="E959" s="14" t="s">
        <v>3585</v>
      </c>
      <c r="F959" s="22" t="s">
        <v>3746</v>
      </c>
      <c r="G959" s="24" t="s">
        <v>3683</v>
      </c>
      <c r="H959" s="23">
        <v>80000000</v>
      </c>
      <c r="I959" s="23">
        <v>17041255</v>
      </c>
      <c r="J959" s="16" t="s">
        <v>3599</v>
      </c>
      <c r="K959" s="16" t="s">
        <v>3600</v>
      </c>
      <c r="L959" s="15" t="s">
        <v>2296</v>
      </c>
      <c r="M959" s="15" t="s">
        <v>949</v>
      </c>
      <c r="N959" s="15" t="s">
        <v>2297</v>
      </c>
      <c r="O959" s="15" t="s">
        <v>2298</v>
      </c>
      <c r="P959" s="16" t="s">
        <v>2315</v>
      </c>
      <c r="Q959" s="16" t="s">
        <v>2316</v>
      </c>
      <c r="R959" s="16" t="s">
        <v>2317</v>
      </c>
      <c r="S959" s="16" t="s">
        <v>2318</v>
      </c>
      <c r="T959" s="16">
        <v>34020204</v>
      </c>
      <c r="U959" s="17" t="s">
        <v>2319</v>
      </c>
      <c r="V959" s="17">
        <v>7225</v>
      </c>
      <c r="W959" s="16">
        <v>18031</v>
      </c>
      <c r="X959" s="18">
        <v>42943</v>
      </c>
      <c r="Y959" s="16" t="s">
        <v>48</v>
      </c>
      <c r="Z959" s="16">
        <v>460007111</v>
      </c>
      <c r="AA959" s="19">
        <f t="shared" si="18"/>
        <v>1</v>
      </c>
      <c r="AB959" s="17" t="s">
        <v>2446</v>
      </c>
      <c r="AC959" s="17" t="s">
        <v>361</v>
      </c>
      <c r="AD959" s="17" t="s">
        <v>2447</v>
      </c>
      <c r="AE959" s="15" t="s">
        <v>2320</v>
      </c>
      <c r="AF959" s="16" t="s">
        <v>2305</v>
      </c>
      <c r="AG959" s="15" t="s">
        <v>1689</v>
      </c>
      <c r="AH959"/>
      <c r="AI959"/>
      <c r="AJ959"/>
      <c r="AK959"/>
      <c r="AL959"/>
      <c r="AM959"/>
      <c r="AN959"/>
      <c r="AO959"/>
      <c r="AP959"/>
      <c r="AT959" s="33">
        <v>43465</v>
      </c>
      <c r="AV959" s="33" t="s">
        <v>3694</v>
      </c>
      <c r="AW959" s="33" t="s">
        <v>3695</v>
      </c>
      <c r="AX959" s="33" t="s">
        <v>3713</v>
      </c>
      <c r="AY959" s="33">
        <v>695477012</v>
      </c>
      <c r="AZ959" s="33">
        <v>82896812</v>
      </c>
      <c r="BA959" s="33" t="s">
        <v>3693</v>
      </c>
    </row>
    <row r="960" spans="1:53" s="33" customFormat="1" ht="63" hidden="1" customHeight="1" x14ac:dyDescent="0.25">
      <c r="A960" s="13" t="s">
        <v>2294</v>
      </c>
      <c r="B960" s="14">
        <v>77101604</v>
      </c>
      <c r="C960" s="15" t="s">
        <v>2448</v>
      </c>
      <c r="D960" s="15" t="s">
        <v>3571</v>
      </c>
      <c r="E960" s="14" t="s">
        <v>3585</v>
      </c>
      <c r="F960" s="22" t="s">
        <v>3746</v>
      </c>
      <c r="G960" s="24" t="s">
        <v>3683</v>
      </c>
      <c r="H960" s="23">
        <v>40000000</v>
      </c>
      <c r="I960" s="23">
        <v>5860302</v>
      </c>
      <c r="J960" s="16" t="s">
        <v>3599</v>
      </c>
      <c r="K960" s="16" t="s">
        <v>3600</v>
      </c>
      <c r="L960" s="15" t="s">
        <v>2296</v>
      </c>
      <c r="M960" s="15" t="s">
        <v>949</v>
      </c>
      <c r="N960" s="15" t="s">
        <v>2297</v>
      </c>
      <c r="O960" s="15" t="s">
        <v>2298</v>
      </c>
      <c r="P960" s="16" t="s">
        <v>2315</v>
      </c>
      <c r="Q960" s="16" t="s">
        <v>2316</v>
      </c>
      <c r="R960" s="16" t="s">
        <v>2317</v>
      </c>
      <c r="S960" s="16" t="s">
        <v>2318</v>
      </c>
      <c r="T960" s="16">
        <v>34020204</v>
      </c>
      <c r="U960" s="17" t="s">
        <v>2319</v>
      </c>
      <c r="V960" s="17">
        <v>7226</v>
      </c>
      <c r="W960" s="16">
        <v>18032</v>
      </c>
      <c r="X960" s="18">
        <v>42943</v>
      </c>
      <c r="Y960" s="16" t="s">
        <v>48</v>
      </c>
      <c r="Z960" s="16">
        <v>4600007112</v>
      </c>
      <c r="AA960" s="19">
        <f t="shared" si="18"/>
        <v>1</v>
      </c>
      <c r="AB960" s="17" t="s">
        <v>2449</v>
      </c>
      <c r="AC960" s="17" t="s">
        <v>361</v>
      </c>
      <c r="AD960" s="17" t="s">
        <v>2450</v>
      </c>
      <c r="AE960" s="15" t="s">
        <v>2320</v>
      </c>
      <c r="AF960" s="16" t="s">
        <v>2305</v>
      </c>
      <c r="AG960" s="15" t="s">
        <v>1689</v>
      </c>
      <c r="AH960"/>
      <c r="AI960"/>
      <c r="AJ960"/>
      <c r="AK960"/>
      <c r="AL960"/>
      <c r="AM960"/>
      <c r="AN960"/>
      <c r="AO960"/>
      <c r="AP960"/>
      <c r="AQ960" s="33">
        <v>45000044668</v>
      </c>
      <c r="AR960" s="33">
        <v>43012</v>
      </c>
      <c r="AS960" s="33">
        <v>71810458</v>
      </c>
      <c r="AT960" s="33">
        <v>43465</v>
      </c>
      <c r="AV960" s="33" t="s">
        <v>3694</v>
      </c>
      <c r="AW960" s="33" t="s">
        <v>3695</v>
      </c>
      <c r="AX960" s="33" t="s">
        <v>3710</v>
      </c>
      <c r="AY960" s="33">
        <v>220673611</v>
      </c>
      <c r="AZ960" s="33">
        <v>0</v>
      </c>
      <c r="BA960" s="33" t="s">
        <v>3693</v>
      </c>
    </row>
    <row r="961" spans="1:53" s="33" customFormat="1" ht="63" hidden="1" customHeight="1" x14ac:dyDescent="0.25">
      <c r="A961" s="13" t="s">
        <v>2294</v>
      </c>
      <c r="B961" s="14">
        <v>77101604</v>
      </c>
      <c r="C961" s="15" t="s">
        <v>2451</v>
      </c>
      <c r="D961" s="15" t="s">
        <v>3571</v>
      </c>
      <c r="E961" s="14" t="s">
        <v>3585</v>
      </c>
      <c r="F961" s="22" t="s">
        <v>3746</v>
      </c>
      <c r="G961" s="24" t="s">
        <v>3683</v>
      </c>
      <c r="H961" s="23">
        <v>120000000</v>
      </c>
      <c r="I961" s="23">
        <v>41385905</v>
      </c>
      <c r="J961" s="16" t="s">
        <v>3599</v>
      </c>
      <c r="K961" s="16" t="s">
        <v>3600</v>
      </c>
      <c r="L961" s="15" t="s">
        <v>2296</v>
      </c>
      <c r="M961" s="15" t="s">
        <v>949</v>
      </c>
      <c r="N961" s="15" t="s">
        <v>2297</v>
      </c>
      <c r="O961" s="15" t="s">
        <v>2298</v>
      </c>
      <c r="P961" s="16" t="s">
        <v>2315</v>
      </c>
      <c r="Q961" s="16" t="s">
        <v>2316</v>
      </c>
      <c r="R961" s="16" t="s">
        <v>2317</v>
      </c>
      <c r="S961" s="16" t="s">
        <v>2318</v>
      </c>
      <c r="T961" s="16">
        <v>34020204</v>
      </c>
      <c r="U961" s="17" t="s">
        <v>2319</v>
      </c>
      <c r="V961" s="17">
        <v>7227</v>
      </c>
      <c r="W961" s="16">
        <v>18033</v>
      </c>
      <c r="X961" s="18">
        <v>42943</v>
      </c>
      <c r="Y961" s="16" t="s">
        <v>48</v>
      </c>
      <c r="Z961" s="16">
        <v>460007125</v>
      </c>
      <c r="AA961" s="19">
        <f t="shared" si="18"/>
        <v>1</v>
      </c>
      <c r="AB961" s="17" t="s">
        <v>2452</v>
      </c>
      <c r="AC961" s="17" t="s">
        <v>361</v>
      </c>
      <c r="AD961" s="17" t="s">
        <v>2453</v>
      </c>
      <c r="AE961" s="15" t="s">
        <v>2320</v>
      </c>
      <c r="AF961" s="16" t="s">
        <v>2305</v>
      </c>
      <c r="AG961" s="15" t="s">
        <v>1689</v>
      </c>
      <c r="AH961"/>
      <c r="AI961"/>
      <c r="AJ961"/>
      <c r="AK961"/>
      <c r="AL961"/>
      <c r="AM961"/>
      <c r="AN961"/>
      <c r="AO961"/>
      <c r="AP961"/>
      <c r="AQ961" s="33">
        <v>4500044216</v>
      </c>
      <c r="AR961" s="33">
        <v>42966</v>
      </c>
      <c r="AS961" s="33">
        <v>99779466</v>
      </c>
      <c r="AT961" s="33">
        <v>43465</v>
      </c>
      <c r="AV961" s="33" t="s">
        <v>3694</v>
      </c>
      <c r="AW961" s="33" t="s">
        <v>3695</v>
      </c>
      <c r="AX961" s="33" t="s">
        <v>3710</v>
      </c>
      <c r="AY961" s="33">
        <v>250235674</v>
      </c>
      <c r="AZ961" s="33">
        <v>0</v>
      </c>
      <c r="BA961" s="33" t="s">
        <v>3693</v>
      </c>
    </row>
    <row r="962" spans="1:53" s="33" customFormat="1" ht="63" hidden="1" customHeight="1" x14ac:dyDescent="0.25">
      <c r="A962" s="13" t="s">
        <v>2294</v>
      </c>
      <c r="B962" s="14">
        <v>77101604</v>
      </c>
      <c r="C962" s="15" t="s">
        <v>2454</v>
      </c>
      <c r="D962" s="15" t="s">
        <v>3571</v>
      </c>
      <c r="E962" s="14" t="s">
        <v>3585</v>
      </c>
      <c r="F962" s="22" t="s">
        <v>3746</v>
      </c>
      <c r="G962" s="24" t="s">
        <v>3683</v>
      </c>
      <c r="H962" s="23">
        <v>83987064</v>
      </c>
      <c r="I962" s="23">
        <v>17041255</v>
      </c>
      <c r="J962" s="16" t="s">
        <v>3599</v>
      </c>
      <c r="K962" s="16" t="s">
        <v>3600</v>
      </c>
      <c r="L962" s="15" t="s">
        <v>2296</v>
      </c>
      <c r="M962" s="15" t="s">
        <v>949</v>
      </c>
      <c r="N962" s="15" t="s">
        <v>2297</v>
      </c>
      <c r="O962" s="15" t="s">
        <v>2298</v>
      </c>
      <c r="P962" s="16" t="s">
        <v>2315</v>
      </c>
      <c r="Q962" s="16" t="s">
        <v>2316</v>
      </c>
      <c r="R962" s="16" t="s">
        <v>2317</v>
      </c>
      <c r="S962" s="16" t="s">
        <v>2318</v>
      </c>
      <c r="T962" s="16">
        <v>34020204</v>
      </c>
      <c r="U962" s="17" t="s">
        <v>2319</v>
      </c>
      <c r="V962" s="17">
        <v>7228</v>
      </c>
      <c r="W962" s="16">
        <v>18034</v>
      </c>
      <c r="X962" s="18">
        <v>42943</v>
      </c>
      <c r="Y962" s="16" t="s">
        <v>48</v>
      </c>
      <c r="Z962" s="16">
        <v>460007113</v>
      </c>
      <c r="AA962" s="19">
        <f t="shared" si="18"/>
        <v>1</v>
      </c>
      <c r="AB962" s="17" t="s">
        <v>2455</v>
      </c>
      <c r="AC962" s="17" t="s">
        <v>361</v>
      </c>
      <c r="AD962" s="17" t="s">
        <v>2456</v>
      </c>
      <c r="AE962" s="15" t="s">
        <v>2320</v>
      </c>
      <c r="AF962" s="16" t="s">
        <v>2305</v>
      </c>
      <c r="AG962" s="15" t="s">
        <v>1689</v>
      </c>
      <c r="AH962"/>
      <c r="AI962"/>
      <c r="AJ962"/>
      <c r="AK962"/>
      <c r="AL962"/>
      <c r="AM962"/>
      <c r="AN962"/>
      <c r="AO962"/>
      <c r="AP962"/>
      <c r="AQ962" s="33" t="s">
        <v>3714</v>
      </c>
      <c r="AR962" s="33" t="s">
        <v>3714</v>
      </c>
      <c r="AS962" s="33" t="s">
        <v>3714</v>
      </c>
      <c r="AT962" s="33">
        <v>43465</v>
      </c>
      <c r="AV962" s="33" t="s">
        <v>3703</v>
      </c>
      <c r="AW962" s="33" t="s">
        <v>3695</v>
      </c>
      <c r="AX962" s="33" t="s">
        <v>3712</v>
      </c>
      <c r="AY962" s="33">
        <v>0</v>
      </c>
      <c r="AZ962" s="33">
        <v>2089305153</v>
      </c>
      <c r="BA962" s="33" t="s">
        <v>3693</v>
      </c>
    </row>
    <row r="963" spans="1:53" s="33" customFormat="1" ht="63" hidden="1" customHeight="1" x14ac:dyDescent="0.25">
      <c r="A963" s="13" t="s">
        <v>2294</v>
      </c>
      <c r="B963" s="14">
        <v>77101604</v>
      </c>
      <c r="C963" s="15" t="s">
        <v>2457</v>
      </c>
      <c r="D963" s="15" t="s">
        <v>3571</v>
      </c>
      <c r="E963" s="14" t="s">
        <v>3585</v>
      </c>
      <c r="F963" s="22" t="s">
        <v>3746</v>
      </c>
      <c r="G963" s="24" t="s">
        <v>3683</v>
      </c>
      <c r="H963" s="23">
        <v>60000000</v>
      </c>
      <c r="I963" s="23">
        <v>18501934</v>
      </c>
      <c r="J963" s="16" t="s">
        <v>3599</v>
      </c>
      <c r="K963" s="16" t="s">
        <v>3600</v>
      </c>
      <c r="L963" s="15" t="s">
        <v>2296</v>
      </c>
      <c r="M963" s="15" t="s">
        <v>949</v>
      </c>
      <c r="N963" s="15" t="s">
        <v>2297</v>
      </c>
      <c r="O963" s="15" t="s">
        <v>2298</v>
      </c>
      <c r="P963" s="16" t="s">
        <v>2315</v>
      </c>
      <c r="Q963" s="16" t="s">
        <v>2316</v>
      </c>
      <c r="R963" s="16" t="s">
        <v>2317</v>
      </c>
      <c r="S963" s="16" t="s">
        <v>2318</v>
      </c>
      <c r="T963" s="16">
        <v>34020204</v>
      </c>
      <c r="U963" s="17" t="s">
        <v>2319</v>
      </c>
      <c r="V963" s="17">
        <v>7229</v>
      </c>
      <c r="W963" s="16" t="s">
        <v>2458</v>
      </c>
      <c r="X963" s="18">
        <v>42943</v>
      </c>
      <c r="Y963" s="16" t="s">
        <v>48</v>
      </c>
      <c r="Z963" s="16">
        <v>4600007114</v>
      </c>
      <c r="AA963" s="19">
        <f t="shared" si="18"/>
        <v>1</v>
      </c>
      <c r="AB963" s="17" t="s">
        <v>2459</v>
      </c>
      <c r="AC963" s="17" t="s">
        <v>361</v>
      </c>
      <c r="AD963" s="17" t="s">
        <v>2460</v>
      </c>
      <c r="AE963" s="15" t="s">
        <v>2339</v>
      </c>
      <c r="AF963" s="16" t="s">
        <v>2305</v>
      </c>
      <c r="AG963" s="15" t="s">
        <v>1689</v>
      </c>
      <c r="AH963"/>
      <c r="AI963"/>
      <c r="AJ963"/>
      <c r="AK963"/>
      <c r="AL963"/>
      <c r="AM963"/>
      <c r="AN963"/>
      <c r="AO963"/>
      <c r="AP963"/>
      <c r="AQ963" s="33">
        <v>4500044774</v>
      </c>
      <c r="AR963" s="33">
        <v>43026</v>
      </c>
      <c r="AS963" s="33">
        <f>98031011+260481931</f>
        <v>358512942</v>
      </c>
      <c r="AT963" s="33">
        <v>43465</v>
      </c>
      <c r="AV963" s="33" t="s">
        <v>3694</v>
      </c>
      <c r="AW963" s="33" t="s">
        <v>3695</v>
      </c>
      <c r="AX963" s="33" t="s">
        <v>3716</v>
      </c>
      <c r="AY963" s="33">
        <v>1844990936</v>
      </c>
      <c r="AZ963" s="33">
        <v>0</v>
      </c>
      <c r="BA963" s="33" t="s">
        <v>3693</v>
      </c>
    </row>
    <row r="964" spans="1:53" s="33" customFormat="1" ht="63" hidden="1" customHeight="1" x14ac:dyDescent="0.25">
      <c r="A964" s="13" t="s">
        <v>2294</v>
      </c>
      <c r="B964" s="14">
        <v>77101604</v>
      </c>
      <c r="C964" s="15" t="s">
        <v>2461</v>
      </c>
      <c r="D964" s="15" t="s">
        <v>3571</v>
      </c>
      <c r="E964" s="14" t="s">
        <v>3577</v>
      </c>
      <c r="F964" s="22" t="s">
        <v>3746</v>
      </c>
      <c r="G964" s="24" t="s">
        <v>3683</v>
      </c>
      <c r="H964" s="23">
        <v>60000000</v>
      </c>
      <c r="I964" s="23">
        <v>18643942</v>
      </c>
      <c r="J964" s="16" t="s">
        <v>3599</v>
      </c>
      <c r="K964" s="16" t="s">
        <v>3600</v>
      </c>
      <c r="L964" s="15" t="s">
        <v>2296</v>
      </c>
      <c r="M964" s="15" t="s">
        <v>949</v>
      </c>
      <c r="N964" s="15" t="s">
        <v>2297</v>
      </c>
      <c r="O964" s="15" t="s">
        <v>2298</v>
      </c>
      <c r="P964" s="16" t="s">
        <v>2315</v>
      </c>
      <c r="Q964" s="16" t="s">
        <v>2316</v>
      </c>
      <c r="R964" s="16" t="s">
        <v>2317</v>
      </c>
      <c r="S964" s="16" t="s">
        <v>2318</v>
      </c>
      <c r="T964" s="16">
        <v>34020204</v>
      </c>
      <c r="U964" s="17" t="s">
        <v>2319</v>
      </c>
      <c r="V964" s="17">
        <v>7276</v>
      </c>
      <c r="W964" s="16">
        <v>18215</v>
      </c>
      <c r="X964" s="18">
        <v>42944</v>
      </c>
      <c r="Y964" s="16" t="s">
        <v>48</v>
      </c>
      <c r="Z964" s="16">
        <v>4600007116</v>
      </c>
      <c r="AA964" s="19">
        <f t="shared" si="18"/>
        <v>1</v>
      </c>
      <c r="AB964" s="17" t="s">
        <v>2462</v>
      </c>
      <c r="AC964" s="17" t="s">
        <v>361</v>
      </c>
      <c r="AD964" s="17" t="s">
        <v>2463</v>
      </c>
      <c r="AE964" s="15" t="s">
        <v>2339</v>
      </c>
      <c r="AF964" s="16" t="s">
        <v>2305</v>
      </c>
      <c r="AG964" s="15" t="s">
        <v>1689</v>
      </c>
      <c r="AH964"/>
      <c r="AI964"/>
      <c r="AJ964"/>
      <c r="AK964"/>
      <c r="AL964"/>
      <c r="AM964"/>
      <c r="AN964"/>
      <c r="AO964"/>
      <c r="AP964"/>
      <c r="AT964" s="33">
        <v>43449</v>
      </c>
      <c r="AW964" s="33" t="s">
        <v>3695</v>
      </c>
      <c r="AX964" s="33" t="s">
        <v>3717</v>
      </c>
      <c r="AY964" s="33">
        <v>0</v>
      </c>
      <c r="AZ964" s="33">
        <v>421307741</v>
      </c>
      <c r="BA964" s="33" t="s">
        <v>3700</v>
      </c>
    </row>
    <row r="965" spans="1:53" s="33" customFormat="1" ht="63" hidden="1" customHeight="1" x14ac:dyDescent="0.25">
      <c r="A965" s="13" t="s">
        <v>2294</v>
      </c>
      <c r="B965" s="14">
        <v>77101604</v>
      </c>
      <c r="C965" s="15" t="s">
        <v>2464</v>
      </c>
      <c r="D965" s="15" t="s">
        <v>3571</v>
      </c>
      <c r="E965" s="14" t="s">
        <v>3577</v>
      </c>
      <c r="F965" s="22" t="s">
        <v>3746</v>
      </c>
      <c r="G965" s="24" t="s">
        <v>3683</v>
      </c>
      <c r="H965" s="23">
        <v>50000000</v>
      </c>
      <c r="I965" s="23">
        <v>24344650</v>
      </c>
      <c r="J965" s="16" t="s">
        <v>3599</v>
      </c>
      <c r="K965" s="16" t="s">
        <v>3600</v>
      </c>
      <c r="L965" s="15" t="s">
        <v>2296</v>
      </c>
      <c r="M965" s="15" t="s">
        <v>949</v>
      </c>
      <c r="N965" s="15" t="s">
        <v>2297</v>
      </c>
      <c r="O965" s="15" t="s">
        <v>2298</v>
      </c>
      <c r="P965" s="16" t="s">
        <v>2315</v>
      </c>
      <c r="Q965" s="16" t="s">
        <v>2316</v>
      </c>
      <c r="R965" s="16" t="s">
        <v>2317</v>
      </c>
      <c r="S965" s="16" t="s">
        <v>2318</v>
      </c>
      <c r="T965" s="16">
        <v>34020204</v>
      </c>
      <c r="U965" s="17" t="s">
        <v>2319</v>
      </c>
      <c r="V965" s="17">
        <v>7485</v>
      </c>
      <c r="W965" s="16">
        <v>18584</v>
      </c>
      <c r="X965" s="18">
        <v>42992</v>
      </c>
      <c r="Y965" s="16" t="s">
        <v>48</v>
      </c>
      <c r="Z965" s="16">
        <v>4600007443</v>
      </c>
      <c r="AA965" s="19">
        <f t="shared" si="18"/>
        <v>1</v>
      </c>
      <c r="AB965" s="17" t="s">
        <v>2465</v>
      </c>
      <c r="AC965" s="17" t="s">
        <v>361</v>
      </c>
      <c r="AD965" s="17" t="s">
        <v>2466</v>
      </c>
      <c r="AE965" s="15" t="s">
        <v>2339</v>
      </c>
      <c r="AF965" s="16" t="s">
        <v>2305</v>
      </c>
      <c r="AG965" s="15" t="s">
        <v>1689</v>
      </c>
      <c r="AH965"/>
      <c r="AI965"/>
      <c r="AJ965"/>
      <c r="AK965"/>
      <c r="AL965"/>
      <c r="AM965"/>
      <c r="AN965"/>
      <c r="AO965"/>
      <c r="AP965"/>
      <c r="AQ965" s="33">
        <v>4500045288</v>
      </c>
      <c r="AR965" s="33">
        <v>43076</v>
      </c>
      <c r="AS965" s="33">
        <v>100000000</v>
      </c>
      <c r="AT965" s="33">
        <v>43449</v>
      </c>
      <c r="AV965" s="33" t="s">
        <v>3701</v>
      </c>
      <c r="AW965" s="33" t="s">
        <v>3695</v>
      </c>
      <c r="AX965" s="33" t="s">
        <v>3718</v>
      </c>
      <c r="AY965" s="33">
        <v>147610247</v>
      </c>
      <c r="AZ965" s="33">
        <v>0</v>
      </c>
      <c r="BA965" s="33" t="s">
        <v>3693</v>
      </c>
    </row>
    <row r="966" spans="1:53" s="33" customFormat="1" ht="63" hidden="1" customHeight="1" x14ac:dyDescent="0.25">
      <c r="A966" s="13" t="s">
        <v>2294</v>
      </c>
      <c r="B966" s="14">
        <v>77101604</v>
      </c>
      <c r="C966" s="15" t="s">
        <v>2467</v>
      </c>
      <c r="D966" s="15" t="s">
        <v>3571</v>
      </c>
      <c r="E966" s="14" t="s">
        <v>3577</v>
      </c>
      <c r="F966" s="22" t="s">
        <v>3746</v>
      </c>
      <c r="G966" s="24" t="s">
        <v>3683</v>
      </c>
      <c r="H966" s="23">
        <v>62987565</v>
      </c>
      <c r="I966" s="23">
        <v>51610658</v>
      </c>
      <c r="J966" s="16" t="s">
        <v>3599</v>
      </c>
      <c r="K966" s="16" t="s">
        <v>3600</v>
      </c>
      <c r="L966" s="15" t="s">
        <v>2296</v>
      </c>
      <c r="M966" s="15" t="s">
        <v>949</v>
      </c>
      <c r="N966" s="15" t="s">
        <v>2297</v>
      </c>
      <c r="O966" s="15" t="s">
        <v>2298</v>
      </c>
      <c r="P966" s="16" t="s">
        <v>2315</v>
      </c>
      <c r="Q966" s="16" t="s">
        <v>2316</v>
      </c>
      <c r="R966" s="16" t="s">
        <v>2317</v>
      </c>
      <c r="S966" s="16" t="s">
        <v>2318</v>
      </c>
      <c r="T966" s="16">
        <v>34020204</v>
      </c>
      <c r="U966" s="17" t="s">
        <v>2319</v>
      </c>
      <c r="V966" s="17">
        <v>7486</v>
      </c>
      <c r="W966" s="16">
        <v>18583</v>
      </c>
      <c r="X966" s="18">
        <v>42992</v>
      </c>
      <c r="Y966" s="16" t="s">
        <v>48</v>
      </c>
      <c r="Z966" s="16">
        <v>4600007444</v>
      </c>
      <c r="AA966" s="19">
        <f t="shared" si="18"/>
        <v>1</v>
      </c>
      <c r="AB966" s="17" t="s">
        <v>2468</v>
      </c>
      <c r="AC966" s="17" t="s">
        <v>361</v>
      </c>
      <c r="AD966" s="17" t="s">
        <v>2469</v>
      </c>
      <c r="AE966" s="15" t="s">
        <v>2320</v>
      </c>
      <c r="AF966" s="16" t="s">
        <v>2305</v>
      </c>
      <c r="AG966" s="15" t="s">
        <v>1689</v>
      </c>
      <c r="AH966"/>
      <c r="AI966"/>
      <c r="AJ966"/>
      <c r="AK966"/>
      <c r="AL966"/>
      <c r="AM966"/>
      <c r="AN966"/>
      <c r="AO966"/>
      <c r="AP966"/>
      <c r="AQ966" s="33">
        <v>4500045475</v>
      </c>
      <c r="AR966" s="33">
        <v>43088</v>
      </c>
      <c r="AS966" s="33">
        <v>13355111</v>
      </c>
      <c r="AT966" s="33">
        <v>43395</v>
      </c>
      <c r="AV966" s="33" t="s">
        <v>3701</v>
      </c>
      <c r="AW966" s="33" t="s">
        <v>3695</v>
      </c>
      <c r="AX966" s="33" t="s">
        <v>3718</v>
      </c>
      <c r="AY966" s="33">
        <v>55245135</v>
      </c>
      <c r="AZ966" s="33">
        <v>0</v>
      </c>
      <c r="BA966" s="33" t="s">
        <v>3693</v>
      </c>
    </row>
    <row r="967" spans="1:53" s="33" customFormat="1" ht="63" hidden="1" customHeight="1" x14ac:dyDescent="0.25">
      <c r="A967" s="13" t="s">
        <v>2294</v>
      </c>
      <c r="B967" s="14">
        <v>77101604</v>
      </c>
      <c r="C967" s="15" t="s">
        <v>2470</v>
      </c>
      <c r="D967" s="15" t="s">
        <v>3571</v>
      </c>
      <c r="E967" s="14" t="s">
        <v>3577</v>
      </c>
      <c r="F967" s="22" t="s">
        <v>3746</v>
      </c>
      <c r="G967" s="24" t="s">
        <v>3683</v>
      </c>
      <c r="H967" s="23">
        <v>24455796</v>
      </c>
      <c r="I967" s="23">
        <v>9603645</v>
      </c>
      <c r="J967" s="16" t="s">
        <v>3599</v>
      </c>
      <c r="K967" s="16" t="s">
        <v>3600</v>
      </c>
      <c r="L967" s="15" t="s">
        <v>2296</v>
      </c>
      <c r="M967" s="15" t="s">
        <v>949</v>
      </c>
      <c r="N967" s="15" t="s">
        <v>2297</v>
      </c>
      <c r="O967" s="15" t="s">
        <v>2298</v>
      </c>
      <c r="P967" s="16" t="s">
        <v>2315</v>
      </c>
      <c r="Q967" s="16" t="s">
        <v>2316</v>
      </c>
      <c r="R967" s="16" t="s">
        <v>2317</v>
      </c>
      <c r="S967" s="16" t="s">
        <v>2318</v>
      </c>
      <c r="T967" s="16">
        <v>34020204</v>
      </c>
      <c r="U967" s="17" t="s">
        <v>2319</v>
      </c>
      <c r="V967" s="17">
        <v>7277</v>
      </c>
      <c r="W967" s="16">
        <v>18188</v>
      </c>
      <c r="X967" s="18">
        <v>42982</v>
      </c>
      <c r="Y967" s="16" t="s">
        <v>48</v>
      </c>
      <c r="Z967" s="16">
        <v>4600007399</v>
      </c>
      <c r="AA967" s="19">
        <f t="shared" si="18"/>
        <v>1</v>
      </c>
      <c r="AB967" s="17" t="s">
        <v>2471</v>
      </c>
      <c r="AC967" s="17" t="s">
        <v>361</v>
      </c>
      <c r="AD967" s="17" t="s">
        <v>2472</v>
      </c>
      <c r="AE967" s="15" t="s">
        <v>2473</v>
      </c>
      <c r="AF967" s="16" t="s">
        <v>2305</v>
      </c>
      <c r="AG967" s="15" t="s">
        <v>1689</v>
      </c>
      <c r="AH967"/>
      <c r="AI967"/>
      <c r="AJ967"/>
      <c r="AK967"/>
      <c r="AL967"/>
      <c r="AM967"/>
      <c r="AN967"/>
      <c r="AO967"/>
      <c r="AP967"/>
      <c r="AQ967" s="33">
        <v>4500045638</v>
      </c>
      <c r="AR967" s="33">
        <v>43117</v>
      </c>
      <c r="AS967" s="33">
        <v>38000000</v>
      </c>
      <c r="AT967" s="33">
        <v>43465</v>
      </c>
      <c r="AV967" s="33" t="s">
        <v>3694</v>
      </c>
      <c r="AW967" s="33" t="s">
        <v>3719</v>
      </c>
      <c r="AX967" s="33" t="s">
        <v>3720</v>
      </c>
      <c r="AY967" s="33">
        <v>38000000</v>
      </c>
      <c r="AZ967" s="33">
        <v>0</v>
      </c>
      <c r="BA967" s="33" t="s">
        <v>3700</v>
      </c>
    </row>
    <row r="968" spans="1:53" s="33" customFormat="1" ht="63" hidden="1" customHeight="1" x14ac:dyDescent="0.25">
      <c r="A968" s="13" t="s">
        <v>2294</v>
      </c>
      <c r="B968" s="14">
        <v>77101604</v>
      </c>
      <c r="C968" s="15" t="s">
        <v>2474</v>
      </c>
      <c r="D968" s="15" t="s">
        <v>3571</v>
      </c>
      <c r="E968" s="14" t="s">
        <v>3577</v>
      </c>
      <c r="F968" s="22" t="s">
        <v>3746</v>
      </c>
      <c r="G968" s="24" t="s">
        <v>3683</v>
      </c>
      <c r="H968" s="23">
        <v>160000000</v>
      </c>
      <c r="I968" s="23">
        <v>30025240</v>
      </c>
      <c r="J968" s="16" t="s">
        <v>3599</v>
      </c>
      <c r="K968" s="16" t="s">
        <v>3600</v>
      </c>
      <c r="L968" s="15" t="s">
        <v>2296</v>
      </c>
      <c r="M968" s="15" t="s">
        <v>949</v>
      </c>
      <c r="N968" s="15" t="s">
        <v>2297</v>
      </c>
      <c r="O968" s="15" t="s">
        <v>2298</v>
      </c>
      <c r="P968" s="16" t="s">
        <v>2315</v>
      </c>
      <c r="Q968" s="16" t="s">
        <v>2316</v>
      </c>
      <c r="R968" s="16" t="s">
        <v>2317</v>
      </c>
      <c r="S968" s="16" t="s">
        <v>2318</v>
      </c>
      <c r="T968" s="16">
        <v>34020204</v>
      </c>
      <c r="U968" s="17" t="s">
        <v>2319</v>
      </c>
      <c r="V968" s="17">
        <v>7278</v>
      </c>
      <c r="W968" s="16">
        <v>18789</v>
      </c>
      <c r="X968" s="18">
        <v>42982</v>
      </c>
      <c r="Y968" s="16" t="s">
        <v>48</v>
      </c>
      <c r="Z968" s="16">
        <v>4600007400</v>
      </c>
      <c r="AA968" s="19">
        <f t="shared" si="18"/>
        <v>1</v>
      </c>
      <c r="AB968" s="17" t="s">
        <v>2475</v>
      </c>
      <c r="AC968" s="17" t="s">
        <v>361</v>
      </c>
      <c r="AD968" s="17" t="s">
        <v>2476</v>
      </c>
      <c r="AE968" s="15" t="s">
        <v>2473</v>
      </c>
      <c r="AF968" s="16" t="s">
        <v>2305</v>
      </c>
      <c r="AG968" s="15" t="s">
        <v>1689</v>
      </c>
      <c r="AH968"/>
      <c r="AI968"/>
      <c r="AJ968"/>
      <c r="AK968"/>
      <c r="AL968"/>
      <c r="AM968"/>
      <c r="AN968"/>
      <c r="AO968"/>
      <c r="AP968"/>
      <c r="AQ968" s="33">
        <v>4500045632</v>
      </c>
      <c r="AR968" s="33">
        <v>43116</v>
      </c>
      <c r="AS968" s="33">
        <v>12374879</v>
      </c>
      <c r="AT968" s="33">
        <v>43465</v>
      </c>
      <c r="AV968" s="33" t="s">
        <v>3694</v>
      </c>
      <c r="AW968" s="33" t="s">
        <v>3719</v>
      </c>
      <c r="AX968" s="33" t="s">
        <v>3721</v>
      </c>
      <c r="AY968" s="33">
        <v>12374879</v>
      </c>
      <c r="BA968" s="33" t="s">
        <v>3700</v>
      </c>
    </row>
    <row r="969" spans="1:53" s="33" customFormat="1" ht="63" hidden="1" customHeight="1" x14ac:dyDescent="0.25">
      <c r="A969" s="13" t="s">
        <v>2294</v>
      </c>
      <c r="B969" s="14">
        <v>77101604</v>
      </c>
      <c r="C969" s="15" t="s">
        <v>2477</v>
      </c>
      <c r="D969" s="15" t="s">
        <v>3571</v>
      </c>
      <c r="E969" s="14" t="s">
        <v>3577</v>
      </c>
      <c r="F969" s="22" t="s">
        <v>3746</v>
      </c>
      <c r="G969" s="24" t="s">
        <v>3683</v>
      </c>
      <c r="H969" s="23">
        <v>80000000</v>
      </c>
      <c r="I969" s="23">
        <v>15378781</v>
      </c>
      <c r="J969" s="16" t="s">
        <v>3599</v>
      </c>
      <c r="K969" s="16" t="s">
        <v>3600</v>
      </c>
      <c r="L969" s="15" t="s">
        <v>2296</v>
      </c>
      <c r="M969" s="15" t="s">
        <v>949</v>
      </c>
      <c r="N969" s="15" t="s">
        <v>2297</v>
      </c>
      <c r="O969" s="15" t="s">
        <v>2298</v>
      </c>
      <c r="P969" s="16" t="s">
        <v>2315</v>
      </c>
      <c r="Q969" s="16" t="s">
        <v>2316</v>
      </c>
      <c r="R969" s="16" t="s">
        <v>2317</v>
      </c>
      <c r="S969" s="16" t="s">
        <v>2318</v>
      </c>
      <c r="T969" s="16">
        <v>34020204</v>
      </c>
      <c r="U969" s="17" t="s">
        <v>2319</v>
      </c>
      <c r="V969" s="17">
        <v>7279</v>
      </c>
      <c r="W969" s="16">
        <v>18190</v>
      </c>
      <c r="X969" s="18">
        <v>42982</v>
      </c>
      <c r="Y969" s="16" t="s">
        <v>48</v>
      </c>
      <c r="Z969" s="16">
        <v>4600007401</v>
      </c>
      <c r="AA969" s="19">
        <f t="shared" si="18"/>
        <v>1</v>
      </c>
      <c r="AB969" s="17" t="s">
        <v>2478</v>
      </c>
      <c r="AC969" s="17" t="s">
        <v>361</v>
      </c>
      <c r="AD969" s="17" t="s">
        <v>2479</v>
      </c>
      <c r="AE969" s="15" t="s">
        <v>2473</v>
      </c>
      <c r="AF969" s="16" t="s">
        <v>2305</v>
      </c>
      <c r="AG969" s="15" t="s">
        <v>1689</v>
      </c>
      <c r="AH969"/>
      <c r="AI969"/>
      <c r="AJ969"/>
      <c r="AK969"/>
      <c r="AL969"/>
      <c r="AM969"/>
      <c r="AN969"/>
      <c r="AO969"/>
      <c r="AP969"/>
      <c r="AV969" s="33" t="s">
        <v>3694</v>
      </c>
      <c r="AW969" s="33" t="s">
        <v>3719</v>
      </c>
      <c r="AX969" s="33" t="s">
        <v>3721</v>
      </c>
      <c r="AY969" s="33">
        <v>63000000</v>
      </c>
      <c r="BA969" s="33" t="s">
        <v>3697</v>
      </c>
    </row>
    <row r="970" spans="1:53" s="33" customFormat="1" ht="63" hidden="1" customHeight="1" x14ac:dyDescent="0.25">
      <c r="A970" s="13" t="s">
        <v>2294</v>
      </c>
      <c r="B970" s="14">
        <v>77101604</v>
      </c>
      <c r="C970" s="15" t="s">
        <v>2480</v>
      </c>
      <c r="D970" s="15" t="s">
        <v>3571</v>
      </c>
      <c r="E970" s="14" t="s">
        <v>3577</v>
      </c>
      <c r="F970" s="22" t="s">
        <v>3746</v>
      </c>
      <c r="G970" s="24" t="s">
        <v>3683</v>
      </c>
      <c r="H970" s="23">
        <v>120000000</v>
      </c>
      <c r="I970" s="23">
        <v>25631302</v>
      </c>
      <c r="J970" s="16" t="s">
        <v>3599</v>
      </c>
      <c r="K970" s="16" t="s">
        <v>3600</v>
      </c>
      <c r="L970" s="15" t="s">
        <v>2296</v>
      </c>
      <c r="M970" s="15" t="s">
        <v>949</v>
      </c>
      <c r="N970" s="15" t="s">
        <v>2297</v>
      </c>
      <c r="O970" s="15" t="s">
        <v>2298</v>
      </c>
      <c r="P970" s="16" t="s">
        <v>2315</v>
      </c>
      <c r="Q970" s="16" t="s">
        <v>2316</v>
      </c>
      <c r="R970" s="16" t="s">
        <v>2317</v>
      </c>
      <c r="S970" s="16" t="s">
        <v>2318</v>
      </c>
      <c r="T970" s="16">
        <v>34020204</v>
      </c>
      <c r="U970" s="17" t="s">
        <v>2319</v>
      </c>
      <c r="V970" s="17">
        <v>7280</v>
      </c>
      <c r="W970" s="16">
        <v>18191</v>
      </c>
      <c r="X970" s="18">
        <v>42982</v>
      </c>
      <c r="Y970" s="16" t="s">
        <v>48</v>
      </c>
      <c r="Z970" s="16">
        <v>4600007400</v>
      </c>
      <c r="AA970" s="19">
        <f t="shared" si="18"/>
        <v>1</v>
      </c>
      <c r="AB970" s="17" t="s">
        <v>2481</v>
      </c>
      <c r="AC970" s="17" t="s">
        <v>361</v>
      </c>
      <c r="AD970" s="17" t="s">
        <v>2482</v>
      </c>
      <c r="AE970" s="15" t="s">
        <v>2473</v>
      </c>
      <c r="AF970" s="16" t="s">
        <v>2305</v>
      </c>
      <c r="AG970" s="15" t="s">
        <v>1689</v>
      </c>
      <c r="AH970"/>
      <c r="AI970"/>
      <c r="AJ970"/>
      <c r="AK970"/>
      <c r="AL970"/>
      <c r="AM970"/>
      <c r="AN970"/>
      <c r="AO970"/>
      <c r="AP970"/>
      <c r="AV970" s="33" t="s">
        <v>3694</v>
      </c>
      <c r="AW970" s="33" t="s">
        <v>3719</v>
      </c>
      <c r="AX970" s="33" t="s">
        <v>3722</v>
      </c>
      <c r="AY970" s="33">
        <v>200000000</v>
      </c>
      <c r="BA970" s="33" t="s">
        <v>3693</v>
      </c>
    </row>
    <row r="971" spans="1:53" s="33" customFormat="1" ht="63" hidden="1" customHeight="1" x14ac:dyDescent="0.25">
      <c r="A971" s="13" t="s">
        <v>2294</v>
      </c>
      <c r="B971" s="14">
        <v>77101604</v>
      </c>
      <c r="C971" s="15" t="s">
        <v>2483</v>
      </c>
      <c r="D971" s="15" t="s">
        <v>3571</v>
      </c>
      <c r="E971" s="14" t="s">
        <v>3577</v>
      </c>
      <c r="F971" s="22" t="s">
        <v>3746</v>
      </c>
      <c r="G971" s="24" t="s">
        <v>3683</v>
      </c>
      <c r="H971" s="23">
        <v>84000000</v>
      </c>
      <c r="I971" s="23">
        <v>16843427</v>
      </c>
      <c r="J971" s="16" t="s">
        <v>3599</v>
      </c>
      <c r="K971" s="16" t="s">
        <v>3600</v>
      </c>
      <c r="L971" s="15" t="s">
        <v>2296</v>
      </c>
      <c r="M971" s="15" t="s">
        <v>949</v>
      </c>
      <c r="N971" s="15" t="s">
        <v>2297</v>
      </c>
      <c r="O971" s="15" t="s">
        <v>2298</v>
      </c>
      <c r="P971" s="16" t="s">
        <v>2315</v>
      </c>
      <c r="Q971" s="16" t="s">
        <v>2316</v>
      </c>
      <c r="R971" s="16" t="s">
        <v>2317</v>
      </c>
      <c r="S971" s="16" t="s">
        <v>2318</v>
      </c>
      <c r="T971" s="16">
        <v>34020204</v>
      </c>
      <c r="U971" s="17" t="s">
        <v>2319</v>
      </c>
      <c r="V971" s="17">
        <v>7281</v>
      </c>
      <c r="W971" s="16">
        <v>18192</v>
      </c>
      <c r="X971" s="18">
        <v>42982</v>
      </c>
      <c r="Y971" s="16" t="s">
        <v>48</v>
      </c>
      <c r="Z971" s="16">
        <v>4600007403</v>
      </c>
      <c r="AA971" s="19">
        <f t="shared" ref="AA971:AA1034" si="19">+IF(AND(W971="",X971="",Y971="",Z971=""),"",IF(AND(W971&lt;&gt;"",X971="",Y971="",Z971=""),0%,IF(AND(W971&lt;&gt;"",X971&lt;&gt;"",Y971="",Z971=""),33%,IF(AND(W971&lt;&gt;"",X971&lt;&gt;"",Y971&lt;&gt;"",Z971=""),66%,IF(AND(W971&lt;&gt;"",X971&lt;&gt;"",Y971&lt;&gt;"",Z971&lt;&gt;""),100%,"Información incompleta")))))</f>
        <v>1</v>
      </c>
      <c r="AB971" s="17" t="s">
        <v>2484</v>
      </c>
      <c r="AC971" s="17" t="s">
        <v>361</v>
      </c>
      <c r="AD971" s="17" t="s">
        <v>2485</v>
      </c>
      <c r="AE971" s="15" t="s">
        <v>2473</v>
      </c>
      <c r="AF971" s="16" t="s">
        <v>2305</v>
      </c>
      <c r="AG971" s="15" t="s">
        <v>1689</v>
      </c>
      <c r="AH971"/>
      <c r="AI971"/>
      <c r="AJ971"/>
      <c r="AK971"/>
      <c r="AL971"/>
      <c r="AM971"/>
      <c r="AN971"/>
      <c r="AO971"/>
      <c r="AP971"/>
      <c r="AV971" s="33" t="s">
        <v>3694</v>
      </c>
      <c r="AW971" s="33" t="s">
        <v>3719</v>
      </c>
      <c r="AX971" s="33" t="s">
        <v>3722</v>
      </c>
      <c r="AY971" s="33">
        <v>15000000</v>
      </c>
      <c r="BA971" s="33" t="s">
        <v>3693</v>
      </c>
    </row>
    <row r="972" spans="1:53" s="33" customFormat="1" ht="63" hidden="1" customHeight="1" x14ac:dyDescent="0.25">
      <c r="A972" s="13" t="s">
        <v>2294</v>
      </c>
      <c r="B972" s="14">
        <v>77101604</v>
      </c>
      <c r="C972" s="15" t="s">
        <v>2486</v>
      </c>
      <c r="D972" s="15" t="s">
        <v>3571</v>
      </c>
      <c r="E972" s="14" t="s">
        <v>3577</v>
      </c>
      <c r="F972" s="22" t="s">
        <v>3746</v>
      </c>
      <c r="G972" s="24" t="s">
        <v>3683</v>
      </c>
      <c r="H972" s="23">
        <v>64000000</v>
      </c>
      <c r="I972" s="23">
        <v>15291901</v>
      </c>
      <c r="J972" s="16" t="s">
        <v>3599</v>
      </c>
      <c r="K972" s="16" t="s">
        <v>3600</v>
      </c>
      <c r="L972" s="15" t="s">
        <v>2296</v>
      </c>
      <c r="M972" s="15" t="s">
        <v>949</v>
      </c>
      <c r="N972" s="15" t="s">
        <v>2297</v>
      </c>
      <c r="O972" s="15" t="s">
        <v>2298</v>
      </c>
      <c r="P972" s="16" t="s">
        <v>2315</v>
      </c>
      <c r="Q972" s="16" t="s">
        <v>2316</v>
      </c>
      <c r="R972" s="16" t="s">
        <v>2317</v>
      </c>
      <c r="S972" s="16" t="s">
        <v>2318</v>
      </c>
      <c r="T972" s="16">
        <v>34020204</v>
      </c>
      <c r="U972" s="17" t="s">
        <v>2319</v>
      </c>
      <c r="V972" s="17">
        <v>7282</v>
      </c>
      <c r="W972" s="16">
        <v>18193</v>
      </c>
      <c r="X972" s="18">
        <v>42982</v>
      </c>
      <c r="Y972" s="16" t="s">
        <v>48</v>
      </c>
      <c r="Z972" s="16">
        <v>4600007404</v>
      </c>
      <c r="AA972" s="19">
        <f t="shared" si="19"/>
        <v>1</v>
      </c>
      <c r="AB972" s="17" t="s">
        <v>2487</v>
      </c>
      <c r="AC972" s="17" t="s">
        <v>361</v>
      </c>
      <c r="AD972" s="17" t="s">
        <v>2488</v>
      </c>
      <c r="AE972" s="15" t="s">
        <v>2473</v>
      </c>
      <c r="AF972" s="16" t="s">
        <v>2305</v>
      </c>
      <c r="AG972" s="15" t="s">
        <v>1689</v>
      </c>
      <c r="AH972"/>
      <c r="AI972"/>
      <c r="AJ972"/>
      <c r="AK972"/>
      <c r="AL972"/>
      <c r="AM972"/>
      <c r="AN972"/>
      <c r="AO972"/>
      <c r="AP972"/>
      <c r="AV972" s="33" t="s">
        <v>3694</v>
      </c>
      <c r="AW972" s="33" t="s">
        <v>3719</v>
      </c>
      <c r="AX972" s="33" t="s">
        <v>3723</v>
      </c>
      <c r="AY972" s="33">
        <v>173191000</v>
      </c>
      <c r="AZ972" s="33">
        <v>2043053920</v>
      </c>
      <c r="BA972" s="33" t="s">
        <v>3693</v>
      </c>
    </row>
    <row r="973" spans="1:53" s="33" customFormat="1" ht="63" hidden="1" customHeight="1" x14ac:dyDescent="0.25">
      <c r="A973" s="13" t="s">
        <v>2294</v>
      </c>
      <c r="B973" s="14">
        <v>77101604</v>
      </c>
      <c r="C973" s="15" t="s">
        <v>2489</v>
      </c>
      <c r="D973" s="15" t="s">
        <v>3571</v>
      </c>
      <c r="E973" s="14" t="s">
        <v>3577</v>
      </c>
      <c r="F973" s="22" t="s">
        <v>3746</v>
      </c>
      <c r="G973" s="24" t="s">
        <v>3683</v>
      </c>
      <c r="H973" s="23">
        <v>80000000</v>
      </c>
      <c r="I973" s="23">
        <v>16111104</v>
      </c>
      <c r="J973" s="16" t="s">
        <v>3599</v>
      </c>
      <c r="K973" s="16" t="s">
        <v>3600</v>
      </c>
      <c r="L973" s="15" t="s">
        <v>2296</v>
      </c>
      <c r="M973" s="15" t="s">
        <v>949</v>
      </c>
      <c r="N973" s="15" t="s">
        <v>2297</v>
      </c>
      <c r="O973" s="15" t="s">
        <v>2298</v>
      </c>
      <c r="P973" s="16" t="s">
        <v>2315</v>
      </c>
      <c r="Q973" s="16" t="s">
        <v>2316</v>
      </c>
      <c r="R973" s="16" t="s">
        <v>2317</v>
      </c>
      <c r="S973" s="16" t="s">
        <v>2318</v>
      </c>
      <c r="T973" s="16">
        <v>34020204</v>
      </c>
      <c r="U973" s="17" t="s">
        <v>2319</v>
      </c>
      <c r="V973" s="17">
        <v>7283</v>
      </c>
      <c r="W973" s="16">
        <v>18194</v>
      </c>
      <c r="X973" s="18">
        <v>42982</v>
      </c>
      <c r="Y973" s="16" t="s">
        <v>48</v>
      </c>
      <c r="Z973" s="16">
        <v>4600007405</v>
      </c>
      <c r="AA973" s="19">
        <f t="shared" si="19"/>
        <v>1</v>
      </c>
      <c r="AB973" s="17" t="s">
        <v>2490</v>
      </c>
      <c r="AC973" s="17" t="s">
        <v>361</v>
      </c>
      <c r="AD973" s="17" t="s">
        <v>2491</v>
      </c>
      <c r="AE973" s="15" t="s">
        <v>2473</v>
      </c>
      <c r="AF973" s="16" t="s">
        <v>2305</v>
      </c>
      <c r="AG973" s="15" t="s">
        <v>1689</v>
      </c>
      <c r="AH973"/>
      <c r="AI973"/>
      <c r="AJ973"/>
      <c r="AK973"/>
      <c r="AL973"/>
      <c r="AM973"/>
      <c r="AN973"/>
      <c r="AO973"/>
      <c r="AP973"/>
      <c r="AV973" s="33" t="s">
        <v>3694</v>
      </c>
      <c r="AW973" s="33" t="s">
        <v>3719</v>
      </c>
      <c r="AX973" s="33" t="s">
        <v>3724</v>
      </c>
      <c r="AY973" s="33">
        <v>131000000</v>
      </c>
      <c r="BA973" s="33" t="s">
        <v>3693</v>
      </c>
    </row>
    <row r="974" spans="1:53" s="33" customFormat="1" ht="63" hidden="1" customHeight="1" x14ac:dyDescent="0.25">
      <c r="A974" s="13" t="s">
        <v>2294</v>
      </c>
      <c r="B974" s="14">
        <v>77101604</v>
      </c>
      <c r="C974" s="15" t="s">
        <v>2492</v>
      </c>
      <c r="D974" s="15" t="s">
        <v>3571</v>
      </c>
      <c r="E974" s="14" t="s">
        <v>3577</v>
      </c>
      <c r="F974" s="22" t="s">
        <v>3746</v>
      </c>
      <c r="G974" s="24" t="s">
        <v>3683</v>
      </c>
      <c r="H974" s="23">
        <v>80000000</v>
      </c>
      <c r="I974" s="23">
        <v>17941911</v>
      </c>
      <c r="J974" s="16" t="s">
        <v>3599</v>
      </c>
      <c r="K974" s="16" t="s">
        <v>3600</v>
      </c>
      <c r="L974" s="15" t="s">
        <v>2296</v>
      </c>
      <c r="M974" s="15" t="s">
        <v>949</v>
      </c>
      <c r="N974" s="15" t="s">
        <v>2297</v>
      </c>
      <c r="O974" s="15" t="s">
        <v>2298</v>
      </c>
      <c r="P974" s="16" t="s">
        <v>2315</v>
      </c>
      <c r="Q974" s="16" t="s">
        <v>2316</v>
      </c>
      <c r="R974" s="16" t="s">
        <v>2317</v>
      </c>
      <c r="S974" s="16" t="s">
        <v>2318</v>
      </c>
      <c r="T974" s="16">
        <v>34020204</v>
      </c>
      <c r="U974" s="17" t="s">
        <v>2319</v>
      </c>
      <c r="V974" s="17">
        <v>7284</v>
      </c>
      <c r="W974" s="16">
        <v>18195</v>
      </c>
      <c r="X974" s="18">
        <v>42982</v>
      </c>
      <c r="Y974" s="16" t="s">
        <v>48</v>
      </c>
      <c r="Z974" s="16">
        <v>4600007406</v>
      </c>
      <c r="AA974" s="19">
        <f t="shared" si="19"/>
        <v>1</v>
      </c>
      <c r="AB974" s="17" t="s">
        <v>2493</v>
      </c>
      <c r="AC974" s="17" t="s">
        <v>361</v>
      </c>
      <c r="AD974" s="17" t="s">
        <v>2494</v>
      </c>
      <c r="AE974" s="15" t="s">
        <v>2473</v>
      </c>
      <c r="AF974" s="16" t="s">
        <v>2305</v>
      </c>
      <c r="AG974" s="15" t="s">
        <v>1689</v>
      </c>
      <c r="AH974"/>
      <c r="AI974"/>
      <c r="AJ974"/>
      <c r="AK974"/>
      <c r="AL974"/>
      <c r="AM974"/>
      <c r="AN974"/>
      <c r="AO974"/>
      <c r="AP974"/>
      <c r="AV974" s="33" t="s">
        <v>3694</v>
      </c>
      <c r="AW974" s="33" t="s">
        <v>3719</v>
      </c>
      <c r="AX974" s="33" t="s">
        <v>3722</v>
      </c>
      <c r="AY974" s="33">
        <v>40000000</v>
      </c>
      <c r="BA974" s="33" t="s">
        <v>3693</v>
      </c>
    </row>
    <row r="975" spans="1:53" s="33" customFormat="1" ht="63" hidden="1" customHeight="1" x14ac:dyDescent="0.25">
      <c r="A975" s="13" t="s">
        <v>2294</v>
      </c>
      <c r="B975" s="14">
        <v>77101604</v>
      </c>
      <c r="C975" s="15" t="s">
        <v>2495</v>
      </c>
      <c r="D975" s="15" t="s">
        <v>3571</v>
      </c>
      <c r="E975" s="14" t="s">
        <v>3577</v>
      </c>
      <c r="F975" s="22" t="s">
        <v>3746</v>
      </c>
      <c r="G975" s="24" t="s">
        <v>3683</v>
      </c>
      <c r="H975" s="23">
        <v>80000000</v>
      </c>
      <c r="I975" s="23">
        <v>16111104</v>
      </c>
      <c r="J975" s="16" t="s">
        <v>3599</v>
      </c>
      <c r="K975" s="16" t="s">
        <v>3600</v>
      </c>
      <c r="L975" s="15" t="s">
        <v>2296</v>
      </c>
      <c r="M975" s="15" t="s">
        <v>949</v>
      </c>
      <c r="N975" s="15" t="s">
        <v>2297</v>
      </c>
      <c r="O975" s="15" t="s">
        <v>2298</v>
      </c>
      <c r="P975" s="16" t="s">
        <v>2315</v>
      </c>
      <c r="Q975" s="16" t="s">
        <v>2316</v>
      </c>
      <c r="R975" s="16" t="s">
        <v>2317</v>
      </c>
      <c r="S975" s="16" t="s">
        <v>2318</v>
      </c>
      <c r="T975" s="16">
        <v>34020204</v>
      </c>
      <c r="U975" s="17" t="s">
        <v>2319</v>
      </c>
      <c r="V975" s="17">
        <v>7285</v>
      </c>
      <c r="W975" s="16">
        <v>18196</v>
      </c>
      <c r="X975" s="18">
        <v>42982</v>
      </c>
      <c r="Y975" s="16" t="s">
        <v>48</v>
      </c>
      <c r="Z975" s="16">
        <v>4600007407</v>
      </c>
      <c r="AA975" s="19">
        <f t="shared" si="19"/>
        <v>1</v>
      </c>
      <c r="AB975" s="17" t="s">
        <v>2496</v>
      </c>
      <c r="AC975" s="17" t="s">
        <v>361</v>
      </c>
      <c r="AD975" s="17" t="s">
        <v>2497</v>
      </c>
      <c r="AE975" s="15" t="s">
        <v>2473</v>
      </c>
      <c r="AF975" s="16" t="s">
        <v>2305</v>
      </c>
      <c r="AG975" s="15" t="s">
        <v>1689</v>
      </c>
      <c r="AH975"/>
      <c r="AI975"/>
      <c r="AJ975"/>
      <c r="AK975"/>
      <c r="AL975"/>
      <c r="AM975"/>
      <c r="AN975"/>
      <c r="AO975"/>
      <c r="AP975"/>
      <c r="AV975" s="33" t="s">
        <v>3694</v>
      </c>
      <c r="AW975" s="33" t="s">
        <v>3719</v>
      </c>
      <c r="AX975" s="33" t="s">
        <v>3722</v>
      </c>
      <c r="AY975" s="33">
        <v>70000000</v>
      </c>
      <c r="BA975" s="33" t="s">
        <v>3693</v>
      </c>
    </row>
    <row r="976" spans="1:53" s="33" customFormat="1" ht="63" hidden="1" customHeight="1" x14ac:dyDescent="0.25">
      <c r="A976" s="13" t="s">
        <v>2294</v>
      </c>
      <c r="B976" s="14">
        <v>77101604</v>
      </c>
      <c r="C976" s="15" t="s">
        <v>2498</v>
      </c>
      <c r="D976" s="15" t="s">
        <v>3571</v>
      </c>
      <c r="E976" s="14" t="s">
        <v>3577</v>
      </c>
      <c r="F976" s="22" t="s">
        <v>3746</v>
      </c>
      <c r="G976" s="24" t="s">
        <v>3683</v>
      </c>
      <c r="H976" s="23">
        <v>120000000</v>
      </c>
      <c r="I976" s="23">
        <v>23434333</v>
      </c>
      <c r="J976" s="16" t="s">
        <v>3599</v>
      </c>
      <c r="K976" s="16" t="s">
        <v>3600</v>
      </c>
      <c r="L976" s="15" t="s">
        <v>2296</v>
      </c>
      <c r="M976" s="15" t="s">
        <v>949</v>
      </c>
      <c r="N976" s="15" t="s">
        <v>2297</v>
      </c>
      <c r="O976" s="15" t="s">
        <v>2298</v>
      </c>
      <c r="P976" s="16" t="s">
        <v>2315</v>
      </c>
      <c r="Q976" s="16" t="s">
        <v>2316</v>
      </c>
      <c r="R976" s="16" t="s">
        <v>2317</v>
      </c>
      <c r="S976" s="16" t="s">
        <v>2318</v>
      </c>
      <c r="T976" s="16">
        <v>34020204</v>
      </c>
      <c r="U976" s="17" t="s">
        <v>2319</v>
      </c>
      <c r="V976" s="17">
        <v>7286</v>
      </c>
      <c r="W976" s="16">
        <v>18197</v>
      </c>
      <c r="X976" s="18">
        <v>42982</v>
      </c>
      <c r="Y976" s="16" t="s">
        <v>48</v>
      </c>
      <c r="Z976" s="16">
        <v>4600007408</v>
      </c>
      <c r="AA976" s="19">
        <f t="shared" si="19"/>
        <v>1</v>
      </c>
      <c r="AB976" s="17" t="s">
        <v>2499</v>
      </c>
      <c r="AC976" s="17" t="s">
        <v>361</v>
      </c>
      <c r="AD976" s="17" t="s">
        <v>2500</v>
      </c>
      <c r="AE976" s="15" t="s">
        <v>2473</v>
      </c>
      <c r="AF976" s="16" t="s">
        <v>2305</v>
      </c>
      <c r="AG976" s="15" t="s">
        <v>1689</v>
      </c>
      <c r="AH976"/>
      <c r="AI976"/>
      <c r="AJ976"/>
      <c r="AK976"/>
      <c r="AL976"/>
      <c r="AM976"/>
      <c r="AN976"/>
      <c r="AO976"/>
      <c r="AP976"/>
      <c r="AV976" s="33" t="s">
        <v>3694</v>
      </c>
      <c r="AW976" s="33" t="s">
        <v>3719</v>
      </c>
      <c r="AX976" s="33" t="s">
        <v>3722</v>
      </c>
      <c r="AY976" s="33">
        <v>59745617</v>
      </c>
      <c r="BA976" s="33" t="s">
        <v>3693</v>
      </c>
    </row>
    <row r="977" spans="1:53" s="33" customFormat="1" ht="63" hidden="1" customHeight="1" x14ac:dyDescent="0.25">
      <c r="A977" s="13" t="s">
        <v>2294</v>
      </c>
      <c r="B977" s="14">
        <v>77101604</v>
      </c>
      <c r="C977" s="15" t="s">
        <v>2501</v>
      </c>
      <c r="D977" s="15" t="s">
        <v>3571</v>
      </c>
      <c r="E977" s="14" t="s">
        <v>3577</v>
      </c>
      <c r="F977" s="22" t="s">
        <v>3746</v>
      </c>
      <c r="G977" s="24" t="s">
        <v>3683</v>
      </c>
      <c r="H977" s="23">
        <v>60000000</v>
      </c>
      <c r="I977" s="23">
        <v>11717167</v>
      </c>
      <c r="J977" s="16" t="s">
        <v>3599</v>
      </c>
      <c r="K977" s="16" t="s">
        <v>3600</v>
      </c>
      <c r="L977" s="15" t="s">
        <v>2296</v>
      </c>
      <c r="M977" s="15" t="s">
        <v>949</v>
      </c>
      <c r="N977" s="15" t="s">
        <v>2297</v>
      </c>
      <c r="O977" s="15" t="s">
        <v>2298</v>
      </c>
      <c r="P977" s="16" t="s">
        <v>2315</v>
      </c>
      <c r="Q977" s="16" t="s">
        <v>2316</v>
      </c>
      <c r="R977" s="16" t="s">
        <v>2317</v>
      </c>
      <c r="S977" s="16" t="s">
        <v>2318</v>
      </c>
      <c r="T977" s="16">
        <v>34020204</v>
      </c>
      <c r="U977" s="17" t="s">
        <v>2319</v>
      </c>
      <c r="V977" s="17">
        <v>7287</v>
      </c>
      <c r="W977" s="16">
        <v>18198</v>
      </c>
      <c r="X977" s="18">
        <v>42982</v>
      </c>
      <c r="Y977" s="16" t="s">
        <v>48</v>
      </c>
      <c r="Z977" s="16">
        <v>4600007409</v>
      </c>
      <c r="AA977" s="19">
        <f t="shared" si="19"/>
        <v>1</v>
      </c>
      <c r="AB977" s="17" t="s">
        <v>2502</v>
      </c>
      <c r="AC977" s="17" t="s">
        <v>361</v>
      </c>
      <c r="AD977" s="17" t="s">
        <v>2503</v>
      </c>
      <c r="AE977" s="15" t="s">
        <v>2473</v>
      </c>
      <c r="AF977" s="16" t="s">
        <v>2305</v>
      </c>
      <c r="AG977" s="15" t="s">
        <v>1689</v>
      </c>
      <c r="AH977"/>
      <c r="AI977"/>
      <c r="AJ977"/>
      <c r="AK977"/>
      <c r="AL977"/>
      <c r="AM977"/>
      <c r="AN977"/>
      <c r="AO977"/>
      <c r="AP977"/>
      <c r="AV977" s="33" t="s">
        <v>3694</v>
      </c>
      <c r="AW977" s="33" t="s">
        <v>3719</v>
      </c>
      <c r="AX977" s="33" t="s">
        <v>3725</v>
      </c>
      <c r="AY977" s="33">
        <v>44935000</v>
      </c>
      <c r="AZ977" s="33">
        <v>0</v>
      </c>
      <c r="BA977" s="33" t="s">
        <v>3705</v>
      </c>
    </row>
    <row r="978" spans="1:53" s="33" customFormat="1" ht="63" hidden="1" customHeight="1" x14ac:dyDescent="0.25">
      <c r="A978" s="13" t="s">
        <v>2294</v>
      </c>
      <c r="B978" s="14">
        <v>77101604</v>
      </c>
      <c r="C978" s="15" t="s">
        <v>2504</v>
      </c>
      <c r="D978" s="15" t="s">
        <v>3571</v>
      </c>
      <c r="E978" s="14" t="s">
        <v>3590</v>
      </c>
      <c r="F978" s="22" t="s">
        <v>3746</v>
      </c>
      <c r="G978" s="24" t="s">
        <v>3683</v>
      </c>
      <c r="H978" s="23">
        <v>200000000</v>
      </c>
      <c r="I978" s="23">
        <v>41010083</v>
      </c>
      <c r="J978" s="16" t="s">
        <v>3599</v>
      </c>
      <c r="K978" s="16" t="s">
        <v>3600</v>
      </c>
      <c r="L978" s="15" t="s">
        <v>2296</v>
      </c>
      <c r="M978" s="15" t="s">
        <v>949</v>
      </c>
      <c r="N978" s="15" t="s">
        <v>2297</v>
      </c>
      <c r="O978" s="15" t="s">
        <v>2298</v>
      </c>
      <c r="P978" s="16" t="s">
        <v>2315</v>
      </c>
      <c r="Q978" s="16" t="s">
        <v>2316</v>
      </c>
      <c r="R978" s="16" t="s">
        <v>2317</v>
      </c>
      <c r="S978" s="16" t="s">
        <v>2318</v>
      </c>
      <c r="T978" s="16">
        <v>34020204</v>
      </c>
      <c r="U978" s="17" t="s">
        <v>2319</v>
      </c>
      <c r="V978" s="17">
        <v>7316</v>
      </c>
      <c r="W978" s="16">
        <v>18214</v>
      </c>
      <c r="X978" s="18">
        <v>42982</v>
      </c>
      <c r="Y978" s="16" t="s">
        <v>48</v>
      </c>
      <c r="Z978" s="16">
        <v>4600007410</v>
      </c>
      <c r="AA978" s="19">
        <f t="shared" si="19"/>
        <v>1</v>
      </c>
      <c r="AB978" s="17" t="s">
        <v>2505</v>
      </c>
      <c r="AC978" s="17" t="s">
        <v>361</v>
      </c>
      <c r="AD978" s="17" t="s">
        <v>2506</v>
      </c>
      <c r="AE978" s="15" t="s">
        <v>2473</v>
      </c>
      <c r="AF978" s="16" t="s">
        <v>2305</v>
      </c>
      <c r="AG978" s="15" t="s">
        <v>1689</v>
      </c>
      <c r="AH978"/>
      <c r="AI978"/>
      <c r="AJ978"/>
      <c r="AK978"/>
      <c r="AL978"/>
      <c r="AM978"/>
      <c r="AN978"/>
      <c r="AO978"/>
      <c r="AP978"/>
      <c r="AV978" s="33" t="s">
        <v>3694</v>
      </c>
      <c r="AW978" s="33" t="s">
        <v>3719</v>
      </c>
      <c r="AX978" s="33" t="s">
        <v>3721</v>
      </c>
      <c r="AY978" s="33">
        <v>80338148</v>
      </c>
      <c r="AZ978" s="33">
        <v>0</v>
      </c>
      <c r="BA978" s="33" t="s">
        <v>3700</v>
      </c>
    </row>
    <row r="979" spans="1:53" s="33" customFormat="1" ht="63" hidden="1" customHeight="1" x14ac:dyDescent="0.25">
      <c r="A979" s="13" t="s">
        <v>2294</v>
      </c>
      <c r="B979" s="14">
        <v>77101604</v>
      </c>
      <c r="C979" s="15" t="s">
        <v>2507</v>
      </c>
      <c r="D979" s="15" t="s">
        <v>3571</v>
      </c>
      <c r="E979" s="14" t="s">
        <v>3590</v>
      </c>
      <c r="F979" s="22" t="s">
        <v>3746</v>
      </c>
      <c r="G979" s="24" t="s">
        <v>3683</v>
      </c>
      <c r="H979" s="23">
        <v>26996104</v>
      </c>
      <c r="I979" s="23">
        <v>26996104</v>
      </c>
      <c r="J979" s="16" t="s">
        <v>3599</v>
      </c>
      <c r="K979" s="16" t="s">
        <v>3600</v>
      </c>
      <c r="L979" s="15" t="s">
        <v>2296</v>
      </c>
      <c r="M979" s="15" t="s">
        <v>949</v>
      </c>
      <c r="N979" s="15" t="s">
        <v>2297</v>
      </c>
      <c r="O979" s="15" t="s">
        <v>2298</v>
      </c>
      <c r="P979" s="16" t="s">
        <v>2315</v>
      </c>
      <c r="Q979" s="16" t="s">
        <v>2316</v>
      </c>
      <c r="R979" s="16" t="s">
        <v>2317</v>
      </c>
      <c r="S979" s="16" t="s">
        <v>2318</v>
      </c>
      <c r="T979" s="16">
        <v>34020204</v>
      </c>
      <c r="U979" s="17" t="s">
        <v>2319</v>
      </c>
      <c r="V979" s="17" t="s">
        <v>2508</v>
      </c>
      <c r="W979" s="16" t="s">
        <v>48</v>
      </c>
      <c r="X979" s="18">
        <v>43039</v>
      </c>
      <c r="Y979" s="16" t="s">
        <v>48</v>
      </c>
      <c r="Z979" s="16" t="s">
        <v>2508</v>
      </c>
      <c r="AA979" s="19">
        <f t="shared" si="19"/>
        <v>1</v>
      </c>
      <c r="AB979" s="17" t="s">
        <v>2509</v>
      </c>
      <c r="AC979" s="17" t="s">
        <v>361</v>
      </c>
      <c r="AD979" s="17" t="s">
        <v>2510</v>
      </c>
      <c r="AE979" s="15" t="s">
        <v>2320</v>
      </c>
      <c r="AF979" s="16" t="s">
        <v>2305</v>
      </c>
      <c r="AG979" s="15" t="s">
        <v>1689</v>
      </c>
      <c r="AH979"/>
      <c r="AI979"/>
      <c r="AJ979"/>
      <c r="AK979"/>
      <c r="AL979"/>
      <c r="AM979"/>
      <c r="AN979"/>
      <c r="AO979"/>
      <c r="AP979"/>
      <c r="AQ979" s="33">
        <v>4500045828</v>
      </c>
      <c r="AV979" s="33" t="s">
        <v>3694</v>
      </c>
      <c r="AW979" s="33" t="s">
        <v>3719</v>
      </c>
      <c r="AX979" s="33" t="s">
        <v>3721</v>
      </c>
      <c r="AY979" s="33">
        <v>80338148</v>
      </c>
      <c r="AZ979" s="33">
        <v>0</v>
      </c>
      <c r="BA979" s="33" t="s">
        <v>3700</v>
      </c>
    </row>
    <row r="980" spans="1:53" s="33" customFormat="1" ht="63" hidden="1" customHeight="1" x14ac:dyDescent="0.25">
      <c r="A980" s="13" t="s">
        <v>2294</v>
      </c>
      <c r="B980" s="14">
        <v>77101604</v>
      </c>
      <c r="C980" s="15" t="s">
        <v>2511</v>
      </c>
      <c r="D980" s="15" t="s">
        <v>3571</v>
      </c>
      <c r="E980" s="14" t="s">
        <v>3590</v>
      </c>
      <c r="F980" s="22" t="s">
        <v>3746</v>
      </c>
      <c r="G980" s="24" t="s">
        <v>3683</v>
      </c>
      <c r="H980" s="23">
        <v>104640373</v>
      </c>
      <c r="I980" s="23">
        <v>104640373</v>
      </c>
      <c r="J980" s="16" t="s">
        <v>3599</v>
      </c>
      <c r="K980" s="16" t="s">
        <v>3600</v>
      </c>
      <c r="L980" s="15" t="s">
        <v>2296</v>
      </c>
      <c r="M980" s="15" t="s">
        <v>949</v>
      </c>
      <c r="N980" s="15" t="s">
        <v>2297</v>
      </c>
      <c r="O980" s="15" t="s">
        <v>2298</v>
      </c>
      <c r="P980" s="16" t="s">
        <v>2315</v>
      </c>
      <c r="Q980" s="16" t="s">
        <v>2316</v>
      </c>
      <c r="R980" s="16" t="s">
        <v>2317</v>
      </c>
      <c r="S980" s="16" t="s">
        <v>2318</v>
      </c>
      <c r="T980" s="16">
        <v>34020204</v>
      </c>
      <c r="U980" s="17" t="s">
        <v>2319</v>
      </c>
      <c r="V980" s="17" t="s">
        <v>2512</v>
      </c>
      <c r="W980" s="16" t="s">
        <v>48</v>
      </c>
      <c r="X980" s="18">
        <v>43039</v>
      </c>
      <c r="Y980" s="16" t="s">
        <v>48</v>
      </c>
      <c r="Z980" s="16" t="s">
        <v>2512</v>
      </c>
      <c r="AA980" s="19">
        <f t="shared" si="19"/>
        <v>1</v>
      </c>
      <c r="AB980" s="17" t="s">
        <v>2513</v>
      </c>
      <c r="AC980" s="17" t="s">
        <v>361</v>
      </c>
      <c r="AD980" s="17" t="s">
        <v>2514</v>
      </c>
      <c r="AE980" s="15" t="s">
        <v>2320</v>
      </c>
      <c r="AF980" s="16" t="s">
        <v>2305</v>
      </c>
      <c r="AG980" s="15" t="s">
        <v>1689</v>
      </c>
      <c r="AH980"/>
      <c r="AI980"/>
      <c r="AJ980"/>
      <c r="AK980"/>
      <c r="AL980"/>
      <c r="AM980"/>
      <c r="AN980"/>
      <c r="AO980"/>
      <c r="AP980"/>
      <c r="AQ980" s="33">
        <v>4500045600</v>
      </c>
      <c r="AR980" s="33">
        <v>43119</v>
      </c>
      <c r="AS980" s="33">
        <v>321264872</v>
      </c>
      <c r="AT980" s="33">
        <v>43465</v>
      </c>
      <c r="AV980" s="33" t="s">
        <v>3694</v>
      </c>
      <c r="AW980" s="33" t="s">
        <v>3719</v>
      </c>
      <c r="AX980" s="33" t="s">
        <v>3724</v>
      </c>
      <c r="AY980" s="33">
        <v>321264872</v>
      </c>
      <c r="AZ980" s="33">
        <v>0</v>
      </c>
      <c r="BA980" s="33" t="s">
        <v>3700</v>
      </c>
    </row>
    <row r="981" spans="1:53" s="33" customFormat="1" ht="63" hidden="1" customHeight="1" x14ac:dyDescent="0.25">
      <c r="A981" s="13" t="s">
        <v>2294</v>
      </c>
      <c r="B981" s="14">
        <v>77101604</v>
      </c>
      <c r="C981" s="15" t="s">
        <v>2515</v>
      </c>
      <c r="D981" s="15" t="s">
        <v>3571</v>
      </c>
      <c r="E981" s="14" t="s">
        <v>3590</v>
      </c>
      <c r="F981" s="22" t="s">
        <v>3746</v>
      </c>
      <c r="G981" s="24" t="s">
        <v>3683</v>
      </c>
      <c r="H981" s="23">
        <v>50028707</v>
      </c>
      <c r="I981" s="23">
        <v>50028707</v>
      </c>
      <c r="J981" s="16" t="s">
        <v>3599</v>
      </c>
      <c r="K981" s="16" t="s">
        <v>3600</v>
      </c>
      <c r="L981" s="15" t="s">
        <v>2296</v>
      </c>
      <c r="M981" s="15" t="s">
        <v>949</v>
      </c>
      <c r="N981" s="15" t="s">
        <v>2297</v>
      </c>
      <c r="O981" s="15" t="s">
        <v>2298</v>
      </c>
      <c r="P981" s="16" t="s">
        <v>2315</v>
      </c>
      <c r="Q981" s="16" t="s">
        <v>2316</v>
      </c>
      <c r="R981" s="16" t="s">
        <v>2317</v>
      </c>
      <c r="S981" s="16" t="s">
        <v>2318</v>
      </c>
      <c r="T981" s="16">
        <v>34020204</v>
      </c>
      <c r="U981" s="17" t="s">
        <v>2319</v>
      </c>
      <c r="V981" s="17" t="s">
        <v>2516</v>
      </c>
      <c r="W981" s="16" t="s">
        <v>48</v>
      </c>
      <c r="X981" s="18">
        <v>43039</v>
      </c>
      <c r="Y981" s="16" t="s">
        <v>48</v>
      </c>
      <c r="Z981" s="16" t="s">
        <v>2516</v>
      </c>
      <c r="AA981" s="19">
        <f t="shared" si="19"/>
        <v>1</v>
      </c>
      <c r="AB981" s="17" t="s">
        <v>2517</v>
      </c>
      <c r="AC981" s="17" t="s">
        <v>361</v>
      </c>
      <c r="AD981" s="17" t="s">
        <v>2518</v>
      </c>
      <c r="AE981" s="15" t="s">
        <v>2320</v>
      </c>
      <c r="AF981" s="16" t="s">
        <v>2305</v>
      </c>
      <c r="AG981" s="15" t="s">
        <v>1689</v>
      </c>
      <c r="AH981"/>
      <c r="AI981"/>
      <c r="AJ981"/>
      <c r="AK981"/>
      <c r="AL981"/>
      <c r="AM981"/>
      <c r="AN981"/>
      <c r="AO981"/>
      <c r="AP981"/>
      <c r="AV981" s="33" t="s">
        <v>3694</v>
      </c>
      <c r="AW981" s="33" t="s">
        <v>3719</v>
      </c>
      <c r="AX981" s="33" t="s">
        <v>3722</v>
      </c>
      <c r="AY981" s="33">
        <v>130000000</v>
      </c>
      <c r="BA981" s="33" t="s">
        <v>3693</v>
      </c>
    </row>
    <row r="982" spans="1:53" s="33" customFormat="1" ht="63" hidden="1" customHeight="1" x14ac:dyDescent="0.25">
      <c r="A982" s="13" t="s">
        <v>2294</v>
      </c>
      <c r="B982" s="14">
        <v>77101604</v>
      </c>
      <c r="C982" s="15" t="s">
        <v>2519</v>
      </c>
      <c r="D982" s="15" t="s">
        <v>3571</v>
      </c>
      <c r="E982" s="14" t="s">
        <v>3590</v>
      </c>
      <c r="F982" s="22" t="s">
        <v>3746</v>
      </c>
      <c r="G982" s="24" t="s">
        <v>3683</v>
      </c>
      <c r="H982" s="23">
        <v>54276652</v>
      </c>
      <c r="I982" s="23">
        <v>54276652</v>
      </c>
      <c r="J982" s="16" t="s">
        <v>3599</v>
      </c>
      <c r="K982" s="16" t="s">
        <v>3600</v>
      </c>
      <c r="L982" s="15" t="s">
        <v>2296</v>
      </c>
      <c r="M982" s="15" t="s">
        <v>949</v>
      </c>
      <c r="N982" s="15" t="s">
        <v>2297</v>
      </c>
      <c r="O982" s="15" t="s">
        <v>2298</v>
      </c>
      <c r="P982" s="16" t="s">
        <v>2315</v>
      </c>
      <c r="Q982" s="16" t="s">
        <v>2316</v>
      </c>
      <c r="R982" s="16" t="s">
        <v>2317</v>
      </c>
      <c r="S982" s="16" t="s">
        <v>2318</v>
      </c>
      <c r="T982" s="16">
        <v>34020204</v>
      </c>
      <c r="U982" s="17" t="s">
        <v>2319</v>
      </c>
      <c r="V982" s="17" t="s">
        <v>2520</v>
      </c>
      <c r="W982" s="16" t="s">
        <v>48</v>
      </c>
      <c r="X982" s="18">
        <v>43039</v>
      </c>
      <c r="Y982" s="16" t="s">
        <v>48</v>
      </c>
      <c r="Z982" s="16" t="s">
        <v>2520</v>
      </c>
      <c r="AA982" s="19">
        <f t="shared" si="19"/>
        <v>1</v>
      </c>
      <c r="AB982" s="17" t="s">
        <v>2521</v>
      </c>
      <c r="AC982" s="17" t="s">
        <v>361</v>
      </c>
      <c r="AD982" s="17" t="s">
        <v>2522</v>
      </c>
      <c r="AE982" s="15" t="s">
        <v>2320</v>
      </c>
      <c r="AF982" s="16" t="s">
        <v>2305</v>
      </c>
      <c r="AG982" s="15" t="s">
        <v>1689</v>
      </c>
      <c r="AH982"/>
      <c r="AI982"/>
      <c r="AJ982"/>
      <c r="AK982"/>
      <c r="AL982"/>
      <c r="AM982"/>
      <c r="AN982"/>
      <c r="AO982"/>
      <c r="AP982"/>
      <c r="AV982" s="33" t="s">
        <v>3694</v>
      </c>
      <c r="AW982" s="33" t="s">
        <v>3719</v>
      </c>
      <c r="AX982" s="33" t="s">
        <v>3722</v>
      </c>
      <c r="AY982" s="33">
        <v>34037066</v>
      </c>
      <c r="AZ982" s="33">
        <v>41000000</v>
      </c>
      <c r="BA982" s="33" t="s">
        <v>3693</v>
      </c>
    </row>
    <row r="983" spans="1:53" s="33" customFormat="1" ht="63" hidden="1" customHeight="1" x14ac:dyDescent="0.25">
      <c r="A983" s="13" t="s">
        <v>2294</v>
      </c>
      <c r="B983" s="14">
        <v>77101604</v>
      </c>
      <c r="C983" s="15" t="s">
        <v>2523</v>
      </c>
      <c r="D983" s="15" t="s">
        <v>3571</v>
      </c>
      <c r="E983" s="14" t="s">
        <v>3578</v>
      </c>
      <c r="F983" s="22" t="s">
        <v>3746</v>
      </c>
      <c r="G983" s="24" t="s">
        <v>3683</v>
      </c>
      <c r="H983" s="23">
        <v>54276652</v>
      </c>
      <c r="I983" s="23">
        <v>54276652</v>
      </c>
      <c r="J983" s="16" t="s">
        <v>3599</v>
      </c>
      <c r="K983" s="16" t="s">
        <v>3600</v>
      </c>
      <c r="L983" s="15" t="s">
        <v>2296</v>
      </c>
      <c r="M983" s="15" t="s">
        <v>949</v>
      </c>
      <c r="N983" s="15" t="s">
        <v>2297</v>
      </c>
      <c r="O983" s="15" t="s">
        <v>2298</v>
      </c>
      <c r="P983" s="16" t="s">
        <v>2315</v>
      </c>
      <c r="Q983" s="16" t="s">
        <v>2316</v>
      </c>
      <c r="R983" s="16" t="s">
        <v>2317</v>
      </c>
      <c r="S983" s="16" t="s">
        <v>2318</v>
      </c>
      <c r="T983" s="16">
        <v>34020204</v>
      </c>
      <c r="U983" s="17" t="s">
        <v>2319</v>
      </c>
      <c r="V983" s="17" t="s">
        <v>2524</v>
      </c>
      <c r="W983" s="16" t="s">
        <v>48</v>
      </c>
      <c r="X983" s="18">
        <v>43048</v>
      </c>
      <c r="Y983" s="16" t="s">
        <v>48</v>
      </c>
      <c r="Z983" s="16" t="s">
        <v>2524</v>
      </c>
      <c r="AA983" s="19">
        <f t="shared" si="19"/>
        <v>1</v>
      </c>
      <c r="AB983" s="17" t="s">
        <v>2525</v>
      </c>
      <c r="AC983" s="17" t="s">
        <v>361</v>
      </c>
      <c r="AD983" s="17" t="s">
        <v>2526</v>
      </c>
      <c r="AE983" s="15" t="s">
        <v>2320</v>
      </c>
      <c r="AF983" s="16" t="s">
        <v>2305</v>
      </c>
      <c r="AG983" s="15" t="s">
        <v>1689</v>
      </c>
      <c r="AH983"/>
      <c r="AI983"/>
      <c r="AJ983"/>
      <c r="AK983"/>
      <c r="AL983"/>
      <c r="AM983"/>
      <c r="AN983"/>
      <c r="AO983"/>
      <c r="AP983"/>
      <c r="AV983" s="33" t="s">
        <v>3694</v>
      </c>
      <c r="AW983" s="33" t="s">
        <v>3719</v>
      </c>
      <c r="AX983" s="33" t="s">
        <v>3726</v>
      </c>
      <c r="AY983" s="33">
        <v>77384916</v>
      </c>
      <c r="BA983" s="33" t="s">
        <v>3693</v>
      </c>
    </row>
    <row r="984" spans="1:53" s="33" customFormat="1" ht="63" hidden="1" customHeight="1" x14ac:dyDescent="0.25">
      <c r="A984" s="13" t="s">
        <v>2294</v>
      </c>
      <c r="B984" s="14">
        <v>77101604</v>
      </c>
      <c r="C984" s="15" t="s">
        <v>2527</v>
      </c>
      <c r="D984" s="15" t="s">
        <v>3749</v>
      </c>
      <c r="E984" s="14" t="s">
        <v>3578</v>
      </c>
      <c r="F984" s="22" t="s">
        <v>3746</v>
      </c>
      <c r="G984" s="24" t="s">
        <v>3683</v>
      </c>
      <c r="H984" s="23">
        <v>350000000</v>
      </c>
      <c r="I984" s="23">
        <v>350000000</v>
      </c>
      <c r="J984" s="16" t="s">
        <v>3598</v>
      </c>
      <c r="K984" s="16" t="s">
        <v>48</v>
      </c>
      <c r="L984" s="15" t="s">
        <v>2296</v>
      </c>
      <c r="M984" s="15" t="s">
        <v>949</v>
      </c>
      <c r="N984" s="15" t="s">
        <v>2297</v>
      </c>
      <c r="O984" s="15" t="s">
        <v>2298</v>
      </c>
      <c r="P984" s="16" t="s">
        <v>2315</v>
      </c>
      <c r="Q984" s="16" t="s">
        <v>2316</v>
      </c>
      <c r="R984" s="16" t="s">
        <v>2317</v>
      </c>
      <c r="S984" s="16" t="s">
        <v>2318</v>
      </c>
      <c r="T984" s="16">
        <v>34020204</v>
      </c>
      <c r="U984" s="17" t="s">
        <v>2319</v>
      </c>
      <c r="V984" s="17"/>
      <c r="W984" s="16"/>
      <c r="X984" s="18"/>
      <c r="Y984" s="16"/>
      <c r="Z984" s="16"/>
      <c r="AA984" s="19" t="str">
        <f t="shared" si="19"/>
        <v/>
      </c>
      <c r="AB984" s="17"/>
      <c r="AC984" s="17"/>
      <c r="AD984" s="17"/>
      <c r="AE984" s="15" t="s">
        <v>2528</v>
      </c>
      <c r="AF984" s="16" t="s">
        <v>2305</v>
      </c>
      <c r="AG984" s="15" t="s">
        <v>1689</v>
      </c>
      <c r="AH984"/>
      <c r="AI984"/>
      <c r="AJ984"/>
      <c r="AK984"/>
      <c r="AL984"/>
      <c r="AM984"/>
      <c r="AN984"/>
      <c r="AO984"/>
      <c r="AP984"/>
      <c r="AV984" s="33" t="s">
        <v>3694</v>
      </c>
      <c r="AW984" s="33" t="s">
        <v>3719</v>
      </c>
      <c r="AX984" s="33" t="s">
        <v>3724</v>
      </c>
      <c r="AY984" s="33">
        <v>100000000</v>
      </c>
      <c r="BA984" s="33" t="s">
        <v>3693</v>
      </c>
    </row>
    <row r="985" spans="1:53" s="33" customFormat="1" ht="63" hidden="1" customHeight="1" x14ac:dyDescent="0.25">
      <c r="A985" s="13" t="s">
        <v>2294</v>
      </c>
      <c r="B985" s="14">
        <v>77101703</v>
      </c>
      <c r="C985" s="15" t="s">
        <v>2529</v>
      </c>
      <c r="D985" s="15" t="s">
        <v>3749</v>
      </c>
      <c r="E985" s="14" t="s">
        <v>3578</v>
      </c>
      <c r="F985" s="22" t="s">
        <v>3746</v>
      </c>
      <c r="G985" s="24" t="s">
        <v>3683</v>
      </c>
      <c r="H985" s="23">
        <v>101281203</v>
      </c>
      <c r="I985" s="23">
        <v>101281203</v>
      </c>
      <c r="J985" s="16" t="s">
        <v>3598</v>
      </c>
      <c r="K985" s="16" t="s">
        <v>48</v>
      </c>
      <c r="L985" s="15" t="s">
        <v>2296</v>
      </c>
      <c r="M985" s="15" t="s">
        <v>949</v>
      </c>
      <c r="N985" s="15" t="s">
        <v>2297</v>
      </c>
      <c r="O985" s="15" t="s">
        <v>2298</v>
      </c>
      <c r="P985" s="16" t="s">
        <v>2530</v>
      </c>
      <c r="Q985" s="16" t="s">
        <v>2531</v>
      </c>
      <c r="R985" s="16" t="s">
        <v>2529</v>
      </c>
      <c r="S985" s="16" t="s">
        <v>2532</v>
      </c>
      <c r="T985" s="16">
        <v>34020301</v>
      </c>
      <c r="U985" s="17" t="s">
        <v>2533</v>
      </c>
      <c r="V985" s="17"/>
      <c r="W985" s="16"/>
      <c r="X985" s="18"/>
      <c r="Y985" s="16"/>
      <c r="Z985" s="16"/>
      <c r="AA985" s="19" t="str">
        <f t="shared" si="19"/>
        <v/>
      </c>
      <c r="AB985" s="17"/>
      <c r="AC985" s="17"/>
      <c r="AD985" s="17"/>
      <c r="AE985" s="15" t="s">
        <v>2534</v>
      </c>
      <c r="AF985" s="16" t="s">
        <v>2305</v>
      </c>
      <c r="AG985" s="15" t="s">
        <v>1689</v>
      </c>
      <c r="AH985"/>
      <c r="AI985"/>
      <c r="AJ985"/>
      <c r="AK985"/>
      <c r="AL985"/>
      <c r="AM985"/>
      <c r="AN985"/>
      <c r="AO985"/>
      <c r="AP985"/>
      <c r="AV985" s="33" t="s">
        <v>3694</v>
      </c>
      <c r="AW985" s="33" t="s">
        <v>3719</v>
      </c>
      <c r="AX985" s="33" t="s">
        <v>3722</v>
      </c>
      <c r="AY985" s="33">
        <v>70000000</v>
      </c>
      <c r="BA985" s="33" t="s">
        <v>3693</v>
      </c>
    </row>
    <row r="986" spans="1:53" s="33" customFormat="1" ht="63" hidden="1" customHeight="1" x14ac:dyDescent="0.25">
      <c r="A986" s="13" t="s">
        <v>2294</v>
      </c>
      <c r="B986" s="14">
        <v>80101602</v>
      </c>
      <c r="C986" s="15" t="s">
        <v>4215</v>
      </c>
      <c r="D986" s="15" t="s">
        <v>3572</v>
      </c>
      <c r="E986" s="14" t="s">
        <v>3578</v>
      </c>
      <c r="F986" s="14" t="s">
        <v>3682</v>
      </c>
      <c r="G986" s="24" t="s">
        <v>3683</v>
      </c>
      <c r="H986" s="23">
        <v>200000000</v>
      </c>
      <c r="I986" s="23">
        <v>200000000</v>
      </c>
      <c r="J986" s="16" t="s">
        <v>3598</v>
      </c>
      <c r="K986" s="16" t="s">
        <v>48</v>
      </c>
      <c r="L986" s="15" t="s">
        <v>2296</v>
      </c>
      <c r="M986" s="15" t="s">
        <v>949</v>
      </c>
      <c r="N986" s="15" t="s">
        <v>2297</v>
      </c>
      <c r="O986" s="15" t="s">
        <v>2298</v>
      </c>
      <c r="P986" s="16" t="s">
        <v>2530</v>
      </c>
      <c r="Q986" s="16" t="s">
        <v>2535</v>
      </c>
      <c r="R986" s="16" t="s">
        <v>2529</v>
      </c>
      <c r="S986" s="16" t="s">
        <v>2532</v>
      </c>
      <c r="T986" s="16">
        <v>34020302</v>
      </c>
      <c r="U986" s="17" t="s">
        <v>2536</v>
      </c>
      <c r="V986" s="17"/>
      <c r="W986" s="16"/>
      <c r="X986" s="18"/>
      <c r="Y986" s="16"/>
      <c r="Z986" s="16"/>
      <c r="AA986" s="19" t="str">
        <f t="shared" si="19"/>
        <v/>
      </c>
      <c r="AB986" s="17"/>
      <c r="AC986" s="17"/>
      <c r="AD986" s="17"/>
      <c r="AE986" s="15" t="s">
        <v>2537</v>
      </c>
      <c r="AF986" s="16" t="s">
        <v>2305</v>
      </c>
      <c r="AG986" s="15" t="s">
        <v>1689</v>
      </c>
      <c r="AH986"/>
      <c r="AI986"/>
      <c r="AJ986"/>
      <c r="AK986"/>
      <c r="AL986"/>
      <c r="AM986"/>
      <c r="AN986"/>
      <c r="AO986"/>
      <c r="AP986"/>
      <c r="AV986" s="33" t="s">
        <v>3694</v>
      </c>
      <c r="AW986" s="33" t="s">
        <v>3719</v>
      </c>
      <c r="AX986" s="33" t="s">
        <v>3727</v>
      </c>
      <c r="AY986" s="33">
        <v>65000000</v>
      </c>
      <c r="BA986" s="33" t="s">
        <v>3693</v>
      </c>
    </row>
    <row r="987" spans="1:53" s="33" customFormat="1" ht="63" hidden="1" customHeight="1" x14ac:dyDescent="0.25">
      <c r="A987" s="13" t="s">
        <v>2294</v>
      </c>
      <c r="B987" s="14">
        <v>77101604</v>
      </c>
      <c r="C987" s="15" t="s">
        <v>2538</v>
      </c>
      <c r="D987" s="15" t="s">
        <v>3749</v>
      </c>
      <c r="E987" s="14" t="s">
        <v>3584</v>
      </c>
      <c r="F987" s="22" t="s">
        <v>3746</v>
      </c>
      <c r="G987" s="24" t="s">
        <v>3683</v>
      </c>
      <c r="H987" s="23">
        <v>225000000</v>
      </c>
      <c r="I987" s="23">
        <v>225000000</v>
      </c>
      <c r="J987" s="16" t="s">
        <v>3598</v>
      </c>
      <c r="K987" s="16" t="s">
        <v>48</v>
      </c>
      <c r="L987" s="15" t="s">
        <v>2296</v>
      </c>
      <c r="M987" s="15" t="s">
        <v>949</v>
      </c>
      <c r="N987" s="15" t="s">
        <v>2297</v>
      </c>
      <c r="O987" s="15" t="s">
        <v>2298</v>
      </c>
      <c r="P987" s="16" t="s">
        <v>2308</v>
      </c>
      <c r="Q987" s="16" t="s">
        <v>2539</v>
      </c>
      <c r="R987" s="16" t="s">
        <v>2310</v>
      </c>
      <c r="S987" s="16" t="s">
        <v>2311</v>
      </c>
      <c r="T987" s="16">
        <v>34020106</v>
      </c>
      <c r="U987" s="17" t="s">
        <v>2540</v>
      </c>
      <c r="V987" s="17"/>
      <c r="W987" s="16"/>
      <c r="X987" s="18"/>
      <c r="Y987" s="16"/>
      <c r="Z987" s="16"/>
      <c r="AA987" s="19" t="str">
        <f t="shared" si="19"/>
        <v/>
      </c>
      <c r="AB987" s="17"/>
      <c r="AC987" s="17"/>
      <c r="AD987" s="17"/>
      <c r="AE987" s="15" t="s">
        <v>2541</v>
      </c>
      <c r="AF987" s="16" t="s">
        <v>2305</v>
      </c>
      <c r="AG987" s="15" t="s">
        <v>1689</v>
      </c>
      <c r="AH987"/>
      <c r="AI987"/>
      <c r="AJ987"/>
      <c r="AK987"/>
      <c r="AL987"/>
      <c r="AM987"/>
      <c r="AN987"/>
      <c r="AO987"/>
      <c r="AP987"/>
      <c r="AV987" s="33" t="s">
        <v>3694</v>
      </c>
      <c r="AW987" s="33" t="s">
        <v>3719</v>
      </c>
      <c r="AX987" s="33" t="s">
        <v>3722</v>
      </c>
      <c r="AY987" s="33">
        <v>74500000</v>
      </c>
      <c r="BA987" s="33" t="s">
        <v>3693</v>
      </c>
    </row>
    <row r="988" spans="1:53" s="33" customFormat="1" ht="63" hidden="1" customHeight="1" x14ac:dyDescent="0.25">
      <c r="A988" s="13" t="s">
        <v>2294</v>
      </c>
      <c r="B988" s="14">
        <v>77101604</v>
      </c>
      <c r="C988" s="15" t="s">
        <v>4216</v>
      </c>
      <c r="D988" s="15" t="s">
        <v>3749</v>
      </c>
      <c r="E988" s="14" t="s">
        <v>3578</v>
      </c>
      <c r="F988" s="22" t="s">
        <v>3746</v>
      </c>
      <c r="G988" s="24" t="s">
        <v>3683</v>
      </c>
      <c r="H988" s="23">
        <v>25000000</v>
      </c>
      <c r="I988" s="23">
        <v>25000000</v>
      </c>
      <c r="J988" s="16" t="s">
        <v>3598</v>
      </c>
      <c r="K988" s="16" t="s">
        <v>48</v>
      </c>
      <c r="L988" s="15" t="s">
        <v>2296</v>
      </c>
      <c r="M988" s="15" t="s">
        <v>949</v>
      </c>
      <c r="N988" s="15" t="s">
        <v>2297</v>
      </c>
      <c r="O988" s="15" t="s">
        <v>2298</v>
      </c>
      <c r="P988" s="16" t="s">
        <v>2308</v>
      </c>
      <c r="Q988" s="16" t="s">
        <v>2542</v>
      </c>
      <c r="R988" s="16" t="s">
        <v>2310</v>
      </c>
      <c r="S988" s="16" t="s">
        <v>2311</v>
      </c>
      <c r="T988" s="16">
        <v>34020103</v>
      </c>
      <c r="U988" s="17" t="s">
        <v>2543</v>
      </c>
      <c r="V988" s="17"/>
      <c r="W988" s="16"/>
      <c r="X988" s="18"/>
      <c r="Y988" s="16"/>
      <c r="Z988" s="16"/>
      <c r="AA988" s="19" t="str">
        <f t="shared" si="19"/>
        <v/>
      </c>
      <c r="AB988" s="17"/>
      <c r="AC988" s="17"/>
      <c r="AD988" s="17"/>
      <c r="AE988" s="15" t="s">
        <v>2544</v>
      </c>
      <c r="AF988" s="16" t="s">
        <v>2305</v>
      </c>
      <c r="AG988" s="15" t="s">
        <v>1689</v>
      </c>
      <c r="AH988"/>
      <c r="AI988"/>
      <c r="AJ988"/>
      <c r="AK988"/>
      <c r="AL988"/>
      <c r="AM988"/>
      <c r="AN988"/>
      <c r="AO988"/>
      <c r="AP988"/>
      <c r="AV988" s="33" t="s">
        <v>3694</v>
      </c>
      <c r="AW988" s="33" t="s">
        <v>3719</v>
      </c>
      <c r="AX988" s="33" t="s">
        <v>3724</v>
      </c>
      <c r="AY988" s="33">
        <v>45000000</v>
      </c>
      <c r="BA988" s="33" t="s">
        <v>3693</v>
      </c>
    </row>
    <row r="989" spans="1:53" s="33" customFormat="1" ht="63" hidden="1" customHeight="1" x14ac:dyDescent="0.25">
      <c r="A989" s="13" t="s">
        <v>2294</v>
      </c>
      <c r="B989" s="14">
        <v>77101703</v>
      </c>
      <c r="C989" s="15" t="s">
        <v>2545</v>
      </c>
      <c r="D989" s="15" t="s">
        <v>3572</v>
      </c>
      <c r="E989" s="14" t="s">
        <v>3577</v>
      </c>
      <c r="F989" s="14" t="s">
        <v>3672</v>
      </c>
      <c r="G989" s="24" t="s">
        <v>3683</v>
      </c>
      <c r="H989" s="23">
        <v>60000000</v>
      </c>
      <c r="I989" s="23">
        <v>60000000</v>
      </c>
      <c r="J989" s="16" t="s">
        <v>3598</v>
      </c>
      <c r="K989" s="16" t="s">
        <v>48</v>
      </c>
      <c r="L989" s="15" t="s">
        <v>2296</v>
      </c>
      <c r="M989" s="15" t="s">
        <v>949</v>
      </c>
      <c r="N989" s="15" t="s">
        <v>2297</v>
      </c>
      <c r="O989" s="15" t="s">
        <v>2298</v>
      </c>
      <c r="P989" s="16" t="s">
        <v>2315</v>
      </c>
      <c r="Q989" s="16" t="s">
        <v>2546</v>
      </c>
      <c r="R989" s="16" t="s">
        <v>2317</v>
      </c>
      <c r="S989" s="16" t="s">
        <v>2318</v>
      </c>
      <c r="T989" s="16">
        <v>34020206</v>
      </c>
      <c r="U989" s="17" t="s">
        <v>2547</v>
      </c>
      <c r="V989" s="17"/>
      <c r="W989" s="16"/>
      <c r="X989" s="18"/>
      <c r="Y989" s="16"/>
      <c r="Z989" s="16"/>
      <c r="AA989" s="19" t="str">
        <f t="shared" si="19"/>
        <v/>
      </c>
      <c r="AB989" s="17"/>
      <c r="AC989" s="17"/>
      <c r="AD989" s="17"/>
      <c r="AE989" s="15" t="s">
        <v>2548</v>
      </c>
      <c r="AF989" s="16" t="s">
        <v>2305</v>
      </c>
      <c r="AG989" s="15" t="s">
        <v>1689</v>
      </c>
      <c r="AH989"/>
      <c r="AI989"/>
      <c r="AJ989"/>
      <c r="AK989"/>
      <c r="AL989"/>
      <c r="AM989"/>
      <c r="AN989"/>
      <c r="AO989"/>
      <c r="AP989"/>
      <c r="AV989" s="33" t="s">
        <v>3694</v>
      </c>
      <c r="AW989" s="33" t="s">
        <v>3719</v>
      </c>
      <c r="AX989" s="33" t="s">
        <v>3724</v>
      </c>
      <c r="AY989" s="33">
        <v>16548014</v>
      </c>
      <c r="AZ989" s="33">
        <v>8000000</v>
      </c>
      <c r="BA989" s="33" t="s">
        <v>3693</v>
      </c>
    </row>
    <row r="990" spans="1:53" s="33" customFormat="1" ht="63" hidden="1" customHeight="1" x14ac:dyDescent="0.25">
      <c r="A990" s="13" t="s">
        <v>2294</v>
      </c>
      <c r="B990" s="14">
        <v>77101703</v>
      </c>
      <c r="C990" s="15" t="s">
        <v>2549</v>
      </c>
      <c r="D990" s="15" t="s">
        <v>3572</v>
      </c>
      <c r="E990" s="14" t="s">
        <v>3578</v>
      </c>
      <c r="F990" s="14" t="s">
        <v>3672</v>
      </c>
      <c r="G990" s="24" t="s">
        <v>3683</v>
      </c>
      <c r="H990" s="23">
        <v>70000000</v>
      </c>
      <c r="I990" s="23">
        <v>70000000</v>
      </c>
      <c r="J990" s="16" t="s">
        <v>3598</v>
      </c>
      <c r="K990" s="16" t="s">
        <v>48</v>
      </c>
      <c r="L990" s="15" t="s">
        <v>2296</v>
      </c>
      <c r="M990" s="15" t="s">
        <v>949</v>
      </c>
      <c r="N990" s="15" t="s">
        <v>2297</v>
      </c>
      <c r="O990" s="15" t="s">
        <v>2298</v>
      </c>
      <c r="P990" s="16" t="s">
        <v>2315</v>
      </c>
      <c r="Q990" s="16" t="s">
        <v>2546</v>
      </c>
      <c r="R990" s="16" t="s">
        <v>2317</v>
      </c>
      <c r="S990" s="16" t="s">
        <v>2318</v>
      </c>
      <c r="T990" s="16">
        <v>34020206</v>
      </c>
      <c r="U990" s="17" t="s">
        <v>2547</v>
      </c>
      <c r="V990" s="17"/>
      <c r="W990" s="16"/>
      <c r="X990" s="18"/>
      <c r="Y990" s="16"/>
      <c r="Z990" s="16"/>
      <c r="AA990" s="19" t="str">
        <f t="shared" si="19"/>
        <v/>
      </c>
      <c r="AB990" s="17"/>
      <c r="AC990" s="17"/>
      <c r="AD990" s="17"/>
      <c r="AE990" s="15" t="s">
        <v>2548</v>
      </c>
      <c r="AF990" s="16" t="s">
        <v>2305</v>
      </c>
      <c r="AG990" s="15" t="s">
        <v>1689</v>
      </c>
      <c r="AH990"/>
      <c r="AI990"/>
      <c r="AJ990"/>
      <c r="AK990"/>
      <c r="AL990"/>
      <c r="AM990"/>
      <c r="AN990"/>
      <c r="AO990"/>
      <c r="AP990"/>
      <c r="AV990" s="33" t="s">
        <v>3694</v>
      </c>
      <c r="AW990" s="33" t="s">
        <v>3719</v>
      </c>
      <c r="AX990" s="33" t="s">
        <v>3724</v>
      </c>
      <c r="AY990" s="33">
        <v>34593473</v>
      </c>
      <c r="AZ990" s="33">
        <v>10000000</v>
      </c>
      <c r="BA990" s="33" t="s">
        <v>3693</v>
      </c>
    </row>
    <row r="991" spans="1:53" s="33" customFormat="1" ht="63" hidden="1" customHeight="1" x14ac:dyDescent="0.25">
      <c r="A991" s="13" t="s">
        <v>2294</v>
      </c>
      <c r="B991" s="14">
        <v>77101703</v>
      </c>
      <c r="C991" s="15" t="s">
        <v>2550</v>
      </c>
      <c r="D991" s="15" t="s">
        <v>3749</v>
      </c>
      <c r="E991" s="14" t="s">
        <v>3578</v>
      </c>
      <c r="F991" s="22" t="s">
        <v>3746</v>
      </c>
      <c r="G991" s="24" t="s">
        <v>3683</v>
      </c>
      <c r="H991" s="23">
        <v>40000000</v>
      </c>
      <c r="I991" s="23">
        <v>40000000</v>
      </c>
      <c r="J991" s="16" t="s">
        <v>3598</v>
      </c>
      <c r="K991" s="16" t="s">
        <v>48</v>
      </c>
      <c r="L991" s="15" t="s">
        <v>2296</v>
      </c>
      <c r="M991" s="15" t="s">
        <v>949</v>
      </c>
      <c r="N991" s="15" t="s">
        <v>2297</v>
      </c>
      <c r="O991" s="15" t="s">
        <v>2298</v>
      </c>
      <c r="P991" s="16" t="s">
        <v>2315</v>
      </c>
      <c r="Q991" s="16" t="s">
        <v>2546</v>
      </c>
      <c r="R991" s="16" t="s">
        <v>2317</v>
      </c>
      <c r="S991" s="16" t="s">
        <v>2318</v>
      </c>
      <c r="T991" s="16">
        <v>34020206</v>
      </c>
      <c r="U991" s="17" t="s">
        <v>2547</v>
      </c>
      <c r="V991" s="17"/>
      <c r="W991" s="16"/>
      <c r="X991" s="18"/>
      <c r="Y991" s="16"/>
      <c r="Z991" s="16"/>
      <c r="AA991" s="19" t="str">
        <f t="shared" si="19"/>
        <v/>
      </c>
      <c r="AB991" s="17"/>
      <c r="AC991" s="17"/>
      <c r="AD991" s="17"/>
      <c r="AE991" s="15" t="s">
        <v>2548</v>
      </c>
      <c r="AF991" s="16" t="s">
        <v>2305</v>
      </c>
      <c r="AG991" s="15" t="s">
        <v>1689</v>
      </c>
      <c r="AH991"/>
      <c r="AI991"/>
      <c r="AJ991"/>
      <c r="AK991"/>
      <c r="AL991"/>
      <c r="AM991"/>
      <c r="AN991"/>
      <c r="AO991"/>
      <c r="AP991"/>
      <c r="AV991" s="33" t="s">
        <v>3694</v>
      </c>
      <c r="AW991" s="33" t="s">
        <v>3719</v>
      </c>
      <c r="AX991" s="33" t="s">
        <v>3722</v>
      </c>
      <c r="AY991" s="33">
        <v>100000000</v>
      </c>
      <c r="BA991" s="33" t="s">
        <v>3693</v>
      </c>
    </row>
    <row r="992" spans="1:53" s="33" customFormat="1" ht="63" hidden="1" customHeight="1" x14ac:dyDescent="0.25">
      <c r="A992" s="13" t="s">
        <v>2294</v>
      </c>
      <c r="B992" s="14">
        <v>77101703</v>
      </c>
      <c r="C992" s="15" t="s">
        <v>2551</v>
      </c>
      <c r="D992" s="15" t="s">
        <v>3749</v>
      </c>
      <c r="E992" s="14" t="s">
        <v>3578</v>
      </c>
      <c r="F992" s="22" t="s">
        <v>3746</v>
      </c>
      <c r="G992" s="24" t="s">
        <v>3683</v>
      </c>
      <c r="H992" s="23">
        <v>75000000</v>
      </c>
      <c r="I992" s="23">
        <v>75000000</v>
      </c>
      <c r="J992" s="16" t="s">
        <v>3598</v>
      </c>
      <c r="K992" s="16" t="s">
        <v>48</v>
      </c>
      <c r="L992" s="15" t="s">
        <v>2296</v>
      </c>
      <c r="M992" s="15" t="s">
        <v>949</v>
      </c>
      <c r="N992" s="15" t="s">
        <v>2297</v>
      </c>
      <c r="O992" s="15" t="s">
        <v>2298</v>
      </c>
      <c r="P992" s="16" t="s">
        <v>2315</v>
      </c>
      <c r="Q992" s="16" t="s">
        <v>2546</v>
      </c>
      <c r="R992" s="16" t="s">
        <v>2317</v>
      </c>
      <c r="S992" s="16" t="s">
        <v>2318</v>
      </c>
      <c r="T992" s="16">
        <v>34020206</v>
      </c>
      <c r="U992" s="17" t="s">
        <v>2547</v>
      </c>
      <c r="V992" s="17"/>
      <c r="W992" s="16"/>
      <c r="X992" s="18"/>
      <c r="Y992" s="16"/>
      <c r="Z992" s="16"/>
      <c r="AA992" s="19" t="str">
        <f t="shared" si="19"/>
        <v/>
      </c>
      <c r="AB992" s="17"/>
      <c r="AC992" s="17"/>
      <c r="AD992" s="17"/>
      <c r="AE992" s="15" t="s">
        <v>2304</v>
      </c>
      <c r="AF992" s="16" t="s">
        <v>2305</v>
      </c>
      <c r="AG992" s="15" t="s">
        <v>1689</v>
      </c>
      <c r="AH992"/>
      <c r="AI992"/>
      <c r="AJ992"/>
      <c r="AK992"/>
      <c r="AL992"/>
      <c r="AM992"/>
      <c r="AN992"/>
      <c r="AO992"/>
      <c r="AP992"/>
      <c r="AV992" s="33" t="s">
        <v>3694</v>
      </c>
      <c r="AW992" s="33" t="s">
        <v>3719</v>
      </c>
      <c r="AX992" s="33" t="s">
        <v>3726</v>
      </c>
      <c r="AY992" s="33">
        <v>268000000</v>
      </c>
      <c r="AZ992" s="33">
        <v>200000000</v>
      </c>
      <c r="BA992" s="33" t="s">
        <v>3728</v>
      </c>
    </row>
    <row r="993" spans="1:53" s="33" customFormat="1" ht="63" hidden="1" customHeight="1" x14ac:dyDescent="0.25">
      <c r="A993" s="13" t="s">
        <v>2294</v>
      </c>
      <c r="B993" s="14">
        <v>77101604</v>
      </c>
      <c r="C993" s="15" t="s">
        <v>2552</v>
      </c>
      <c r="D993" s="15" t="s">
        <v>3749</v>
      </c>
      <c r="E993" s="14" t="s">
        <v>3578</v>
      </c>
      <c r="F993" s="22" t="s">
        <v>3746</v>
      </c>
      <c r="G993" s="24" t="s">
        <v>3683</v>
      </c>
      <c r="H993" s="23">
        <v>20000000</v>
      </c>
      <c r="I993" s="23">
        <v>20000000</v>
      </c>
      <c r="J993" s="16" t="s">
        <v>3598</v>
      </c>
      <c r="K993" s="16" t="s">
        <v>48</v>
      </c>
      <c r="L993" s="15" t="s">
        <v>2296</v>
      </c>
      <c r="M993" s="15" t="s">
        <v>949</v>
      </c>
      <c r="N993" s="15" t="s">
        <v>2297</v>
      </c>
      <c r="O993" s="15" t="s">
        <v>2298</v>
      </c>
      <c r="P993" s="16" t="s">
        <v>2315</v>
      </c>
      <c r="Q993" s="16" t="s">
        <v>2553</v>
      </c>
      <c r="R993" s="16" t="s">
        <v>2317</v>
      </c>
      <c r="S993" s="16" t="s">
        <v>2318</v>
      </c>
      <c r="T993" s="16">
        <v>34020208</v>
      </c>
      <c r="U993" s="17" t="s">
        <v>2554</v>
      </c>
      <c r="V993" s="17"/>
      <c r="W993" s="16"/>
      <c r="X993" s="18"/>
      <c r="Y993" s="16"/>
      <c r="Z993" s="16"/>
      <c r="AA993" s="19" t="str">
        <f t="shared" si="19"/>
        <v/>
      </c>
      <c r="AB993" s="17"/>
      <c r="AC993" s="17"/>
      <c r="AD993" s="17"/>
      <c r="AE993" s="15" t="s">
        <v>2537</v>
      </c>
      <c r="AF993" s="16" t="s">
        <v>2305</v>
      </c>
      <c r="AG993" s="15" t="s">
        <v>1689</v>
      </c>
      <c r="AH993"/>
      <c r="AI993"/>
      <c r="AJ993"/>
      <c r="AK993"/>
      <c r="AL993"/>
      <c r="AM993"/>
      <c r="AN993"/>
      <c r="AO993"/>
      <c r="AP993"/>
      <c r="AV993" s="33" t="s">
        <v>3694</v>
      </c>
      <c r="AW993" s="33" t="s">
        <v>3719</v>
      </c>
      <c r="AX993" s="33" t="s">
        <v>3722</v>
      </c>
      <c r="AY993" s="33">
        <v>450000000</v>
      </c>
      <c r="BA993" s="33" t="s">
        <v>3693</v>
      </c>
    </row>
    <row r="994" spans="1:53" s="33" customFormat="1" ht="63" hidden="1" customHeight="1" x14ac:dyDescent="0.25">
      <c r="A994" s="13" t="s">
        <v>2294</v>
      </c>
      <c r="B994" s="14">
        <v>77101604</v>
      </c>
      <c r="C994" s="15" t="s">
        <v>2555</v>
      </c>
      <c r="D994" s="15" t="s">
        <v>3788</v>
      </c>
      <c r="E994" s="14" t="s">
        <v>3580</v>
      </c>
      <c r="F994" s="22" t="s">
        <v>3746</v>
      </c>
      <c r="G994" s="24" t="s">
        <v>3683</v>
      </c>
      <c r="H994" s="23">
        <v>96281203</v>
      </c>
      <c r="I994" s="23">
        <v>96281203</v>
      </c>
      <c r="J994" s="16" t="s">
        <v>3598</v>
      </c>
      <c r="K994" s="16" t="s">
        <v>48</v>
      </c>
      <c r="L994" s="15" t="s">
        <v>2296</v>
      </c>
      <c r="M994" s="15" t="s">
        <v>949</v>
      </c>
      <c r="N994" s="15" t="s">
        <v>2297</v>
      </c>
      <c r="O994" s="15" t="s">
        <v>2298</v>
      </c>
      <c r="P994" s="16" t="s">
        <v>2315</v>
      </c>
      <c r="Q994" s="16" t="s">
        <v>2556</v>
      </c>
      <c r="R994" s="16" t="s">
        <v>2317</v>
      </c>
      <c r="S994" s="16" t="s">
        <v>2318</v>
      </c>
      <c r="T994" s="16">
        <v>34020202</v>
      </c>
      <c r="U994" s="17" t="s">
        <v>2557</v>
      </c>
      <c r="V994" s="17"/>
      <c r="W994" s="16"/>
      <c r="X994" s="18"/>
      <c r="Y994" s="16"/>
      <c r="Z994" s="16"/>
      <c r="AA994" s="19" t="str">
        <f t="shared" si="19"/>
        <v/>
      </c>
      <c r="AB994" s="17"/>
      <c r="AC994" s="17"/>
      <c r="AD994" s="17"/>
      <c r="AE994" s="15" t="s">
        <v>2558</v>
      </c>
      <c r="AF994" s="16" t="s">
        <v>2305</v>
      </c>
      <c r="AG994" s="15" t="s">
        <v>1689</v>
      </c>
      <c r="AH994"/>
      <c r="AI994"/>
      <c r="AJ994"/>
      <c r="AK994"/>
      <c r="AL994"/>
      <c r="AM994"/>
      <c r="AN994"/>
      <c r="AO994"/>
      <c r="AP994"/>
      <c r="AV994" s="33" t="s">
        <v>3694</v>
      </c>
      <c r="AW994" s="33" t="s">
        <v>3719</v>
      </c>
      <c r="AX994" s="33" t="s">
        <v>3720</v>
      </c>
      <c r="AY994" s="33">
        <v>30000000</v>
      </c>
      <c r="AZ994" s="33">
        <v>0</v>
      </c>
      <c r="BA994" s="33" t="s">
        <v>3700</v>
      </c>
    </row>
    <row r="995" spans="1:53" s="33" customFormat="1" ht="63" hidden="1" customHeight="1" x14ac:dyDescent="0.25">
      <c r="A995" s="13" t="s">
        <v>2294</v>
      </c>
      <c r="B995" s="14">
        <v>77111603</v>
      </c>
      <c r="C995" s="15" t="s">
        <v>2559</v>
      </c>
      <c r="D995" s="15" t="s">
        <v>3788</v>
      </c>
      <c r="E995" s="14" t="s">
        <v>3580</v>
      </c>
      <c r="F995" s="22" t="s">
        <v>3746</v>
      </c>
      <c r="G995" s="24" t="s">
        <v>3683</v>
      </c>
      <c r="H995" s="23">
        <v>99330187</v>
      </c>
      <c r="I995" s="23">
        <v>99330187</v>
      </c>
      <c r="J995" s="16" t="s">
        <v>3598</v>
      </c>
      <c r="K995" s="16" t="s">
        <v>48</v>
      </c>
      <c r="L995" s="15" t="s">
        <v>2296</v>
      </c>
      <c r="M995" s="15" t="s">
        <v>949</v>
      </c>
      <c r="N995" s="15" t="s">
        <v>2297</v>
      </c>
      <c r="O995" s="15" t="s">
        <v>2298</v>
      </c>
      <c r="P995" s="16" t="s">
        <v>2315</v>
      </c>
      <c r="Q995" s="16" t="s">
        <v>2560</v>
      </c>
      <c r="R995" s="16" t="s">
        <v>2317</v>
      </c>
      <c r="S995" s="16" t="s">
        <v>2318</v>
      </c>
      <c r="T995" s="16">
        <v>34020201</v>
      </c>
      <c r="U995" s="17" t="s">
        <v>2561</v>
      </c>
      <c r="V995" s="17"/>
      <c r="W995" s="16"/>
      <c r="X995" s="18"/>
      <c r="Y995" s="16"/>
      <c r="Z995" s="16"/>
      <c r="AA995" s="19" t="str">
        <f t="shared" si="19"/>
        <v/>
      </c>
      <c r="AB995" s="17"/>
      <c r="AC995" s="17"/>
      <c r="AD995" s="17"/>
      <c r="AE995" s="15" t="s">
        <v>2544</v>
      </c>
      <c r="AF995" s="16" t="s">
        <v>2305</v>
      </c>
      <c r="AG995" s="15" t="s">
        <v>1689</v>
      </c>
      <c r="AH995"/>
      <c r="AI995"/>
      <c r="AJ995"/>
      <c r="AK995"/>
      <c r="AL995"/>
      <c r="AM995"/>
      <c r="AN995"/>
      <c r="AO995"/>
      <c r="AP995"/>
      <c r="AV995" s="33" t="s">
        <v>3694</v>
      </c>
      <c r="AW995" s="33" t="s">
        <v>3719</v>
      </c>
      <c r="AX995" s="33" t="s">
        <v>3720</v>
      </c>
      <c r="AY995" s="33">
        <v>10000000</v>
      </c>
      <c r="BA995" s="33" t="s">
        <v>3700</v>
      </c>
    </row>
    <row r="996" spans="1:53" s="33" customFormat="1" ht="63" hidden="1" customHeight="1" x14ac:dyDescent="0.25">
      <c r="A996" s="13" t="s">
        <v>2294</v>
      </c>
      <c r="B996" s="14">
        <v>77111603</v>
      </c>
      <c r="C996" s="15" t="s">
        <v>2562</v>
      </c>
      <c r="D996" s="15" t="s">
        <v>3788</v>
      </c>
      <c r="E996" s="14" t="s">
        <v>3591</v>
      </c>
      <c r="F996" s="22" t="s">
        <v>3746</v>
      </c>
      <c r="G996" s="24" t="s">
        <v>3683</v>
      </c>
      <c r="H996" s="23">
        <v>230000000</v>
      </c>
      <c r="I996" s="23">
        <v>230000000</v>
      </c>
      <c r="J996" s="16" t="s">
        <v>3598</v>
      </c>
      <c r="K996" s="16" t="s">
        <v>48</v>
      </c>
      <c r="L996" s="15" t="s">
        <v>2296</v>
      </c>
      <c r="M996" s="15" t="s">
        <v>949</v>
      </c>
      <c r="N996" s="15" t="s">
        <v>2297</v>
      </c>
      <c r="O996" s="15" t="s">
        <v>2298</v>
      </c>
      <c r="P996" s="16" t="s">
        <v>2315</v>
      </c>
      <c r="Q996" s="16" t="s">
        <v>2560</v>
      </c>
      <c r="R996" s="16" t="s">
        <v>2317</v>
      </c>
      <c r="S996" s="16" t="s">
        <v>2318</v>
      </c>
      <c r="T996" s="16">
        <v>34020201</v>
      </c>
      <c r="U996" s="17" t="s">
        <v>2561</v>
      </c>
      <c r="V996" s="17"/>
      <c r="W996" s="16"/>
      <c r="X996" s="18"/>
      <c r="Y996" s="16"/>
      <c r="Z996" s="16"/>
      <c r="AA996" s="19" t="str">
        <f t="shared" si="19"/>
        <v/>
      </c>
      <c r="AB996" s="17"/>
      <c r="AC996" s="17"/>
      <c r="AD996" s="17"/>
      <c r="AE996" s="15" t="s">
        <v>2544</v>
      </c>
      <c r="AF996" s="16" t="s">
        <v>2305</v>
      </c>
      <c r="AG996" s="15" t="s">
        <v>1689</v>
      </c>
      <c r="AH996"/>
      <c r="AI996"/>
      <c r="AJ996"/>
      <c r="AK996"/>
      <c r="AL996"/>
      <c r="AM996"/>
      <c r="AN996"/>
      <c r="AO996"/>
      <c r="AP996"/>
      <c r="AV996" s="33" t="s">
        <v>3694</v>
      </c>
      <c r="AW996" s="33" t="s">
        <v>3719</v>
      </c>
      <c r="AX996" s="33" t="s">
        <v>3727</v>
      </c>
      <c r="AY996" s="33">
        <v>206494771</v>
      </c>
      <c r="BA996" s="33" t="s">
        <v>3693</v>
      </c>
    </row>
    <row r="997" spans="1:53" s="33" customFormat="1" ht="63" hidden="1" customHeight="1" x14ac:dyDescent="0.25">
      <c r="A997" s="13" t="s">
        <v>2294</v>
      </c>
      <c r="B997" s="14">
        <v>90121500</v>
      </c>
      <c r="C997" s="15" t="s">
        <v>2563</v>
      </c>
      <c r="D997" s="15" t="s">
        <v>3571</v>
      </c>
      <c r="E997" s="14" t="s">
        <v>3579</v>
      </c>
      <c r="F997" s="22" t="s">
        <v>3680</v>
      </c>
      <c r="G997" s="24" t="s">
        <v>3683</v>
      </c>
      <c r="H997" s="23">
        <v>35000000</v>
      </c>
      <c r="I997" s="23">
        <v>30000000</v>
      </c>
      <c r="J997" s="16" t="s">
        <v>3599</v>
      </c>
      <c r="K997" s="16" t="s">
        <v>3600</v>
      </c>
      <c r="L997" s="15" t="s">
        <v>2296</v>
      </c>
      <c r="M997" s="15" t="s">
        <v>949</v>
      </c>
      <c r="N997" s="15" t="s">
        <v>2564</v>
      </c>
      <c r="O997" s="15" t="s">
        <v>2298</v>
      </c>
      <c r="P997" s="16"/>
      <c r="Q997" s="16"/>
      <c r="R997" s="16"/>
      <c r="S997" s="16"/>
      <c r="T997" s="16"/>
      <c r="U997" s="17"/>
      <c r="V997" s="17"/>
      <c r="W997" s="16"/>
      <c r="X997" s="18"/>
      <c r="Y997" s="16"/>
      <c r="Z997" s="16"/>
      <c r="AA997" s="19" t="str">
        <f t="shared" si="19"/>
        <v/>
      </c>
      <c r="AB997" s="17"/>
      <c r="AC997" s="17"/>
      <c r="AD997" s="17" t="s">
        <v>2565</v>
      </c>
      <c r="AE997" s="15" t="s">
        <v>2566</v>
      </c>
      <c r="AF997" s="16" t="s">
        <v>2305</v>
      </c>
      <c r="AG997" s="15" t="s">
        <v>1689</v>
      </c>
      <c r="AH997"/>
      <c r="AI997"/>
      <c r="AJ997"/>
      <c r="AK997"/>
      <c r="AL997"/>
      <c r="AM997"/>
      <c r="AN997"/>
      <c r="AO997"/>
      <c r="AP997"/>
      <c r="AV997" s="33" t="s">
        <v>3701</v>
      </c>
      <c r="AW997" s="33" t="s">
        <v>3719</v>
      </c>
      <c r="AX997" s="33" t="s">
        <v>3729</v>
      </c>
      <c r="AY997" s="33">
        <v>15000000</v>
      </c>
      <c r="BA997" s="33" t="s">
        <v>3705</v>
      </c>
    </row>
    <row r="998" spans="1:53" s="33" customFormat="1" ht="63" hidden="1" customHeight="1" x14ac:dyDescent="0.25">
      <c r="A998" s="13" t="s">
        <v>2294</v>
      </c>
      <c r="B998" s="14">
        <v>80111504</v>
      </c>
      <c r="C998" s="15" t="s">
        <v>2567</v>
      </c>
      <c r="D998" s="15" t="s">
        <v>3571</v>
      </c>
      <c r="E998" s="14" t="s">
        <v>3579</v>
      </c>
      <c r="F998" s="22" t="s">
        <v>3680</v>
      </c>
      <c r="G998" s="24" t="s">
        <v>3683</v>
      </c>
      <c r="H998" s="23">
        <v>103718797</v>
      </c>
      <c r="I998" s="23">
        <v>103718797</v>
      </c>
      <c r="J998" s="16" t="s">
        <v>3598</v>
      </c>
      <c r="K998" s="16" t="s">
        <v>48</v>
      </c>
      <c r="L998" s="15" t="s">
        <v>2296</v>
      </c>
      <c r="M998" s="15" t="s">
        <v>949</v>
      </c>
      <c r="N998" s="15" t="s">
        <v>2297</v>
      </c>
      <c r="O998" s="15" t="s">
        <v>2298</v>
      </c>
      <c r="P998" s="16" t="s">
        <v>2315</v>
      </c>
      <c r="Q998" s="16" t="s">
        <v>2568</v>
      </c>
      <c r="R998" s="16" t="s">
        <v>2317</v>
      </c>
      <c r="S998" s="16" t="s">
        <v>2318</v>
      </c>
      <c r="T998" s="16">
        <v>34020205</v>
      </c>
      <c r="U998" s="17" t="s">
        <v>2569</v>
      </c>
      <c r="V998" s="17"/>
      <c r="W998" s="16"/>
      <c r="X998" s="18"/>
      <c r="Y998" s="16"/>
      <c r="Z998" s="16"/>
      <c r="AA998" s="19" t="str">
        <f t="shared" si="19"/>
        <v/>
      </c>
      <c r="AB998" s="17"/>
      <c r="AC998" s="17"/>
      <c r="AD998" s="17" t="s">
        <v>2570</v>
      </c>
      <c r="AE998" s="15" t="s">
        <v>48</v>
      </c>
      <c r="AF998" s="16" t="s">
        <v>53</v>
      </c>
      <c r="AG998" s="15" t="s">
        <v>959</v>
      </c>
      <c r="AH998"/>
      <c r="AI998"/>
      <c r="AJ998"/>
      <c r="AK998"/>
      <c r="AL998"/>
      <c r="AM998"/>
      <c r="AN998"/>
      <c r="AO998"/>
      <c r="AP998"/>
      <c r="AV998" s="33" t="s">
        <v>3701</v>
      </c>
      <c r="AW998" s="33" t="s">
        <v>3719</v>
      </c>
      <c r="AX998" s="33" t="s">
        <v>3729</v>
      </c>
      <c r="AY998" s="33">
        <v>1700000000</v>
      </c>
      <c r="BA998" s="33" t="s">
        <v>3705</v>
      </c>
    </row>
    <row r="999" spans="1:53" s="33" customFormat="1" ht="63" hidden="1" customHeight="1" x14ac:dyDescent="0.25">
      <c r="A999" s="13" t="s">
        <v>2294</v>
      </c>
      <c r="B999" s="14">
        <v>80111504</v>
      </c>
      <c r="C999" s="15" t="s">
        <v>2571</v>
      </c>
      <c r="D999" s="15" t="s">
        <v>3571</v>
      </c>
      <c r="E999" s="14" t="s">
        <v>3579</v>
      </c>
      <c r="F999" s="22" t="s">
        <v>3680</v>
      </c>
      <c r="G999" s="24" t="s">
        <v>3683</v>
      </c>
      <c r="H999" s="23">
        <v>103718797</v>
      </c>
      <c r="I999" s="23">
        <v>103718797</v>
      </c>
      <c r="J999" s="16" t="s">
        <v>3598</v>
      </c>
      <c r="K999" s="16" t="s">
        <v>48</v>
      </c>
      <c r="L999" s="15" t="s">
        <v>2296</v>
      </c>
      <c r="M999" s="15" t="s">
        <v>949</v>
      </c>
      <c r="N999" s="15" t="s">
        <v>2297</v>
      </c>
      <c r="O999" s="15" t="s">
        <v>2298</v>
      </c>
      <c r="P999" s="16" t="s">
        <v>2315</v>
      </c>
      <c r="Q999" s="16" t="s">
        <v>2546</v>
      </c>
      <c r="R999" s="16" t="s">
        <v>2317</v>
      </c>
      <c r="S999" s="16" t="s">
        <v>2318</v>
      </c>
      <c r="T999" s="16">
        <v>34020206</v>
      </c>
      <c r="U999" s="17" t="s">
        <v>2547</v>
      </c>
      <c r="V999" s="17"/>
      <c r="W999" s="16"/>
      <c r="X999" s="18"/>
      <c r="Y999" s="16"/>
      <c r="Z999" s="16"/>
      <c r="AA999" s="19" t="str">
        <f t="shared" si="19"/>
        <v/>
      </c>
      <c r="AB999" s="17"/>
      <c r="AC999" s="17"/>
      <c r="AD999" s="17" t="s">
        <v>2570</v>
      </c>
      <c r="AE999" s="15" t="s">
        <v>48</v>
      </c>
      <c r="AF999" s="16" t="s">
        <v>53</v>
      </c>
      <c r="AG999" s="15" t="s">
        <v>959</v>
      </c>
      <c r="AH999"/>
      <c r="AI999"/>
      <c r="AJ999"/>
      <c r="AK999"/>
      <c r="AL999"/>
      <c r="AM999"/>
      <c r="AN999"/>
      <c r="AO999"/>
      <c r="AP999"/>
      <c r="AV999" s="33" t="s">
        <v>3694</v>
      </c>
      <c r="AW999" s="33" t="s">
        <v>3719</v>
      </c>
      <c r="AX999" s="33" t="s">
        <v>3727</v>
      </c>
      <c r="AY999" s="33">
        <v>180000000</v>
      </c>
      <c r="AZ999" s="33">
        <v>0</v>
      </c>
      <c r="BA999" s="33" t="s">
        <v>3708</v>
      </c>
    </row>
    <row r="1000" spans="1:53" s="33" customFormat="1" ht="63" hidden="1" customHeight="1" x14ac:dyDescent="0.25">
      <c r="A1000" s="13" t="s">
        <v>2294</v>
      </c>
      <c r="B1000" s="14">
        <v>80111504</v>
      </c>
      <c r="C1000" s="15" t="s">
        <v>2572</v>
      </c>
      <c r="D1000" s="15" t="s">
        <v>3571</v>
      </c>
      <c r="E1000" s="14" t="s">
        <v>3578</v>
      </c>
      <c r="F1000" s="22" t="s">
        <v>3680</v>
      </c>
      <c r="G1000" s="24" t="s">
        <v>3683</v>
      </c>
      <c r="H1000" s="23">
        <v>103718797</v>
      </c>
      <c r="I1000" s="23">
        <v>103718797</v>
      </c>
      <c r="J1000" s="16" t="s">
        <v>3598</v>
      </c>
      <c r="K1000" s="16" t="s">
        <v>48</v>
      </c>
      <c r="L1000" s="15" t="s">
        <v>2296</v>
      </c>
      <c r="M1000" s="15" t="s">
        <v>949</v>
      </c>
      <c r="N1000" s="15" t="s">
        <v>2297</v>
      </c>
      <c r="O1000" s="15" t="s">
        <v>2298</v>
      </c>
      <c r="P1000" s="16" t="s">
        <v>2530</v>
      </c>
      <c r="Q1000" s="16" t="s">
        <v>2531</v>
      </c>
      <c r="R1000" s="16" t="s">
        <v>2529</v>
      </c>
      <c r="S1000" s="16" t="s">
        <v>2532</v>
      </c>
      <c r="T1000" s="16">
        <v>34020301</v>
      </c>
      <c r="U1000" s="17" t="s">
        <v>2533</v>
      </c>
      <c r="V1000" s="17"/>
      <c r="W1000" s="16"/>
      <c r="X1000" s="18"/>
      <c r="Y1000" s="16"/>
      <c r="Z1000" s="16"/>
      <c r="AA1000" s="19" t="str">
        <f t="shared" si="19"/>
        <v/>
      </c>
      <c r="AB1000" s="17"/>
      <c r="AC1000" s="17"/>
      <c r="AD1000" s="17" t="s">
        <v>2570</v>
      </c>
      <c r="AE1000" s="15" t="s">
        <v>48</v>
      </c>
      <c r="AF1000" s="16" t="s">
        <v>53</v>
      </c>
      <c r="AG1000" s="15" t="s">
        <v>959</v>
      </c>
      <c r="AH1000"/>
      <c r="AI1000"/>
      <c r="AJ1000"/>
      <c r="AK1000"/>
      <c r="AL1000"/>
      <c r="AM1000"/>
      <c r="AN1000"/>
      <c r="AO1000"/>
      <c r="AP1000"/>
      <c r="AV1000" s="33" t="s">
        <v>3694</v>
      </c>
      <c r="AW1000" s="33" t="s">
        <v>3719</v>
      </c>
      <c r="AX1000" s="33" t="s">
        <v>3724</v>
      </c>
      <c r="AY1000" s="33">
        <v>150000000</v>
      </c>
      <c r="AZ1000" s="33">
        <v>0</v>
      </c>
      <c r="BA1000" s="33" t="s">
        <v>401</v>
      </c>
    </row>
    <row r="1001" spans="1:53" s="33" customFormat="1" ht="63" hidden="1" customHeight="1" x14ac:dyDescent="0.25">
      <c r="A1001" s="13" t="s">
        <v>2294</v>
      </c>
      <c r="B1001" s="14">
        <v>80111504</v>
      </c>
      <c r="C1001" s="15" t="s">
        <v>2573</v>
      </c>
      <c r="D1001" s="15" t="s">
        <v>3749</v>
      </c>
      <c r="E1001" s="14" t="s">
        <v>3592</v>
      </c>
      <c r="F1001" s="22" t="s">
        <v>3680</v>
      </c>
      <c r="G1001" s="24" t="s">
        <v>3683</v>
      </c>
      <c r="H1001" s="23">
        <v>11951016</v>
      </c>
      <c r="I1001" s="23">
        <v>11951016</v>
      </c>
      <c r="J1001" s="16" t="s">
        <v>3598</v>
      </c>
      <c r="K1001" s="16" t="s">
        <v>48</v>
      </c>
      <c r="L1001" s="15" t="s">
        <v>2296</v>
      </c>
      <c r="M1001" s="15" t="s">
        <v>949</v>
      </c>
      <c r="N1001" s="15" t="s">
        <v>2297</v>
      </c>
      <c r="O1001" s="15" t="s">
        <v>2298</v>
      </c>
      <c r="P1001" s="16" t="s">
        <v>2315</v>
      </c>
      <c r="Q1001" s="16" t="s">
        <v>2546</v>
      </c>
      <c r="R1001" s="16" t="s">
        <v>2317</v>
      </c>
      <c r="S1001" s="16" t="s">
        <v>2318</v>
      </c>
      <c r="T1001" s="16">
        <v>34020206</v>
      </c>
      <c r="U1001" s="17" t="s">
        <v>2547</v>
      </c>
      <c r="V1001" s="17"/>
      <c r="W1001" s="16"/>
      <c r="X1001" s="18"/>
      <c r="Y1001" s="16"/>
      <c r="Z1001" s="16"/>
      <c r="AA1001" s="19" t="str">
        <f t="shared" si="19"/>
        <v/>
      </c>
      <c r="AB1001" s="17"/>
      <c r="AC1001" s="17"/>
      <c r="AD1001" s="17" t="s">
        <v>2570</v>
      </c>
      <c r="AE1001" s="15" t="s">
        <v>2574</v>
      </c>
      <c r="AF1001" s="16" t="s">
        <v>2305</v>
      </c>
      <c r="AG1001" s="15" t="s">
        <v>1689</v>
      </c>
      <c r="AH1001"/>
      <c r="AI1001"/>
      <c r="AJ1001"/>
      <c r="AK1001"/>
      <c r="AL1001"/>
      <c r="AM1001"/>
      <c r="AN1001"/>
      <c r="AO1001"/>
      <c r="AP1001"/>
      <c r="AV1001" s="33" t="s">
        <v>3701</v>
      </c>
      <c r="AW1001" s="33" t="s">
        <v>3719</v>
      </c>
      <c r="AX1001" s="33" t="s">
        <v>3730</v>
      </c>
      <c r="AY1001" s="33">
        <v>555584909</v>
      </c>
      <c r="BA1001" s="33" t="s">
        <v>3705</v>
      </c>
    </row>
    <row r="1002" spans="1:53" s="33" customFormat="1" ht="63" hidden="1" customHeight="1" x14ac:dyDescent="0.25">
      <c r="A1002" s="13" t="s">
        <v>2294</v>
      </c>
      <c r="B1002" s="14" t="s">
        <v>4217</v>
      </c>
      <c r="C1002" s="15" t="s">
        <v>2575</v>
      </c>
      <c r="D1002" s="15" t="s">
        <v>3571</v>
      </c>
      <c r="E1002" s="14" t="s">
        <v>3592</v>
      </c>
      <c r="F1002" s="22" t="s">
        <v>3680</v>
      </c>
      <c r="G1002" s="24" t="s">
        <v>3683</v>
      </c>
      <c r="H1002" s="23">
        <v>85000000</v>
      </c>
      <c r="I1002" s="23">
        <v>85000000</v>
      </c>
      <c r="J1002" s="16" t="s">
        <v>3598</v>
      </c>
      <c r="K1002" s="16" t="s">
        <v>48</v>
      </c>
      <c r="L1002" s="15" t="s">
        <v>2296</v>
      </c>
      <c r="M1002" s="15" t="s">
        <v>949</v>
      </c>
      <c r="N1002" s="15" t="s">
        <v>2297</v>
      </c>
      <c r="O1002" s="15" t="s">
        <v>2298</v>
      </c>
      <c r="P1002" s="16" t="s">
        <v>2530</v>
      </c>
      <c r="Q1002" s="16" t="s">
        <v>2531</v>
      </c>
      <c r="R1002" s="16" t="s">
        <v>2529</v>
      </c>
      <c r="S1002" s="16" t="s">
        <v>2532</v>
      </c>
      <c r="T1002" s="16">
        <v>34020301</v>
      </c>
      <c r="U1002" s="17" t="s">
        <v>2533</v>
      </c>
      <c r="V1002" s="17"/>
      <c r="W1002" s="16"/>
      <c r="X1002" s="18"/>
      <c r="Y1002" s="16"/>
      <c r="Z1002" s="16"/>
      <c r="AA1002" s="19" t="str">
        <f t="shared" si="19"/>
        <v/>
      </c>
      <c r="AB1002" s="17"/>
      <c r="AC1002" s="17"/>
      <c r="AD1002" s="17" t="s">
        <v>2576</v>
      </c>
      <c r="AE1002" s="15" t="s">
        <v>2574</v>
      </c>
      <c r="AF1002" s="16" t="s">
        <v>2305</v>
      </c>
      <c r="AG1002" s="15" t="s">
        <v>1689</v>
      </c>
      <c r="AH1002"/>
      <c r="AI1002"/>
      <c r="AJ1002"/>
      <c r="AK1002"/>
      <c r="AL1002"/>
      <c r="AM1002"/>
      <c r="AN1002"/>
      <c r="AO1002"/>
      <c r="AP1002"/>
      <c r="AV1002" s="33" t="s">
        <v>3701</v>
      </c>
      <c r="AW1002" s="33" t="s">
        <v>3731</v>
      </c>
      <c r="AX1002" s="33" t="s">
        <v>3732</v>
      </c>
      <c r="AY1002" s="33">
        <v>802808100</v>
      </c>
      <c r="BA1002" s="33" t="s">
        <v>3705</v>
      </c>
    </row>
    <row r="1003" spans="1:53" s="33" customFormat="1" ht="63" hidden="1" customHeight="1" x14ac:dyDescent="0.25">
      <c r="A1003" s="13" t="s">
        <v>2294</v>
      </c>
      <c r="B1003" s="14" t="s">
        <v>4217</v>
      </c>
      <c r="C1003" s="15" t="s">
        <v>2575</v>
      </c>
      <c r="D1003" s="15" t="s">
        <v>3571</v>
      </c>
      <c r="E1003" s="14" t="s">
        <v>3585</v>
      </c>
      <c r="F1003" s="22" t="s">
        <v>3680</v>
      </c>
      <c r="G1003" s="24" t="s">
        <v>3683</v>
      </c>
      <c r="H1003" s="23">
        <v>85000000</v>
      </c>
      <c r="I1003" s="23">
        <v>85000000</v>
      </c>
      <c r="J1003" s="16" t="s">
        <v>3598</v>
      </c>
      <c r="K1003" s="16" t="s">
        <v>48</v>
      </c>
      <c r="L1003" s="15" t="s">
        <v>2296</v>
      </c>
      <c r="M1003" s="15" t="s">
        <v>949</v>
      </c>
      <c r="N1003" s="15" t="s">
        <v>2297</v>
      </c>
      <c r="O1003" s="15" t="s">
        <v>2298</v>
      </c>
      <c r="P1003" s="16" t="s">
        <v>2315</v>
      </c>
      <c r="Q1003" s="16" t="s">
        <v>2546</v>
      </c>
      <c r="R1003" s="16" t="s">
        <v>2317</v>
      </c>
      <c r="S1003" s="16" t="s">
        <v>2318</v>
      </c>
      <c r="T1003" s="16">
        <v>34020206</v>
      </c>
      <c r="U1003" s="17" t="s">
        <v>2547</v>
      </c>
      <c r="V1003" s="17"/>
      <c r="W1003" s="16"/>
      <c r="X1003" s="18"/>
      <c r="Y1003" s="16"/>
      <c r="Z1003" s="16"/>
      <c r="AA1003" s="19" t="str">
        <f t="shared" si="19"/>
        <v/>
      </c>
      <c r="AB1003" s="17"/>
      <c r="AC1003" s="17"/>
      <c r="AD1003" s="17" t="s">
        <v>2577</v>
      </c>
      <c r="AE1003" s="15" t="s">
        <v>2574</v>
      </c>
      <c r="AF1003" s="16" t="s">
        <v>2305</v>
      </c>
      <c r="AG1003" s="15" t="s">
        <v>1689</v>
      </c>
      <c r="AH1003"/>
      <c r="AI1003"/>
      <c r="AJ1003"/>
      <c r="AK1003"/>
      <c r="AL1003"/>
      <c r="AM1003"/>
      <c r="AN1003"/>
      <c r="AO1003"/>
      <c r="AP1003"/>
      <c r="AV1003" s="33" t="s">
        <v>3694</v>
      </c>
      <c r="AW1003" s="33" t="s">
        <v>3733</v>
      </c>
      <c r="AX1003" s="33" t="s">
        <v>3726</v>
      </c>
      <c r="AY1003" s="33">
        <v>48874520</v>
      </c>
      <c r="BA1003" s="33" t="s">
        <v>3705</v>
      </c>
    </row>
    <row r="1004" spans="1:53" s="33" customFormat="1" ht="63" hidden="1" customHeight="1" x14ac:dyDescent="0.25">
      <c r="A1004" s="13" t="s">
        <v>2294</v>
      </c>
      <c r="B1004" s="14">
        <v>78111800</v>
      </c>
      <c r="C1004" s="15" t="s">
        <v>2578</v>
      </c>
      <c r="D1004" s="15" t="s">
        <v>3572</v>
      </c>
      <c r="E1004" s="14" t="s">
        <v>3577</v>
      </c>
      <c r="F1004" s="14" t="s">
        <v>3615</v>
      </c>
      <c r="G1004" s="24" t="s">
        <v>3683</v>
      </c>
      <c r="H1004" s="23">
        <v>15000000</v>
      </c>
      <c r="I1004" s="23">
        <v>15000000</v>
      </c>
      <c r="J1004" s="16" t="s">
        <v>3598</v>
      </c>
      <c r="K1004" s="16" t="s">
        <v>48</v>
      </c>
      <c r="L1004" s="15" t="s">
        <v>2296</v>
      </c>
      <c r="M1004" s="15" t="s">
        <v>949</v>
      </c>
      <c r="N1004" s="15" t="s">
        <v>2297</v>
      </c>
      <c r="O1004" s="15" t="s">
        <v>2298</v>
      </c>
      <c r="P1004" s="16" t="s">
        <v>2315</v>
      </c>
      <c r="Q1004" s="16" t="s">
        <v>2546</v>
      </c>
      <c r="R1004" s="16" t="s">
        <v>2317</v>
      </c>
      <c r="S1004" s="16" t="s">
        <v>2318</v>
      </c>
      <c r="T1004" s="16">
        <v>34020206</v>
      </c>
      <c r="U1004" s="17" t="s">
        <v>2547</v>
      </c>
      <c r="V1004" s="17"/>
      <c r="W1004" s="16"/>
      <c r="X1004" s="18"/>
      <c r="Y1004" s="16"/>
      <c r="Z1004" s="16"/>
      <c r="AA1004" s="19" t="str">
        <f t="shared" si="19"/>
        <v/>
      </c>
      <c r="AB1004" s="17"/>
      <c r="AC1004" s="17"/>
      <c r="AD1004" s="17" t="s">
        <v>2579</v>
      </c>
      <c r="AE1004" s="15" t="s">
        <v>2580</v>
      </c>
      <c r="AF1004" s="16" t="s">
        <v>2305</v>
      </c>
      <c r="AG1004" s="15" t="s">
        <v>1689</v>
      </c>
      <c r="AH1004"/>
      <c r="AI1004"/>
      <c r="AJ1004"/>
      <c r="AK1004"/>
      <c r="AL1004"/>
      <c r="AM1004"/>
      <c r="AN1004"/>
      <c r="AO1004"/>
      <c r="AP1004"/>
    </row>
    <row r="1005" spans="1:53" s="33" customFormat="1" ht="63" hidden="1" customHeight="1" x14ac:dyDescent="0.25">
      <c r="A1005" s="13" t="s">
        <v>2581</v>
      </c>
      <c r="B1005" s="14">
        <v>93141500</v>
      </c>
      <c r="C1005" s="15" t="s">
        <v>2582</v>
      </c>
      <c r="D1005" s="15" t="s">
        <v>3571</v>
      </c>
      <c r="E1005" s="14" t="s">
        <v>3577</v>
      </c>
      <c r="F1005" s="22" t="s">
        <v>3680</v>
      </c>
      <c r="G1005" s="24" t="s">
        <v>3683</v>
      </c>
      <c r="H1005" s="23">
        <v>2378012965</v>
      </c>
      <c r="I1005" s="23">
        <v>900000000</v>
      </c>
      <c r="J1005" s="16" t="s">
        <v>3599</v>
      </c>
      <c r="K1005" s="16" t="s">
        <v>3600</v>
      </c>
      <c r="L1005" s="15" t="s">
        <v>2583</v>
      </c>
      <c r="M1005" s="15" t="s">
        <v>2584</v>
      </c>
      <c r="N1005" s="15" t="s">
        <v>2585</v>
      </c>
      <c r="O1005" s="15" t="s">
        <v>2586</v>
      </c>
      <c r="P1005" s="16" t="s">
        <v>2587</v>
      </c>
      <c r="Q1005" s="16" t="s">
        <v>2588</v>
      </c>
      <c r="R1005" s="16" t="s">
        <v>2589</v>
      </c>
      <c r="S1005" s="16" t="s">
        <v>2590</v>
      </c>
      <c r="T1005" s="16" t="s">
        <v>2591</v>
      </c>
      <c r="U1005" s="17" t="s">
        <v>2592</v>
      </c>
      <c r="V1005" s="17">
        <v>7753</v>
      </c>
      <c r="W1005" s="16">
        <v>20917</v>
      </c>
      <c r="X1005" s="18">
        <v>43035</v>
      </c>
      <c r="Y1005" s="16">
        <v>4600007644</v>
      </c>
      <c r="Z1005" s="16">
        <v>4600007644</v>
      </c>
      <c r="AA1005" s="19">
        <f t="shared" si="19"/>
        <v>1</v>
      </c>
      <c r="AB1005" s="17" t="s">
        <v>1164</v>
      </c>
      <c r="AC1005" s="17" t="s">
        <v>361</v>
      </c>
      <c r="AD1005" s="17"/>
      <c r="AE1005" s="15" t="s">
        <v>2593</v>
      </c>
      <c r="AF1005" s="16" t="s">
        <v>53</v>
      </c>
      <c r="AG1005" s="15" t="s">
        <v>2594</v>
      </c>
      <c r="AH1005"/>
      <c r="AI1005"/>
      <c r="AJ1005"/>
      <c r="AK1005"/>
      <c r="AL1005"/>
      <c r="AM1005"/>
      <c r="AN1005"/>
      <c r="AO1005"/>
      <c r="AP1005"/>
    </row>
    <row r="1006" spans="1:53" s="33" customFormat="1" ht="63" hidden="1" customHeight="1" x14ac:dyDescent="0.25">
      <c r="A1006" s="13" t="s">
        <v>2581</v>
      </c>
      <c r="B1006" s="14">
        <v>93141500</v>
      </c>
      <c r="C1006" s="15" t="s">
        <v>2582</v>
      </c>
      <c r="D1006" s="15" t="s">
        <v>3571</v>
      </c>
      <c r="E1006" s="14" t="s">
        <v>3577</v>
      </c>
      <c r="F1006" s="22" t="s">
        <v>3680</v>
      </c>
      <c r="G1006" s="24" t="s">
        <v>3683</v>
      </c>
      <c r="H1006" s="23">
        <v>2378012965</v>
      </c>
      <c r="I1006" s="23">
        <v>619980534</v>
      </c>
      <c r="J1006" s="16" t="s">
        <v>3599</v>
      </c>
      <c r="K1006" s="16" t="s">
        <v>3600</v>
      </c>
      <c r="L1006" s="15" t="s">
        <v>2583</v>
      </c>
      <c r="M1006" s="15" t="s">
        <v>2584</v>
      </c>
      <c r="N1006" s="15" t="s">
        <v>2585</v>
      </c>
      <c r="O1006" s="15" t="s">
        <v>2586</v>
      </c>
      <c r="P1006" s="16" t="s">
        <v>2587</v>
      </c>
      <c r="Q1006" s="16" t="s">
        <v>2588</v>
      </c>
      <c r="R1006" s="16" t="s">
        <v>2589</v>
      </c>
      <c r="S1006" s="16" t="s">
        <v>2590</v>
      </c>
      <c r="T1006" s="16" t="s">
        <v>2591</v>
      </c>
      <c r="U1006" s="17" t="s">
        <v>2592</v>
      </c>
      <c r="V1006" s="17">
        <v>7753</v>
      </c>
      <c r="W1006" s="16">
        <v>20918</v>
      </c>
      <c r="X1006" s="18">
        <v>43035</v>
      </c>
      <c r="Y1006" s="16">
        <v>4600007644</v>
      </c>
      <c r="Z1006" s="16">
        <v>4600007644</v>
      </c>
      <c r="AA1006" s="19">
        <f t="shared" si="19"/>
        <v>1</v>
      </c>
      <c r="AB1006" s="17" t="s">
        <v>1164</v>
      </c>
      <c r="AC1006" s="17" t="s">
        <v>361</v>
      </c>
      <c r="AD1006" s="17"/>
      <c r="AE1006" s="15" t="s">
        <v>2593</v>
      </c>
      <c r="AF1006" s="16" t="s">
        <v>53</v>
      </c>
      <c r="AG1006" s="15" t="s">
        <v>2594</v>
      </c>
      <c r="AH1006"/>
      <c r="AI1006"/>
      <c r="AJ1006"/>
      <c r="AK1006"/>
      <c r="AL1006"/>
      <c r="AM1006"/>
      <c r="AN1006"/>
      <c r="AO1006"/>
      <c r="AP1006"/>
    </row>
    <row r="1007" spans="1:53" s="33" customFormat="1" ht="63" hidden="1" customHeight="1" x14ac:dyDescent="0.25">
      <c r="A1007" s="13" t="s">
        <v>2581</v>
      </c>
      <c r="B1007" s="14">
        <v>93141500</v>
      </c>
      <c r="C1007" s="15" t="s">
        <v>2582</v>
      </c>
      <c r="D1007" s="15" t="s">
        <v>3571</v>
      </c>
      <c r="E1007" s="14" t="s">
        <v>3577</v>
      </c>
      <c r="F1007" s="22" t="s">
        <v>3680</v>
      </c>
      <c r="G1007" s="24" t="s">
        <v>3683</v>
      </c>
      <c r="H1007" s="23">
        <v>2378012965</v>
      </c>
      <c r="I1007" s="23">
        <v>200000000</v>
      </c>
      <c r="J1007" s="16" t="s">
        <v>3599</v>
      </c>
      <c r="K1007" s="16" t="s">
        <v>3600</v>
      </c>
      <c r="L1007" s="15" t="s">
        <v>2583</v>
      </c>
      <c r="M1007" s="15" t="s">
        <v>2584</v>
      </c>
      <c r="N1007" s="15" t="s">
        <v>2585</v>
      </c>
      <c r="O1007" s="15" t="s">
        <v>2586</v>
      </c>
      <c r="P1007" s="16" t="s">
        <v>2587</v>
      </c>
      <c r="Q1007" s="16" t="s">
        <v>2588</v>
      </c>
      <c r="R1007" s="16" t="s">
        <v>2589</v>
      </c>
      <c r="S1007" s="16" t="s">
        <v>2590</v>
      </c>
      <c r="T1007" s="16" t="s">
        <v>2591</v>
      </c>
      <c r="U1007" s="17" t="s">
        <v>2592</v>
      </c>
      <c r="V1007" s="17">
        <v>7753</v>
      </c>
      <c r="W1007" s="16">
        <v>20919</v>
      </c>
      <c r="X1007" s="18">
        <v>43035</v>
      </c>
      <c r="Y1007" s="16">
        <v>4600007644</v>
      </c>
      <c r="Z1007" s="16">
        <v>4600007644</v>
      </c>
      <c r="AA1007" s="19">
        <f t="shared" si="19"/>
        <v>1</v>
      </c>
      <c r="AB1007" s="17" t="s">
        <v>1164</v>
      </c>
      <c r="AC1007" s="17" t="s">
        <v>361</v>
      </c>
      <c r="AD1007" s="17"/>
      <c r="AE1007" s="15" t="s">
        <v>2593</v>
      </c>
      <c r="AF1007" s="16" t="s">
        <v>53</v>
      </c>
      <c r="AG1007" s="15" t="s">
        <v>2594</v>
      </c>
      <c r="AH1007"/>
      <c r="AI1007"/>
      <c r="AJ1007"/>
      <c r="AK1007"/>
      <c r="AL1007"/>
      <c r="AM1007"/>
      <c r="AN1007"/>
      <c r="AO1007"/>
      <c r="AP1007"/>
    </row>
    <row r="1008" spans="1:53" s="33" customFormat="1" ht="63" hidden="1" customHeight="1" x14ac:dyDescent="0.25">
      <c r="A1008" s="13" t="s">
        <v>2581</v>
      </c>
      <c r="B1008" s="14">
        <v>93141500</v>
      </c>
      <c r="C1008" s="15" t="s">
        <v>2582</v>
      </c>
      <c r="D1008" s="15" t="s">
        <v>3571</v>
      </c>
      <c r="E1008" s="14" t="s">
        <v>3592</v>
      </c>
      <c r="F1008" s="22" t="s">
        <v>3680</v>
      </c>
      <c r="G1008" s="24" t="s">
        <v>3683</v>
      </c>
      <c r="H1008" s="23">
        <v>2378012965</v>
      </c>
      <c r="I1008" s="23">
        <v>100000000</v>
      </c>
      <c r="J1008" s="16" t="s">
        <v>3599</v>
      </c>
      <c r="K1008" s="16" t="s">
        <v>3600</v>
      </c>
      <c r="L1008" s="15" t="s">
        <v>2583</v>
      </c>
      <c r="M1008" s="15" t="s">
        <v>2584</v>
      </c>
      <c r="N1008" s="15" t="s">
        <v>2585</v>
      </c>
      <c r="O1008" s="15" t="s">
        <v>2586</v>
      </c>
      <c r="P1008" s="16" t="s">
        <v>2587</v>
      </c>
      <c r="Q1008" s="16" t="s">
        <v>2588</v>
      </c>
      <c r="R1008" s="16" t="s">
        <v>2589</v>
      </c>
      <c r="S1008" s="16" t="s">
        <v>2590</v>
      </c>
      <c r="T1008" s="16" t="s">
        <v>2591</v>
      </c>
      <c r="U1008" s="17" t="s">
        <v>2592</v>
      </c>
      <c r="V1008" s="17">
        <v>7753</v>
      </c>
      <c r="W1008" s="16">
        <v>20920</v>
      </c>
      <c r="X1008" s="18">
        <v>43035</v>
      </c>
      <c r="Y1008" s="16">
        <v>4600007644</v>
      </c>
      <c r="Z1008" s="16">
        <v>4600007644</v>
      </c>
      <c r="AA1008" s="19">
        <f t="shared" si="19"/>
        <v>1</v>
      </c>
      <c r="AB1008" s="17" t="s">
        <v>1164</v>
      </c>
      <c r="AC1008" s="17" t="s">
        <v>361</v>
      </c>
      <c r="AD1008" s="17"/>
      <c r="AE1008" s="15" t="s">
        <v>2593</v>
      </c>
      <c r="AF1008" s="16" t="s">
        <v>53</v>
      </c>
      <c r="AG1008" s="15" t="s">
        <v>2594</v>
      </c>
      <c r="AH1008"/>
      <c r="AI1008"/>
      <c r="AJ1008"/>
      <c r="AK1008"/>
      <c r="AL1008"/>
      <c r="AM1008"/>
      <c r="AN1008"/>
      <c r="AO1008"/>
      <c r="AP1008"/>
    </row>
    <row r="1009" spans="1:42" s="33" customFormat="1" ht="63" hidden="1" customHeight="1" x14ac:dyDescent="0.25">
      <c r="A1009" s="13" t="s">
        <v>2581</v>
      </c>
      <c r="B1009" s="14">
        <v>93141500</v>
      </c>
      <c r="C1009" s="15" t="s">
        <v>370</v>
      </c>
      <c r="D1009" s="15" t="s">
        <v>3571</v>
      </c>
      <c r="E1009" s="14" t="s">
        <v>3592</v>
      </c>
      <c r="F1009" s="22" t="s">
        <v>3680</v>
      </c>
      <c r="G1009" s="24" t="s">
        <v>3683</v>
      </c>
      <c r="H1009" s="23">
        <v>240000000</v>
      </c>
      <c r="I1009" s="23">
        <v>240000000</v>
      </c>
      <c r="J1009" s="16" t="s">
        <v>3598</v>
      </c>
      <c r="K1009" s="16" t="s">
        <v>48</v>
      </c>
      <c r="L1009" s="15" t="s">
        <v>2583</v>
      </c>
      <c r="M1009" s="15" t="s">
        <v>2584</v>
      </c>
      <c r="N1009" s="15" t="s">
        <v>2585</v>
      </c>
      <c r="O1009" s="15" t="s">
        <v>2586</v>
      </c>
      <c r="P1009" s="16" t="s">
        <v>2587</v>
      </c>
      <c r="Q1009" s="16" t="s">
        <v>2595</v>
      </c>
      <c r="R1009" s="16" t="s">
        <v>2596</v>
      </c>
      <c r="S1009" s="16" t="s">
        <v>2590</v>
      </c>
      <c r="T1009" s="16" t="s">
        <v>2595</v>
      </c>
      <c r="U1009" s="17" t="s">
        <v>2597</v>
      </c>
      <c r="V1009" s="17">
        <v>6359</v>
      </c>
      <c r="W1009" s="16">
        <v>20355</v>
      </c>
      <c r="X1009" s="18">
        <v>42761</v>
      </c>
      <c r="Y1009" s="16">
        <v>460006243</v>
      </c>
      <c r="Z1009" s="16">
        <v>460006243</v>
      </c>
      <c r="AA1009" s="19">
        <f t="shared" si="19"/>
        <v>1</v>
      </c>
      <c r="AB1009" s="17" t="s">
        <v>2598</v>
      </c>
      <c r="AC1009" s="17" t="s">
        <v>361</v>
      </c>
      <c r="AD1009" s="17" t="s">
        <v>2599</v>
      </c>
      <c r="AE1009" s="15" t="s">
        <v>2600</v>
      </c>
      <c r="AF1009" s="16" t="s">
        <v>53</v>
      </c>
      <c r="AG1009" s="15" t="s">
        <v>2594</v>
      </c>
      <c r="AH1009"/>
      <c r="AI1009"/>
      <c r="AJ1009"/>
      <c r="AK1009"/>
      <c r="AL1009"/>
      <c r="AM1009"/>
      <c r="AN1009"/>
      <c r="AO1009"/>
      <c r="AP1009"/>
    </row>
    <row r="1010" spans="1:42" s="33" customFormat="1" ht="63" hidden="1" customHeight="1" x14ac:dyDescent="0.25">
      <c r="A1010" s="13" t="s">
        <v>2581</v>
      </c>
      <c r="B1010" s="14">
        <v>93141500</v>
      </c>
      <c r="C1010" s="15" t="s">
        <v>384</v>
      </c>
      <c r="D1010" s="15" t="s">
        <v>3571</v>
      </c>
      <c r="E1010" s="14" t="s">
        <v>3577</v>
      </c>
      <c r="F1010" s="22" t="s">
        <v>3680</v>
      </c>
      <c r="G1010" s="24" t="s">
        <v>3683</v>
      </c>
      <c r="H1010" s="23">
        <v>150000000</v>
      </c>
      <c r="I1010" s="23">
        <v>150000000</v>
      </c>
      <c r="J1010" s="16" t="s">
        <v>3598</v>
      </c>
      <c r="K1010" s="16" t="s">
        <v>48</v>
      </c>
      <c r="L1010" s="15" t="s">
        <v>2583</v>
      </c>
      <c r="M1010" s="15" t="s">
        <v>2584</v>
      </c>
      <c r="N1010" s="15" t="s">
        <v>2585</v>
      </c>
      <c r="O1010" s="15" t="s">
        <v>2586</v>
      </c>
      <c r="P1010" s="16" t="s">
        <v>2601</v>
      </c>
      <c r="Q1010" s="16" t="s">
        <v>2602</v>
      </c>
      <c r="R1010" s="16" t="s">
        <v>2601</v>
      </c>
      <c r="S1010" s="16" t="s">
        <v>2603</v>
      </c>
      <c r="T1010" s="16" t="s">
        <v>2602</v>
      </c>
      <c r="U1010" s="17" t="s">
        <v>2604</v>
      </c>
      <c r="V1010" s="17">
        <v>6361</v>
      </c>
      <c r="W1010" s="16">
        <v>20398</v>
      </c>
      <c r="X1010" s="18">
        <v>42769</v>
      </c>
      <c r="Y1010" s="16">
        <v>4600006201</v>
      </c>
      <c r="Z1010" s="16">
        <v>4600006201</v>
      </c>
      <c r="AA1010" s="19">
        <f t="shared" si="19"/>
        <v>1</v>
      </c>
      <c r="AB1010" s="17" t="s">
        <v>390</v>
      </c>
      <c r="AC1010" s="17" t="s">
        <v>381</v>
      </c>
      <c r="AD1010" s="17" t="s">
        <v>2599</v>
      </c>
      <c r="AE1010" s="15" t="s">
        <v>2600</v>
      </c>
      <c r="AF1010" s="16" t="s">
        <v>53</v>
      </c>
      <c r="AG1010" s="15" t="s">
        <v>383</v>
      </c>
      <c r="AH1010"/>
      <c r="AI1010"/>
      <c r="AJ1010"/>
      <c r="AK1010"/>
      <c r="AL1010"/>
      <c r="AM1010"/>
      <c r="AN1010"/>
      <c r="AO1010"/>
      <c r="AP1010"/>
    </row>
    <row r="1011" spans="1:42" s="33" customFormat="1" ht="63" hidden="1" customHeight="1" x14ac:dyDescent="0.25">
      <c r="A1011" s="13" t="s">
        <v>2581</v>
      </c>
      <c r="B1011" s="14">
        <v>78110000</v>
      </c>
      <c r="C1011" s="15" t="s">
        <v>2605</v>
      </c>
      <c r="D1011" s="15" t="s">
        <v>3571</v>
      </c>
      <c r="E1011" s="14" t="s">
        <v>3579</v>
      </c>
      <c r="F1011" s="14" t="s">
        <v>3682</v>
      </c>
      <c r="G1011" s="24" t="s">
        <v>3683</v>
      </c>
      <c r="H1011" s="23">
        <v>70000000</v>
      </c>
      <c r="I1011" s="23">
        <v>70000000</v>
      </c>
      <c r="J1011" s="16" t="s">
        <v>3598</v>
      </c>
      <c r="K1011" s="16" t="s">
        <v>48</v>
      </c>
      <c r="L1011" s="15" t="s">
        <v>2606</v>
      </c>
      <c r="M1011" s="15" t="s">
        <v>326</v>
      </c>
      <c r="N1011" s="15" t="s">
        <v>2607</v>
      </c>
      <c r="O1011" s="15" t="s">
        <v>2608</v>
      </c>
      <c r="P1011" s="16" t="s">
        <v>2609</v>
      </c>
      <c r="Q1011" s="16" t="s">
        <v>2610</v>
      </c>
      <c r="R1011" s="16" t="s">
        <v>2609</v>
      </c>
      <c r="S1011" s="16" t="s">
        <v>2611</v>
      </c>
      <c r="T1011" s="16" t="s">
        <v>2612</v>
      </c>
      <c r="U1011" s="17" t="s">
        <v>2613</v>
      </c>
      <c r="V1011" s="17" t="s">
        <v>2614</v>
      </c>
      <c r="W1011" s="16">
        <v>20791</v>
      </c>
      <c r="X1011" s="18">
        <v>43102</v>
      </c>
      <c r="Y1011" s="16"/>
      <c r="Z1011" s="16"/>
      <c r="AA1011" s="19">
        <f t="shared" si="19"/>
        <v>0.33</v>
      </c>
      <c r="AB1011" s="17"/>
      <c r="AC1011" s="17" t="s">
        <v>325</v>
      </c>
      <c r="AD1011" s="17" t="s">
        <v>2615</v>
      </c>
      <c r="AE1011" s="15" t="s">
        <v>2616</v>
      </c>
      <c r="AF1011" s="16" t="s">
        <v>53</v>
      </c>
      <c r="AG1011" s="15" t="s">
        <v>383</v>
      </c>
      <c r="AH1011"/>
      <c r="AI1011"/>
      <c r="AJ1011"/>
      <c r="AK1011"/>
      <c r="AL1011"/>
      <c r="AM1011"/>
      <c r="AN1011"/>
      <c r="AO1011"/>
      <c r="AP1011"/>
    </row>
    <row r="1012" spans="1:42" s="33" customFormat="1" ht="63" hidden="1" customHeight="1" x14ac:dyDescent="0.25">
      <c r="A1012" s="13" t="s">
        <v>2581</v>
      </c>
      <c r="B1012" s="14">
        <v>78110000</v>
      </c>
      <c r="C1012" s="15" t="s">
        <v>2605</v>
      </c>
      <c r="D1012" s="15" t="s">
        <v>3571</v>
      </c>
      <c r="E1012" s="14" t="s">
        <v>3582</v>
      </c>
      <c r="F1012" s="14" t="s">
        <v>3682</v>
      </c>
      <c r="G1012" s="24" t="s">
        <v>3683</v>
      </c>
      <c r="H1012" s="23">
        <v>28910837</v>
      </c>
      <c r="I1012" s="23">
        <v>24574212</v>
      </c>
      <c r="J1012" s="16" t="s">
        <v>3599</v>
      </c>
      <c r="K1012" s="16" t="s">
        <v>3600</v>
      </c>
      <c r="L1012" s="15" t="s">
        <v>2606</v>
      </c>
      <c r="M1012" s="15" t="s">
        <v>326</v>
      </c>
      <c r="N1012" s="15" t="s">
        <v>2607</v>
      </c>
      <c r="O1012" s="15" t="s">
        <v>2608</v>
      </c>
      <c r="P1012" s="16" t="s">
        <v>2601</v>
      </c>
      <c r="Q1012" s="16" t="s">
        <v>2602</v>
      </c>
      <c r="R1012" s="16" t="s">
        <v>2601</v>
      </c>
      <c r="S1012" s="16" t="s">
        <v>2603</v>
      </c>
      <c r="T1012" s="16" t="s">
        <v>2602</v>
      </c>
      <c r="U1012" s="17" t="s">
        <v>2604</v>
      </c>
      <c r="V1012" s="17">
        <v>6310</v>
      </c>
      <c r="W1012" s="16">
        <v>20795</v>
      </c>
      <c r="X1012" s="18">
        <v>42754</v>
      </c>
      <c r="Y1012" s="16">
        <v>4600006701</v>
      </c>
      <c r="Z1012" s="16">
        <v>4600006701</v>
      </c>
      <c r="AA1012" s="19">
        <f t="shared" si="19"/>
        <v>1</v>
      </c>
      <c r="AB1012" s="17" t="s">
        <v>2617</v>
      </c>
      <c r="AC1012" s="17" t="s">
        <v>361</v>
      </c>
      <c r="AD1012" s="17" t="s">
        <v>2615</v>
      </c>
      <c r="AE1012" s="15" t="s">
        <v>2616</v>
      </c>
      <c r="AF1012" s="16" t="s">
        <v>53</v>
      </c>
      <c r="AG1012" s="15" t="s">
        <v>383</v>
      </c>
      <c r="AH1012"/>
      <c r="AI1012"/>
      <c r="AJ1012"/>
      <c r="AK1012"/>
      <c r="AL1012"/>
      <c r="AM1012"/>
      <c r="AN1012"/>
      <c r="AO1012"/>
      <c r="AP1012"/>
    </row>
    <row r="1013" spans="1:42" s="33" customFormat="1" ht="63" hidden="1" customHeight="1" x14ac:dyDescent="0.25">
      <c r="A1013" s="13" t="s">
        <v>2581</v>
      </c>
      <c r="B1013" s="14">
        <v>93141500</v>
      </c>
      <c r="C1013" s="15" t="s">
        <v>2618</v>
      </c>
      <c r="D1013" s="15" t="s">
        <v>3571</v>
      </c>
      <c r="E1013" s="14" t="s">
        <v>3582</v>
      </c>
      <c r="F1013" s="22" t="s">
        <v>3680</v>
      </c>
      <c r="G1013" s="24" t="s">
        <v>3683</v>
      </c>
      <c r="H1013" s="23">
        <v>36000000</v>
      </c>
      <c r="I1013" s="23">
        <v>36000000</v>
      </c>
      <c r="J1013" s="16" t="s">
        <v>3598</v>
      </c>
      <c r="K1013" s="16" t="s">
        <v>48</v>
      </c>
      <c r="L1013" s="15" t="s">
        <v>2619</v>
      </c>
      <c r="M1013" s="15" t="s">
        <v>2620</v>
      </c>
      <c r="N1013" s="15" t="s">
        <v>2607</v>
      </c>
      <c r="O1013" s="15" t="s">
        <v>2621</v>
      </c>
      <c r="P1013" s="16" t="s">
        <v>2587</v>
      </c>
      <c r="Q1013" s="16" t="s">
        <v>2622</v>
      </c>
      <c r="R1013" s="16" t="s">
        <v>2596</v>
      </c>
      <c r="S1013" s="16" t="s">
        <v>2590</v>
      </c>
      <c r="T1013" s="16" t="s">
        <v>2622</v>
      </c>
      <c r="U1013" s="17" t="s">
        <v>2623</v>
      </c>
      <c r="V1013" s="17">
        <v>7326</v>
      </c>
      <c r="W1013" s="16">
        <v>20260</v>
      </c>
      <c r="X1013" s="18">
        <v>42941</v>
      </c>
      <c r="Y1013" s="16">
        <v>4600007059</v>
      </c>
      <c r="Z1013" s="16">
        <v>4600007059</v>
      </c>
      <c r="AA1013" s="19">
        <f t="shared" si="19"/>
        <v>1</v>
      </c>
      <c r="AB1013" s="17" t="s">
        <v>2624</v>
      </c>
      <c r="AC1013" s="17" t="s">
        <v>361</v>
      </c>
      <c r="AD1013" s="17" t="s">
        <v>2625</v>
      </c>
      <c r="AE1013" s="15" t="s">
        <v>2626</v>
      </c>
      <c r="AF1013" s="16" t="s">
        <v>53</v>
      </c>
      <c r="AG1013" s="15" t="s">
        <v>383</v>
      </c>
      <c r="AH1013"/>
      <c r="AI1013"/>
      <c r="AJ1013"/>
      <c r="AK1013"/>
      <c r="AL1013"/>
      <c r="AM1013"/>
      <c r="AN1013"/>
      <c r="AO1013"/>
      <c r="AP1013"/>
    </row>
    <row r="1014" spans="1:42" s="33" customFormat="1" ht="63" hidden="1" customHeight="1" x14ac:dyDescent="0.25">
      <c r="A1014" s="13" t="s">
        <v>2581</v>
      </c>
      <c r="B1014" s="14">
        <v>93141500</v>
      </c>
      <c r="C1014" s="15" t="s">
        <v>2627</v>
      </c>
      <c r="D1014" s="15" t="s">
        <v>3576</v>
      </c>
      <c r="E1014" s="14" t="s">
        <v>3582</v>
      </c>
      <c r="F1014" s="22" t="s">
        <v>3680</v>
      </c>
      <c r="G1014" s="24" t="s">
        <v>3683</v>
      </c>
      <c r="H1014" s="23">
        <v>36000000</v>
      </c>
      <c r="I1014" s="23">
        <v>36000000</v>
      </c>
      <c r="J1014" s="16" t="s">
        <v>3598</v>
      </c>
      <c r="K1014" s="16" t="s">
        <v>48</v>
      </c>
      <c r="L1014" s="15" t="s">
        <v>2619</v>
      </c>
      <c r="M1014" s="15" t="s">
        <v>2620</v>
      </c>
      <c r="N1014" s="15" t="s">
        <v>2607</v>
      </c>
      <c r="O1014" s="15" t="s">
        <v>2621</v>
      </c>
      <c r="P1014" s="16" t="s">
        <v>2587</v>
      </c>
      <c r="Q1014" s="16" t="s">
        <v>2622</v>
      </c>
      <c r="R1014" s="16" t="s">
        <v>2596</v>
      </c>
      <c r="S1014" s="16" t="s">
        <v>2590</v>
      </c>
      <c r="T1014" s="16" t="s">
        <v>2622</v>
      </c>
      <c r="U1014" s="17" t="s">
        <v>2623</v>
      </c>
      <c r="V1014" s="17"/>
      <c r="W1014" s="16">
        <v>20845</v>
      </c>
      <c r="X1014" s="18"/>
      <c r="Y1014" s="16"/>
      <c r="Z1014" s="16"/>
      <c r="AA1014" s="19">
        <f t="shared" si="19"/>
        <v>0</v>
      </c>
      <c r="AB1014" s="17"/>
      <c r="AC1014" s="17" t="s">
        <v>325</v>
      </c>
      <c r="AD1014" s="17" t="s">
        <v>2625</v>
      </c>
      <c r="AE1014" s="15" t="s">
        <v>2626</v>
      </c>
      <c r="AF1014" s="16" t="s">
        <v>53</v>
      </c>
      <c r="AG1014" s="15" t="s">
        <v>383</v>
      </c>
      <c r="AH1014"/>
      <c r="AI1014"/>
      <c r="AJ1014"/>
      <c r="AK1014"/>
      <c r="AL1014"/>
      <c r="AM1014"/>
      <c r="AN1014"/>
      <c r="AO1014"/>
      <c r="AP1014"/>
    </row>
    <row r="1015" spans="1:42" s="33" customFormat="1" ht="63" hidden="1" customHeight="1" x14ac:dyDescent="0.25">
      <c r="A1015" s="13" t="s">
        <v>2581</v>
      </c>
      <c r="B1015" s="14">
        <v>86110000</v>
      </c>
      <c r="C1015" s="15" t="s">
        <v>2628</v>
      </c>
      <c r="D1015" s="15" t="s">
        <v>3572</v>
      </c>
      <c r="E1015" s="14" t="s">
        <v>3578</v>
      </c>
      <c r="F1015" s="14" t="s">
        <v>3682</v>
      </c>
      <c r="G1015" s="24" t="s">
        <v>3683</v>
      </c>
      <c r="H1015" s="23">
        <v>83445254</v>
      </c>
      <c r="I1015" s="23">
        <v>83445254</v>
      </c>
      <c r="J1015" s="16" t="s">
        <v>3598</v>
      </c>
      <c r="K1015" s="16" t="s">
        <v>48</v>
      </c>
      <c r="L1015" s="15" t="s">
        <v>2629</v>
      </c>
      <c r="M1015" s="15" t="s">
        <v>326</v>
      </c>
      <c r="N1015" s="15" t="s">
        <v>2630</v>
      </c>
      <c r="O1015" s="15" t="s">
        <v>2631</v>
      </c>
      <c r="P1015" s="16" t="s">
        <v>2601</v>
      </c>
      <c r="Q1015" s="16" t="s">
        <v>2632</v>
      </c>
      <c r="R1015" s="16" t="s">
        <v>2601</v>
      </c>
      <c r="S1015" s="16" t="s">
        <v>2603</v>
      </c>
      <c r="T1015" s="16" t="s">
        <v>2632</v>
      </c>
      <c r="U1015" s="17" t="s">
        <v>2633</v>
      </c>
      <c r="V1015" s="17"/>
      <c r="W1015" s="16">
        <v>20846</v>
      </c>
      <c r="X1015" s="18"/>
      <c r="Y1015" s="16"/>
      <c r="Z1015" s="16"/>
      <c r="AA1015" s="19">
        <f t="shared" si="19"/>
        <v>0</v>
      </c>
      <c r="AB1015" s="17"/>
      <c r="AC1015" s="17" t="s">
        <v>325</v>
      </c>
      <c r="AD1015" s="17"/>
      <c r="AE1015" s="15" t="s">
        <v>2634</v>
      </c>
      <c r="AF1015" s="16" t="s">
        <v>53</v>
      </c>
      <c r="AG1015" s="15" t="s">
        <v>383</v>
      </c>
      <c r="AH1015"/>
      <c r="AI1015"/>
      <c r="AJ1015"/>
      <c r="AK1015"/>
      <c r="AL1015"/>
      <c r="AM1015"/>
      <c r="AN1015"/>
      <c r="AO1015"/>
      <c r="AP1015"/>
    </row>
    <row r="1016" spans="1:42" s="33" customFormat="1" ht="63" hidden="1" customHeight="1" x14ac:dyDescent="0.25">
      <c r="A1016" s="13" t="s">
        <v>2581</v>
      </c>
      <c r="B1016" s="14">
        <v>86110000</v>
      </c>
      <c r="C1016" s="15" t="s">
        <v>2635</v>
      </c>
      <c r="D1016" s="15" t="s">
        <v>3571</v>
      </c>
      <c r="E1016" s="14" t="s">
        <v>3578</v>
      </c>
      <c r="F1016" s="14" t="s">
        <v>3682</v>
      </c>
      <c r="G1016" s="24" t="s">
        <v>3683</v>
      </c>
      <c r="H1016" s="23">
        <v>650000000</v>
      </c>
      <c r="I1016" s="23">
        <v>650000000</v>
      </c>
      <c r="J1016" s="16" t="s">
        <v>3598</v>
      </c>
      <c r="K1016" s="16" t="s">
        <v>48</v>
      </c>
      <c r="L1016" s="15" t="s">
        <v>2636</v>
      </c>
      <c r="M1016" s="15" t="s">
        <v>2637</v>
      </c>
      <c r="N1016" s="15" t="s">
        <v>2638</v>
      </c>
      <c r="O1016" s="15" t="s">
        <v>2639</v>
      </c>
      <c r="P1016" s="16" t="s">
        <v>2640</v>
      </c>
      <c r="Q1016" s="16" t="s">
        <v>2641</v>
      </c>
      <c r="R1016" s="16" t="s">
        <v>2640</v>
      </c>
      <c r="S1016" s="16" t="s">
        <v>2642</v>
      </c>
      <c r="T1016" s="16" t="s">
        <v>2641</v>
      </c>
      <c r="U1016" s="17" t="s">
        <v>4218</v>
      </c>
      <c r="V1016" s="17"/>
      <c r="W1016" s="16">
        <v>20847</v>
      </c>
      <c r="X1016" s="18"/>
      <c r="Y1016" s="16"/>
      <c r="Z1016" s="16"/>
      <c r="AA1016" s="19">
        <f t="shared" si="19"/>
        <v>0</v>
      </c>
      <c r="AB1016" s="17"/>
      <c r="AC1016" s="17" t="s">
        <v>325</v>
      </c>
      <c r="AD1016" s="17"/>
      <c r="AE1016" s="15" t="s">
        <v>2643</v>
      </c>
      <c r="AF1016" s="16" t="s">
        <v>53</v>
      </c>
      <c r="AG1016" s="15" t="s">
        <v>383</v>
      </c>
      <c r="AH1016"/>
      <c r="AI1016"/>
      <c r="AJ1016"/>
      <c r="AK1016"/>
      <c r="AL1016"/>
      <c r="AM1016"/>
      <c r="AN1016"/>
      <c r="AO1016"/>
      <c r="AP1016"/>
    </row>
    <row r="1017" spans="1:42" s="33" customFormat="1" ht="63" hidden="1" customHeight="1" x14ac:dyDescent="0.25">
      <c r="A1017" s="13" t="s">
        <v>2581</v>
      </c>
      <c r="B1017" s="14">
        <v>93141500</v>
      </c>
      <c r="C1017" s="15" t="s">
        <v>2644</v>
      </c>
      <c r="D1017" s="15" t="s">
        <v>3572</v>
      </c>
      <c r="E1017" s="14" t="s">
        <v>3577</v>
      </c>
      <c r="F1017" s="22" t="s">
        <v>3746</v>
      </c>
      <c r="G1017" s="24" t="s">
        <v>3683</v>
      </c>
      <c r="H1017" s="23">
        <v>100000000</v>
      </c>
      <c r="I1017" s="23">
        <v>100000000</v>
      </c>
      <c r="J1017" s="16" t="s">
        <v>3598</v>
      </c>
      <c r="K1017" s="16" t="s">
        <v>48</v>
      </c>
      <c r="L1017" s="15" t="s">
        <v>2645</v>
      </c>
      <c r="M1017" s="15" t="s">
        <v>50</v>
      </c>
      <c r="N1017" s="15" t="s">
        <v>2646</v>
      </c>
      <c r="O1017" s="15" t="s">
        <v>2647</v>
      </c>
      <c r="P1017" s="16" t="s">
        <v>2640</v>
      </c>
      <c r="Q1017" s="16" t="s">
        <v>2648</v>
      </c>
      <c r="R1017" s="16" t="s">
        <v>2640</v>
      </c>
      <c r="S1017" s="16" t="s">
        <v>2642</v>
      </c>
      <c r="T1017" s="16" t="s">
        <v>2648</v>
      </c>
      <c r="U1017" s="17" t="s">
        <v>2649</v>
      </c>
      <c r="V1017" s="17"/>
      <c r="W1017" s="16">
        <v>20923</v>
      </c>
      <c r="X1017" s="18"/>
      <c r="Y1017" s="16"/>
      <c r="Z1017" s="16"/>
      <c r="AA1017" s="19">
        <f t="shared" si="19"/>
        <v>0</v>
      </c>
      <c r="AB1017" s="17"/>
      <c r="AC1017" s="17" t="s">
        <v>325</v>
      </c>
      <c r="AD1017" s="17"/>
      <c r="AE1017" s="15" t="s">
        <v>2650</v>
      </c>
      <c r="AF1017" s="16" t="s">
        <v>53</v>
      </c>
      <c r="AG1017" s="15" t="s">
        <v>383</v>
      </c>
      <c r="AH1017"/>
      <c r="AI1017"/>
      <c r="AJ1017"/>
      <c r="AK1017"/>
      <c r="AL1017"/>
      <c r="AM1017"/>
      <c r="AN1017"/>
      <c r="AO1017"/>
      <c r="AP1017"/>
    </row>
    <row r="1018" spans="1:42" s="33" customFormat="1" ht="63" hidden="1" customHeight="1" x14ac:dyDescent="0.25">
      <c r="A1018" s="13" t="s">
        <v>2581</v>
      </c>
      <c r="B1018" s="14">
        <v>93141500</v>
      </c>
      <c r="C1018" s="15" t="s">
        <v>4219</v>
      </c>
      <c r="D1018" s="15" t="s">
        <v>3572</v>
      </c>
      <c r="E1018" s="14" t="s">
        <v>3578</v>
      </c>
      <c r="F1018" s="14" t="s">
        <v>3682</v>
      </c>
      <c r="G1018" s="24" t="s">
        <v>3683</v>
      </c>
      <c r="H1018" s="23">
        <v>120000000</v>
      </c>
      <c r="I1018" s="23">
        <v>120000000</v>
      </c>
      <c r="J1018" s="16" t="s">
        <v>3598</v>
      </c>
      <c r="K1018" s="16" t="s">
        <v>48</v>
      </c>
      <c r="L1018" s="15" t="s">
        <v>4220</v>
      </c>
      <c r="M1018" s="15" t="s">
        <v>326</v>
      </c>
      <c r="N1018" s="15" t="s">
        <v>4221</v>
      </c>
      <c r="O1018" s="15" t="s">
        <v>4222</v>
      </c>
      <c r="P1018" s="16" t="s">
        <v>2609</v>
      </c>
      <c r="Q1018" s="16" t="s">
        <v>4223</v>
      </c>
      <c r="R1018" s="16" t="s">
        <v>2609</v>
      </c>
      <c r="S1018" s="16" t="s">
        <v>2611</v>
      </c>
      <c r="T1018" s="16" t="s">
        <v>4223</v>
      </c>
      <c r="U1018" s="17" t="s">
        <v>4224</v>
      </c>
      <c r="V1018" s="17"/>
      <c r="W1018" s="16">
        <v>20898</v>
      </c>
      <c r="X1018" s="18"/>
      <c r="Y1018" s="16"/>
      <c r="Z1018" s="16"/>
      <c r="AA1018" s="19">
        <f t="shared" si="19"/>
        <v>0</v>
      </c>
      <c r="AB1018" s="17"/>
      <c r="AC1018" s="17" t="s">
        <v>325</v>
      </c>
      <c r="AD1018" s="17"/>
      <c r="AE1018" s="15" t="s">
        <v>2643</v>
      </c>
      <c r="AF1018" s="16" t="s">
        <v>53</v>
      </c>
      <c r="AG1018" s="15" t="s">
        <v>383</v>
      </c>
      <c r="AH1018"/>
      <c r="AI1018"/>
      <c r="AJ1018"/>
      <c r="AK1018"/>
      <c r="AL1018"/>
      <c r="AM1018"/>
      <c r="AN1018"/>
      <c r="AO1018"/>
      <c r="AP1018"/>
    </row>
    <row r="1019" spans="1:42" s="33" customFormat="1" ht="63" hidden="1" customHeight="1" x14ac:dyDescent="0.25">
      <c r="A1019" s="13" t="s">
        <v>2581</v>
      </c>
      <c r="B1019" s="14">
        <v>86110000</v>
      </c>
      <c r="C1019" s="15" t="s">
        <v>2651</v>
      </c>
      <c r="D1019" s="15" t="s">
        <v>3572</v>
      </c>
      <c r="E1019" s="14" t="s">
        <v>3577</v>
      </c>
      <c r="F1019" s="14" t="s">
        <v>3682</v>
      </c>
      <c r="G1019" s="24" t="s">
        <v>3683</v>
      </c>
      <c r="H1019" s="23">
        <v>610000000</v>
      </c>
      <c r="I1019" s="23">
        <v>610000000</v>
      </c>
      <c r="J1019" s="16" t="s">
        <v>3598</v>
      </c>
      <c r="K1019" s="16" t="s">
        <v>48</v>
      </c>
      <c r="L1019" s="15" t="s">
        <v>2636</v>
      </c>
      <c r="M1019" s="15" t="s">
        <v>2637</v>
      </c>
      <c r="N1019" s="15" t="s">
        <v>2638</v>
      </c>
      <c r="O1019" s="15" t="s">
        <v>2639</v>
      </c>
      <c r="P1019" s="16" t="s">
        <v>2652</v>
      </c>
      <c r="Q1019" s="16" t="s">
        <v>2653</v>
      </c>
      <c r="R1019" s="16" t="s">
        <v>2652</v>
      </c>
      <c r="S1019" s="16" t="s">
        <v>2654</v>
      </c>
      <c r="T1019" s="16" t="s">
        <v>2653</v>
      </c>
      <c r="U1019" s="17" t="s">
        <v>2655</v>
      </c>
      <c r="V1019" s="17"/>
      <c r="W1019" s="16">
        <v>20899</v>
      </c>
      <c r="X1019" s="18"/>
      <c r="Y1019" s="16"/>
      <c r="Z1019" s="16"/>
      <c r="AA1019" s="19">
        <f t="shared" si="19"/>
        <v>0</v>
      </c>
      <c r="AB1019" s="17"/>
      <c r="AC1019" s="17" t="s">
        <v>325</v>
      </c>
      <c r="AD1019" s="17"/>
      <c r="AE1019" s="15" t="s">
        <v>2656</v>
      </c>
      <c r="AF1019" s="16" t="s">
        <v>53</v>
      </c>
      <c r="AG1019" s="15" t="s">
        <v>383</v>
      </c>
      <c r="AH1019"/>
      <c r="AI1019"/>
      <c r="AJ1019"/>
      <c r="AK1019"/>
      <c r="AL1019"/>
      <c r="AM1019"/>
      <c r="AN1019"/>
      <c r="AO1019"/>
      <c r="AP1019"/>
    </row>
    <row r="1020" spans="1:42" s="33" customFormat="1" ht="63" hidden="1" customHeight="1" x14ac:dyDescent="0.25">
      <c r="A1020" s="13" t="s">
        <v>2581</v>
      </c>
      <c r="B1020" s="14">
        <v>93141500</v>
      </c>
      <c r="C1020" s="15" t="s">
        <v>2657</v>
      </c>
      <c r="D1020" s="15" t="s">
        <v>3571</v>
      </c>
      <c r="E1020" s="14" t="s">
        <v>3577</v>
      </c>
      <c r="F1020" s="14" t="s">
        <v>3682</v>
      </c>
      <c r="G1020" s="24" t="s">
        <v>3683</v>
      </c>
      <c r="H1020" s="23">
        <v>128000000</v>
      </c>
      <c r="I1020" s="23">
        <v>128000000</v>
      </c>
      <c r="J1020" s="16" t="s">
        <v>3598</v>
      </c>
      <c r="K1020" s="16" t="s">
        <v>48</v>
      </c>
      <c r="L1020" s="15" t="s">
        <v>2658</v>
      </c>
      <c r="M1020" s="15" t="s">
        <v>326</v>
      </c>
      <c r="N1020" s="15" t="s">
        <v>2630</v>
      </c>
      <c r="O1020" s="15" t="s">
        <v>2659</v>
      </c>
      <c r="P1020" s="16" t="s">
        <v>2587</v>
      </c>
      <c r="Q1020" s="16" t="s">
        <v>2660</v>
      </c>
      <c r="R1020" s="16" t="s">
        <v>2596</v>
      </c>
      <c r="S1020" s="16" t="s">
        <v>2590</v>
      </c>
      <c r="T1020" s="16" t="s">
        <v>2660</v>
      </c>
      <c r="U1020" s="17" t="s">
        <v>2661</v>
      </c>
      <c r="V1020" s="17"/>
      <c r="W1020" s="16"/>
      <c r="X1020" s="18"/>
      <c r="Y1020" s="16"/>
      <c r="Z1020" s="16"/>
      <c r="AA1020" s="19" t="str">
        <f t="shared" si="19"/>
        <v/>
      </c>
      <c r="AB1020" s="17"/>
      <c r="AC1020" s="17" t="s">
        <v>325</v>
      </c>
      <c r="AD1020" s="17"/>
      <c r="AE1020" s="15" t="s">
        <v>2662</v>
      </c>
      <c r="AF1020" s="16" t="s">
        <v>53</v>
      </c>
      <c r="AG1020" s="15" t="s">
        <v>383</v>
      </c>
      <c r="AH1020"/>
      <c r="AI1020"/>
      <c r="AJ1020"/>
      <c r="AK1020"/>
      <c r="AL1020"/>
      <c r="AM1020"/>
      <c r="AN1020"/>
      <c r="AO1020"/>
      <c r="AP1020"/>
    </row>
    <row r="1021" spans="1:42" s="33" customFormat="1" ht="63" hidden="1" customHeight="1" x14ac:dyDescent="0.25">
      <c r="A1021" s="13" t="s">
        <v>2581</v>
      </c>
      <c r="B1021" s="14">
        <v>93141500</v>
      </c>
      <c r="C1021" s="15" t="s">
        <v>2663</v>
      </c>
      <c r="D1021" s="15" t="s">
        <v>3572</v>
      </c>
      <c r="E1021" s="14" t="s">
        <v>3578</v>
      </c>
      <c r="F1021" s="14" t="s">
        <v>3682</v>
      </c>
      <c r="G1021" s="24" t="s">
        <v>3683</v>
      </c>
      <c r="H1021" s="23">
        <v>150000000</v>
      </c>
      <c r="I1021" s="23">
        <v>150000000</v>
      </c>
      <c r="J1021" s="16" t="s">
        <v>3598</v>
      </c>
      <c r="K1021" s="16" t="s">
        <v>48</v>
      </c>
      <c r="L1021" s="15" t="s">
        <v>2636</v>
      </c>
      <c r="M1021" s="15" t="s">
        <v>2637</v>
      </c>
      <c r="N1021" s="15" t="s">
        <v>2638</v>
      </c>
      <c r="O1021" s="15" t="s">
        <v>2639</v>
      </c>
      <c r="P1021" s="16" t="s">
        <v>2664</v>
      </c>
      <c r="Q1021" s="16" t="s">
        <v>2665</v>
      </c>
      <c r="R1021" s="16" t="s">
        <v>2664</v>
      </c>
      <c r="S1021" s="16" t="s">
        <v>2654</v>
      </c>
      <c r="T1021" s="16" t="s">
        <v>2665</v>
      </c>
      <c r="U1021" s="17" t="s">
        <v>2666</v>
      </c>
      <c r="V1021" s="17"/>
      <c r="W1021" s="16">
        <v>20900</v>
      </c>
      <c r="X1021" s="18"/>
      <c r="Y1021" s="16"/>
      <c r="Z1021" s="16"/>
      <c r="AA1021" s="19">
        <f t="shared" si="19"/>
        <v>0</v>
      </c>
      <c r="AB1021" s="17"/>
      <c r="AC1021" s="17" t="s">
        <v>325</v>
      </c>
      <c r="AD1021" s="17"/>
      <c r="AE1021" s="15" t="s">
        <v>2667</v>
      </c>
      <c r="AF1021" s="16" t="s">
        <v>53</v>
      </c>
      <c r="AG1021" s="15" t="s">
        <v>383</v>
      </c>
      <c r="AH1021"/>
      <c r="AI1021"/>
      <c r="AJ1021"/>
      <c r="AK1021"/>
      <c r="AL1021"/>
      <c r="AM1021"/>
      <c r="AN1021"/>
      <c r="AO1021"/>
      <c r="AP1021"/>
    </row>
    <row r="1022" spans="1:42" s="33" customFormat="1" ht="63" hidden="1" customHeight="1" x14ac:dyDescent="0.25">
      <c r="A1022" s="13" t="s">
        <v>2581</v>
      </c>
      <c r="B1022" s="14">
        <v>93141500</v>
      </c>
      <c r="C1022" s="15" t="s">
        <v>4225</v>
      </c>
      <c r="D1022" s="15" t="s">
        <v>3749</v>
      </c>
      <c r="E1022" s="14" t="s">
        <v>3578</v>
      </c>
      <c r="F1022" s="22" t="s">
        <v>3746</v>
      </c>
      <c r="G1022" s="24" t="s">
        <v>3683</v>
      </c>
      <c r="H1022" s="23">
        <v>6250000</v>
      </c>
      <c r="I1022" s="23">
        <v>6250000</v>
      </c>
      <c r="J1022" s="16" t="s">
        <v>3598</v>
      </c>
      <c r="K1022" s="16" t="s">
        <v>48</v>
      </c>
      <c r="L1022" s="15" t="s">
        <v>2636</v>
      </c>
      <c r="M1022" s="15" t="s">
        <v>2637</v>
      </c>
      <c r="N1022" s="15" t="s">
        <v>2638</v>
      </c>
      <c r="O1022" s="15" t="s">
        <v>2639</v>
      </c>
      <c r="P1022" s="16" t="s">
        <v>2640</v>
      </c>
      <c r="Q1022" s="16" t="s">
        <v>4226</v>
      </c>
      <c r="R1022" s="16" t="s">
        <v>2640</v>
      </c>
      <c r="S1022" s="16" t="s">
        <v>2642</v>
      </c>
      <c r="T1022" s="16" t="s">
        <v>4226</v>
      </c>
      <c r="U1022" s="17" t="s">
        <v>4227</v>
      </c>
      <c r="V1022" s="17"/>
      <c r="W1022" s="16"/>
      <c r="X1022" s="18"/>
      <c r="Y1022" s="16"/>
      <c r="Z1022" s="16"/>
      <c r="AA1022" s="19" t="str">
        <f t="shared" si="19"/>
        <v/>
      </c>
      <c r="AB1022" s="17"/>
      <c r="AC1022" s="17" t="s">
        <v>325</v>
      </c>
      <c r="AD1022" s="17"/>
      <c r="AE1022" s="15" t="s">
        <v>4228</v>
      </c>
      <c r="AF1022" s="16" t="s">
        <v>53</v>
      </c>
      <c r="AG1022" s="15" t="s">
        <v>383</v>
      </c>
      <c r="AH1022"/>
      <c r="AI1022"/>
      <c r="AJ1022"/>
      <c r="AK1022"/>
      <c r="AL1022"/>
      <c r="AM1022"/>
      <c r="AN1022"/>
      <c r="AO1022"/>
      <c r="AP1022"/>
    </row>
    <row r="1023" spans="1:42" s="33" customFormat="1" ht="63" hidden="1" customHeight="1" x14ac:dyDescent="0.25">
      <c r="A1023" s="13" t="s">
        <v>2581</v>
      </c>
      <c r="B1023" s="14">
        <v>93141500</v>
      </c>
      <c r="C1023" s="15" t="s">
        <v>4229</v>
      </c>
      <c r="D1023" s="15" t="s">
        <v>3749</v>
      </c>
      <c r="E1023" s="14" t="s">
        <v>3578</v>
      </c>
      <c r="F1023" s="22" t="s">
        <v>3746</v>
      </c>
      <c r="G1023" s="24" t="s">
        <v>3683</v>
      </c>
      <c r="H1023" s="23">
        <v>6250000</v>
      </c>
      <c r="I1023" s="23">
        <v>6250000</v>
      </c>
      <c r="J1023" s="16" t="s">
        <v>3598</v>
      </c>
      <c r="K1023" s="16" t="s">
        <v>48</v>
      </c>
      <c r="L1023" s="15" t="s">
        <v>2636</v>
      </c>
      <c r="M1023" s="15" t="s">
        <v>2637</v>
      </c>
      <c r="N1023" s="15" t="s">
        <v>2638</v>
      </c>
      <c r="O1023" s="15" t="s">
        <v>2639</v>
      </c>
      <c r="P1023" s="16" t="s">
        <v>2640</v>
      </c>
      <c r="Q1023" s="16" t="s">
        <v>4226</v>
      </c>
      <c r="R1023" s="16" t="s">
        <v>2640</v>
      </c>
      <c r="S1023" s="16" t="s">
        <v>2642</v>
      </c>
      <c r="T1023" s="16" t="s">
        <v>4226</v>
      </c>
      <c r="U1023" s="17" t="s">
        <v>4227</v>
      </c>
      <c r="V1023" s="17"/>
      <c r="W1023" s="16"/>
      <c r="X1023" s="18"/>
      <c r="Y1023" s="16"/>
      <c r="Z1023" s="16"/>
      <c r="AA1023" s="19" t="str">
        <f t="shared" si="19"/>
        <v/>
      </c>
      <c r="AB1023" s="17"/>
      <c r="AC1023" s="17" t="s">
        <v>325</v>
      </c>
      <c r="AD1023" s="17"/>
      <c r="AE1023" s="15" t="s">
        <v>4228</v>
      </c>
      <c r="AF1023" s="16" t="s">
        <v>53</v>
      </c>
      <c r="AG1023" s="15" t="s">
        <v>383</v>
      </c>
      <c r="AH1023"/>
      <c r="AI1023"/>
      <c r="AJ1023"/>
      <c r="AK1023"/>
      <c r="AL1023"/>
      <c r="AM1023"/>
      <c r="AN1023"/>
      <c r="AO1023"/>
      <c r="AP1023"/>
    </row>
    <row r="1024" spans="1:42" s="33" customFormat="1" ht="63" hidden="1" customHeight="1" x14ac:dyDescent="0.25">
      <c r="A1024" s="13" t="s">
        <v>2581</v>
      </c>
      <c r="B1024" s="14">
        <v>93141500</v>
      </c>
      <c r="C1024" s="15" t="s">
        <v>4230</v>
      </c>
      <c r="D1024" s="15" t="s">
        <v>3749</v>
      </c>
      <c r="E1024" s="14" t="s">
        <v>3578</v>
      </c>
      <c r="F1024" s="22" t="s">
        <v>3746</v>
      </c>
      <c r="G1024" s="24" t="s">
        <v>3683</v>
      </c>
      <c r="H1024" s="23">
        <v>6250000</v>
      </c>
      <c r="I1024" s="23">
        <v>6250000</v>
      </c>
      <c r="J1024" s="16" t="s">
        <v>3598</v>
      </c>
      <c r="K1024" s="16" t="s">
        <v>48</v>
      </c>
      <c r="L1024" s="15" t="s">
        <v>2636</v>
      </c>
      <c r="M1024" s="15" t="s">
        <v>2637</v>
      </c>
      <c r="N1024" s="15" t="s">
        <v>2638</v>
      </c>
      <c r="O1024" s="15" t="s">
        <v>2639</v>
      </c>
      <c r="P1024" s="16" t="s">
        <v>2640</v>
      </c>
      <c r="Q1024" s="16" t="s">
        <v>4226</v>
      </c>
      <c r="R1024" s="16" t="s">
        <v>2640</v>
      </c>
      <c r="S1024" s="16" t="s">
        <v>2642</v>
      </c>
      <c r="T1024" s="16" t="s">
        <v>4226</v>
      </c>
      <c r="U1024" s="17" t="s">
        <v>4227</v>
      </c>
      <c r="V1024" s="17"/>
      <c r="W1024" s="16"/>
      <c r="X1024" s="18"/>
      <c r="Y1024" s="16"/>
      <c r="Z1024" s="16"/>
      <c r="AA1024" s="19" t="str">
        <f t="shared" si="19"/>
        <v/>
      </c>
      <c r="AB1024" s="17"/>
      <c r="AC1024" s="17" t="s">
        <v>325</v>
      </c>
      <c r="AD1024" s="17"/>
      <c r="AE1024" s="15" t="s">
        <v>4228</v>
      </c>
      <c r="AF1024" s="16" t="s">
        <v>53</v>
      </c>
      <c r="AG1024" s="15" t="s">
        <v>383</v>
      </c>
      <c r="AH1024"/>
      <c r="AI1024"/>
      <c r="AJ1024"/>
      <c r="AK1024"/>
      <c r="AL1024"/>
      <c r="AM1024"/>
      <c r="AN1024"/>
      <c r="AO1024"/>
      <c r="AP1024"/>
    </row>
    <row r="1025" spans="1:42" s="33" customFormat="1" ht="63" hidden="1" customHeight="1" x14ac:dyDescent="0.25">
      <c r="A1025" s="13" t="s">
        <v>2581</v>
      </c>
      <c r="B1025" s="14">
        <v>93141500</v>
      </c>
      <c r="C1025" s="15" t="s">
        <v>4231</v>
      </c>
      <c r="D1025" s="15" t="s">
        <v>3749</v>
      </c>
      <c r="E1025" s="14" t="s">
        <v>3578</v>
      </c>
      <c r="F1025" s="22" t="s">
        <v>3746</v>
      </c>
      <c r="G1025" s="24" t="s">
        <v>3683</v>
      </c>
      <c r="H1025" s="23">
        <v>6250000</v>
      </c>
      <c r="I1025" s="23">
        <v>6250000</v>
      </c>
      <c r="J1025" s="16" t="s">
        <v>3598</v>
      </c>
      <c r="K1025" s="16" t="s">
        <v>48</v>
      </c>
      <c r="L1025" s="15" t="s">
        <v>2636</v>
      </c>
      <c r="M1025" s="15" t="s">
        <v>2637</v>
      </c>
      <c r="N1025" s="15" t="s">
        <v>2638</v>
      </c>
      <c r="O1025" s="15" t="s">
        <v>2639</v>
      </c>
      <c r="P1025" s="16" t="s">
        <v>2640</v>
      </c>
      <c r="Q1025" s="16" t="s">
        <v>4226</v>
      </c>
      <c r="R1025" s="16" t="s">
        <v>2640</v>
      </c>
      <c r="S1025" s="16" t="s">
        <v>2642</v>
      </c>
      <c r="T1025" s="16" t="s">
        <v>4226</v>
      </c>
      <c r="U1025" s="17" t="s">
        <v>4227</v>
      </c>
      <c r="V1025" s="17"/>
      <c r="W1025" s="16"/>
      <c r="X1025" s="18"/>
      <c r="Y1025" s="16"/>
      <c r="Z1025" s="16"/>
      <c r="AA1025" s="19" t="str">
        <f t="shared" si="19"/>
        <v/>
      </c>
      <c r="AB1025" s="17"/>
      <c r="AC1025" s="17" t="s">
        <v>325</v>
      </c>
      <c r="AD1025" s="17"/>
      <c r="AE1025" s="15" t="s">
        <v>4228</v>
      </c>
      <c r="AF1025" s="16" t="s">
        <v>53</v>
      </c>
      <c r="AG1025" s="15" t="s">
        <v>383</v>
      </c>
      <c r="AH1025"/>
      <c r="AI1025"/>
      <c r="AJ1025"/>
      <c r="AK1025"/>
      <c r="AL1025"/>
      <c r="AM1025"/>
      <c r="AN1025"/>
      <c r="AO1025"/>
      <c r="AP1025"/>
    </row>
    <row r="1026" spans="1:42" s="33" customFormat="1" ht="63" hidden="1" customHeight="1" x14ac:dyDescent="0.25">
      <c r="A1026" s="13" t="s">
        <v>2581</v>
      </c>
      <c r="B1026" s="14">
        <v>93141500</v>
      </c>
      <c r="C1026" s="15" t="s">
        <v>4232</v>
      </c>
      <c r="D1026" s="15" t="s">
        <v>3749</v>
      </c>
      <c r="E1026" s="14" t="s">
        <v>3578</v>
      </c>
      <c r="F1026" s="22" t="s">
        <v>3746</v>
      </c>
      <c r="G1026" s="24" t="s">
        <v>3683</v>
      </c>
      <c r="H1026" s="23">
        <v>6250000</v>
      </c>
      <c r="I1026" s="23">
        <v>6250000</v>
      </c>
      <c r="J1026" s="16" t="s">
        <v>3598</v>
      </c>
      <c r="K1026" s="16" t="s">
        <v>48</v>
      </c>
      <c r="L1026" s="15" t="s">
        <v>2636</v>
      </c>
      <c r="M1026" s="15" t="s">
        <v>2637</v>
      </c>
      <c r="N1026" s="15" t="s">
        <v>2638</v>
      </c>
      <c r="O1026" s="15" t="s">
        <v>2639</v>
      </c>
      <c r="P1026" s="16" t="s">
        <v>2640</v>
      </c>
      <c r="Q1026" s="16" t="s">
        <v>4226</v>
      </c>
      <c r="R1026" s="16" t="s">
        <v>2640</v>
      </c>
      <c r="S1026" s="16" t="s">
        <v>2642</v>
      </c>
      <c r="T1026" s="16" t="s">
        <v>4226</v>
      </c>
      <c r="U1026" s="17" t="s">
        <v>4227</v>
      </c>
      <c r="V1026" s="17"/>
      <c r="W1026" s="16"/>
      <c r="X1026" s="18"/>
      <c r="Y1026" s="16"/>
      <c r="Z1026" s="16"/>
      <c r="AA1026" s="19" t="str">
        <f t="shared" si="19"/>
        <v/>
      </c>
      <c r="AB1026" s="17"/>
      <c r="AC1026" s="17" t="s">
        <v>325</v>
      </c>
      <c r="AD1026" s="17"/>
      <c r="AE1026" s="15" t="s">
        <v>4228</v>
      </c>
      <c r="AF1026" s="16" t="s">
        <v>53</v>
      </c>
      <c r="AG1026" s="15" t="s">
        <v>383</v>
      </c>
      <c r="AH1026"/>
      <c r="AI1026"/>
      <c r="AJ1026"/>
      <c r="AK1026"/>
      <c r="AL1026"/>
      <c r="AM1026"/>
      <c r="AN1026"/>
      <c r="AO1026"/>
      <c r="AP1026"/>
    </row>
    <row r="1027" spans="1:42" s="33" customFormat="1" ht="63" hidden="1" customHeight="1" x14ac:dyDescent="0.25">
      <c r="A1027" s="13" t="s">
        <v>2581</v>
      </c>
      <c r="B1027" s="14">
        <v>93141500</v>
      </c>
      <c r="C1027" s="15" t="s">
        <v>4233</v>
      </c>
      <c r="D1027" s="15" t="s">
        <v>3749</v>
      </c>
      <c r="E1027" s="14" t="s">
        <v>3578</v>
      </c>
      <c r="F1027" s="22" t="s">
        <v>3746</v>
      </c>
      <c r="G1027" s="24" t="s">
        <v>3683</v>
      </c>
      <c r="H1027" s="23">
        <v>6250000</v>
      </c>
      <c r="I1027" s="23">
        <v>6250000</v>
      </c>
      <c r="J1027" s="16" t="s">
        <v>3598</v>
      </c>
      <c r="K1027" s="16" t="s">
        <v>48</v>
      </c>
      <c r="L1027" s="15" t="s">
        <v>2636</v>
      </c>
      <c r="M1027" s="15" t="s">
        <v>2637</v>
      </c>
      <c r="N1027" s="15" t="s">
        <v>2638</v>
      </c>
      <c r="O1027" s="15" t="s">
        <v>2639</v>
      </c>
      <c r="P1027" s="16" t="s">
        <v>2640</v>
      </c>
      <c r="Q1027" s="16" t="s">
        <v>4226</v>
      </c>
      <c r="R1027" s="16" t="s">
        <v>2640</v>
      </c>
      <c r="S1027" s="16" t="s">
        <v>2642</v>
      </c>
      <c r="T1027" s="16" t="s">
        <v>4226</v>
      </c>
      <c r="U1027" s="17" t="s">
        <v>4227</v>
      </c>
      <c r="V1027" s="17"/>
      <c r="W1027" s="16"/>
      <c r="X1027" s="18"/>
      <c r="Y1027" s="16"/>
      <c r="Z1027" s="16"/>
      <c r="AA1027" s="19" t="str">
        <f t="shared" si="19"/>
        <v/>
      </c>
      <c r="AB1027" s="17"/>
      <c r="AC1027" s="17" t="s">
        <v>325</v>
      </c>
      <c r="AD1027" s="17"/>
      <c r="AE1027" s="15" t="s">
        <v>4228</v>
      </c>
      <c r="AF1027" s="16" t="s">
        <v>53</v>
      </c>
      <c r="AG1027" s="15" t="s">
        <v>383</v>
      </c>
      <c r="AH1027"/>
      <c r="AI1027"/>
      <c r="AJ1027"/>
      <c r="AK1027"/>
      <c r="AL1027"/>
      <c r="AM1027"/>
      <c r="AN1027"/>
      <c r="AO1027"/>
      <c r="AP1027"/>
    </row>
    <row r="1028" spans="1:42" s="33" customFormat="1" ht="63" hidden="1" customHeight="1" x14ac:dyDescent="0.25">
      <c r="A1028" s="13" t="s">
        <v>2581</v>
      </c>
      <c r="B1028" s="14">
        <v>93141500</v>
      </c>
      <c r="C1028" s="15" t="s">
        <v>4234</v>
      </c>
      <c r="D1028" s="15" t="s">
        <v>3749</v>
      </c>
      <c r="E1028" s="14" t="s">
        <v>3578</v>
      </c>
      <c r="F1028" s="22" t="s">
        <v>3746</v>
      </c>
      <c r="G1028" s="24" t="s">
        <v>3683</v>
      </c>
      <c r="H1028" s="23">
        <v>6250000</v>
      </c>
      <c r="I1028" s="23">
        <v>6250000</v>
      </c>
      <c r="J1028" s="16" t="s">
        <v>3598</v>
      </c>
      <c r="K1028" s="16" t="s">
        <v>48</v>
      </c>
      <c r="L1028" s="15" t="s">
        <v>2636</v>
      </c>
      <c r="M1028" s="15" t="s">
        <v>2637</v>
      </c>
      <c r="N1028" s="15" t="s">
        <v>2638</v>
      </c>
      <c r="O1028" s="15" t="s">
        <v>2639</v>
      </c>
      <c r="P1028" s="16" t="s">
        <v>2640</v>
      </c>
      <c r="Q1028" s="16" t="s">
        <v>4226</v>
      </c>
      <c r="R1028" s="16" t="s">
        <v>2640</v>
      </c>
      <c r="S1028" s="16" t="s">
        <v>2642</v>
      </c>
      <c r="T1028" s="16" t="s">
        <v>4226</v>
      </c>
      <c r="U1028" s="17" t="s">
        <v>4227</v>
      </c>
      <c r="V1028" s="17"/>
      <c r="W1028" s="16"/>
      <c r="X1028" s="18"/>
      <c r="Y1028" s="16"/>
      <c r="Z1028" s="16"/>
      <c r="AA1028" s="19" t="str">
        <f t="shared" si="19"/>
        <v/>
      </c>
      <c r="AB1028" s="17"/>
      <c r="AC1028" s="17" t="s">
        <v>325</v>
      </c>
      <c r="AD1028" s="17"/>
      <c r="AE1028" s="15" t="s">
        <v>4228</v>
      </c>
      <c r="AF1028" s="16" t="s">
        <v>53</v>
      </c>
      <c r="AG1028" s="15" t="s">
        <v>383</v>
      </c>
      <c r="AH1028"/>
      <c r="AI1028"/>
      <c r="AJ1028"/>
      <c r="AK1028"/>
      <c r="AL1028"/>
      <c r="AM1028"/>
      <c r="AN1028"/>
      <c r="AO1028"/>
      <c r="AP1028"/>
    </row>
    <row r="1029" spans="1:42" s="33" customFormat="1" ht="63" hidden="1" customHeight="1" x14ac:dyDescent="0.25">
      <c r="A1029" s="13" t="s">
        <v>2581</v>
      </c>
      <c r="B1029" s="14">
        <v>93141500</v>
      </c>
      <c r="C1029" s="15" t="s">
        <v>4235</v>
      </c>
      <c r="D1029" s="15" t="s">
        <v>3749</v>
      </c>
      <c r="E1029" s="14" t="s">
        <v>3578</v>
      </c>
      <c r="F1029" s="22" t="s">
        <v>3746</v>
      </c>
      <c r="G1029" s="24" t="s">
        <v>3683</v>
      </c>
      <c r="H1029" s="23">
        <v>6250000</v>
      </c>
      <c r="I1029" s="23">
        <v>6250000</v>
      </c>
      <c r="J1029" s="16" t="s">
        <v>3598</v>
      </c>
      <c r="K1029" s="16" t="s">
        <v>48</v>
      </c>
      <c r="L1029" s="15" t="s">
        <v>2636</v>
      </c>
      <c r="M1029" s="15" t="s">
        <v>2637</v>
      </c>
      <c r="N1029" s="15" t="s">
        <v>2638</v>
      </c>
      <c r="O1029" s="15" t="s">
        <v>2639</v>
      </c>
      <c r="P1029" s="16" t="s">
        <v>2640</v>
      </c>
      <c r="Q1029" s="16" t="s">
        <v>4226</v>
      </c>
      <c r="R1029" s="16" t="s">
        <v>2640</v>
      </c>
      <c r="S1029" s="16" t="s">
        <v>2642</v>
      </c>
      <c r="T1029" s="16" t="s">
        <v>4226</v>
      </c>
      <c r="U1029" s="17" t="s">
        <v>4227</v>
      </c>
      <c r="V1029" s="17"/>
      <c r="W1029" s="16"/>
      <c r="X1029" s="18"/>
      <c r="Y1029" s="16"/>
      <c r="Z1029" s="16"/>
      <c r="AA1029" s="19" t="str">
        <f t="shared" si="19"/>
        <v/>
      </c>
      <c r="AB1029" s="17"/>
      <c r="AC1029" s="17" t="s">
        <v>325</v>
      </c>
      <c r="AD1029" s="17"/>
      <c r="AE1029" s="15" t="s">
        <v>4228</v>
      </c>
      <c r="AF1029" s="16" t="s">
        <v>53</v>
      </c>
      <c r="AG1029" s="15" t="s">
        <v>383</v>
      </c>
      <c r="AH1029"/>
      <c r="AI1029"/>
      <c r="AJ1029"/>
      <c r="AK1029"/>
      <c r="AL1029"/>
      <c r="AM1029"/>
      <c r="AN1029"/>
      <c r="AO1029"/>
      <c r="AP1029"/>
    </row>
    <row r="1030" spans="1:42" s="33" customFormat="1" ht="63" hidden="1" customHeight="1" x14ac:dyDescent="0.25">
      <c r="A1030" s="13" t="s">
        <v>2581</v>
      </c>
      <c r="B1030" s="14">
        <v>93141500</v>
      </c>
      <c r="C1030" s="15" t="s">
        <v>4236</v>
      </c>
      <c r="D1030" s="15" t="s">
        <v>3749</v>
      </c>
      <c r="E1030" s="14" t="s">
        <v>3578</v>
      </c>
      <c r="F1030" s="22" t="s">
        <v>3746</v>
      </c>
      <c r="G1030" s="24" t="s">
        <v>3683</v>
      </c>
      <c r="H1030" s="23">
        <v>6250000</v>
      </c>
      <c r="I1030" s="23">
        <v>6250000</v>
      </c>
      <c r="J1030" s="16" t="s">
        <v>3598</v>
      </c>
      <c r="K1030" s="16" t="s">
        <v>48</v>
      </c>
      <c r="L1030" s="15" t="s">
        <v>2636</v>
      </c>
      <c r="M1030" s="15" t="s">
        <v>2637</v>
      </c>
      <c r="N1030" s="15" t="s">
        <v>2638</v>
      </c>
      <c r="O1030" s="15" t="s">
        <v>2639</v>
      </c>
      <c r="P1030" s="16" t="s">
        <v>2640</v>
      </c>
      <c r="Q1030" s="16" t="s">
        <v>4226</v>
      </c>
      <c r="R1030" s="16" t="s">
        <v>2640</v>
      </c>
      <c r="S1030" s="16" t="s">
        <v>2642</v>
      </c>
      <c r="T1030" s="16" t="s">
        <v>4226</v>
      </c>
      <c r="U1030" s="17" t="s">
        <v>4227</v>
      </c>
      <c r="V1030" s="17"/>
      <c r="W1030" s="16"/>
      <c r="X1030" s="18"/>
      <c r="Y1030" s="16"/>
      <c r="Z1030" s="16"/>
      <c r="AA1030" s="19" t="str">
        <f t="shared" si="19"/>
        <v/>
      </c>
      <c r="AB1030" s="17"/>
      <c r="AC1030" s="17" t="s">
        <v>325</v>
      </c>
      <c r="AD1030" s="17"/>
      <c r="AE1030" s="15" t="s">
        <v>4228</v>
      </c>
      <c r="AF1030" s="16" t="s">
        <v>53</v>
      </c>
      <c r="AG1030" s="15" t="s">
        <v>383</v>
      </c>
      <c r="AH1030"/>
      <c r="AI1030"/>
      <c r="AJ1030"/>
      <c r="AK1030"/>
      <c r="AL1030"/>
      <c r="AM1030"/>
      <c r="AN1030"/>
      <c r="AO1030"/>
      <c r="AP1030"/>
    </row>
    <row r="1031" spans="1:42" s="33" customFormat="1" ht="63" hidden="1" customHeight="1" x14ac:dyDescent="0.25">
      <c r="A1031" s="13" t="s">
        <v>2581</v>
      </c>
      <c r="B1031" s="14">
        <v>93141500</v>
      </c>
      <c r="C1031" s="15" t="s">
        <v>4237</v>
      </c>
      <c r="D1031" s="15" t="s">
        <v>3749</v>
      </c>
      <c r="E1031" s="14" t="s">
        <v>3578</v>
      </c>
      <c r="F1031" s="22" t="s">
        <v>3746</v>
      </c>
      <c r="G1031" s="24" t="s">
        <v>3683</v>
      </c>
      <c r="H1031" s="23">
        <v>6250000</v>
      </c>
      <c r="I1031" s="23">
        <v>6250000</v>
      </c>
      <c r="J1031" s="16" t="s">
        <v>3598</v>
      </c>
      <c r="K1031" s="16" t="s">
        <v>48</v>
      </c>
      <c r="L1031" s="15" t="s">
        <v>2636</v>
      </c>
      <c r="M1031" s="15" t="s">
        <v>2637</v>
      </c>
      <c r="N1031" s="15" t="s">
        <v>2638</v>
      </c>
      <c r="O1031" s="15" t="s">
        <v>2639</v>
      </c>
      <c r="P1031" s="16" t="s">
        <v>2640</v>
      </c>
      <c r="Q1031" s="16" t="s">
        <v>4226</v>
      </c>
      <c r="R1031" s="16" t="s">
        <v>2640</v>
      </c>
      <c r="S1031" s="16" t="s">
        <v>2642</v>
      </c>
      <c r="T1031" s="16" t="s">
        <v>4226</v>
      </c>
      <c r="U1031" s="17" t="s">
        <v>4227</v>
      </c>
      <c r="V1031" s="17"/>
      <c r="W1031" s="16"/>
      <c r="X1031" s="18"/>
      <c r="Y1031" s="16"/>
      <c r="Z1031" s="16"/>
      <c r="AA1031" s="19" t="str">
        <f t="shared" si="19"/>
        <v/>
      </c>
      <c r="AB1031" s="17"/>
      <c r="AC1031" s="17" t="s">
        <v>325</v>
      </c>
      <c r="AD1031" s="17"/>
      <c r="AE1031" s="15" t="s">
        <v>4228</v>
      </c>
      <c r="AF1031" s="16" t="s">
        <v>53</v>
      </c>
      <c r="AG1031" s="15" t="s">
        <v>383</v>
      </c>
      <c r="AH1031"/>
      <c r="AI1031"/>
      <c r="AJ1031"/>
      <c r="AK1031"/>
      <c r="AL1031"/>
      <c r="AM1031"/>
      <c r="AN1031"/>
      <c r="AO1031"/>
      <c r="AP1031"/>
    </row>
    <row r="1032" spans="1:42" s="33" customFormat="1" ht="63" hidden="1" customHeight="1" x14ac:dyDescent="0.25">
      <c r="A1032" s="13" t="s">
        <v>2581</v>
      </c>
      <c r="B1032" s="14">
        <v>93141500</v>
      </c>
      <c r="C1032" s="15" t="s">
        <v>4238</v>
      </c>
      <c r="D1032" s="15" t="s">
        <v>3749</v>
      </c>
      <c r="E1032" s="14" t="s">
        <v>3578</v>
      </c>
      <c r="F1032" s="22" t="s">
        <v>3746</v>
      </c>
      <c r="G1032" s="24" t="s">
        <v>3683</v>
      </c>
      <c r="H1032" s="23">
        <v>6250000</v>
      </c>
      <c r="I1032" s="23">
        <v>6250000</v>
      </c>
      <c r="J1032" s="16" t="s">
        <v>3598</v>
      </c>
      <c r="K1032" s="16" t="s">
        <v>48</v>
      </c>
      <c r="L1032" s="15" t="s">
        <v>2636</v>
      </c>
      <c r="M1032" s="15" t="s">
        <v>2637</v>
      </c>
      <c r="N1032" s="15" t="s">
        <v>2638</v>
      </c>
      <c r="O1032" s="15" t="s">
        <v>2639</v>
      </c>
      <c r="P1032" s="16" t="s">
        <v>2640</v>
      </c>
      <c r="Q1032" s="16" t="s">
        <v>4226</v>
      </c>
      <c r="R1032" s="16" t="s">
        <v>2640</v>
      </c>
      <c r="S1032" s="16" t="s">
        <v>2642</v>
      </c>
      <c r="T1032" s="16" t="s">
        <v>4226</v>
      </c>
      <c r="U1032" s="17" t="s">
        <v>4227</v>
      </c>
      <c r="V1032" s="17"/>
      <c r="W1032" s="16"/>
      <c r="X1032" s="18"/>
      <c r="Y1032" s="16"/>
      <c r="Z1032" s="16"/>
      <c r="AA1032" s="19" t="str">
        <f t="shared" si="19"/>
        <v/>
      </c>
      <c r="AB1032" s="17"/>
      <c r="AC1032" s="17" t="s">
        <v>325</v>
      </c>
      <c r="AD1032" s="17"/>
      <c r="AE1032" s="15" t="s">
        <v>4228</v>
      </c>
      <c r="AF1032" s="16" t="s">
        <v>53</v>
      </c>
      <c r="AG1032" s="15" t="s">
        <v>383</v>
      </c>
      <c r="AH1032"/>
      <c r="AI1032"/>
      <c r="AJ1032"/>
      <c r="AK1032"/>
      <c r="AL1032"/>
      <c r="AM1032"/>
      <c r="AN1032"/>
      <c r="AO1032"/>
      <c r="AP1032"/>
    </row>
    <row r="1033" spans="1:42" s="33" customFormat="1" ht="63" hidden="1" customHeight="1" x14ac:dyDescent="0.25">
      <c r="A1033" s="13" t="s">
        <v>2581</v>
      </c>
      <c r="B1033" s="14">
        <v>93141500</v>
      </c>
      <c r="C1033" s="15" t="s">
        <v>4239</v>
      </c>
      <c r="D1033" s="15" t="s">
        <v>3749</v>
      </c>
      <c r="E1033" s="14" t="s">
        <v>3578</v>
      </c>
      <c r="F1033" s="22" t="s">
        <v>3746</v>
      </c>
      <c r="G1033" s="24" t="s">
        <v>3683</v>
      </c>
      <c r="H1033" s="23">
        <v>6250000</v>
      </c>
      <c r="I1033" s="23">
        <v>6250000</v>
      </c>
      <c r="J1033" s="16" t="s">
        <v>3598</v>
      </c>
      <c r="K1033" s="16" t="s">
        <v>48</v>
      </c>
      <c r="L1033" s="15" t="s">
        <v>2636</v>
      </c>
      <c r="M1033" s="15" t="s">
        <v>2637</v>
      </c>
      <c r="N1033" s="15" t="s">
        <v>2638</v>
      </c>
      <c r="O1033" s="15" t="s">
        <v>2639</v>
      </c>
      <c r="P1033" s="16" t="s">
        <v>2640</v>
      </c>
      <c r="Q1033" s="16" t="s">
        <v>4226</v>
      </c>
      <c r="R1033" s="16" t="s">
        <v>2640</v>
      </c>
      <c r="S1033" s="16" t="s">
        <v>2642</v>
      </c>
      <c r="T1033" s="16" t="s">
        <v>4226</v>
      </c>
      <c r="U1033" s="17" t="s">
        <v>4227</v>
      </c>
      <c r="V1033" s="17"/>
      <c r="W1033" s="16"/>
      <c r="X1033" s="18"/>
      <c r="Y1033" s="16"/>
      <c r="Z1033" s="16"/>
      <c r="AA1033" s="19" t="str">
        <f t="shared" si="19"/>
        <v/>
      </c>
      <c r="AB1033" s="17"/>
      <c r="AC1033" s="17" t="s">
        <v>325</v>
      </c>
      <c r="AD1033" s="17"/>
      <c r="AE1033" s="15" t="s">
        <v>4228</v>
      </c>
      <c r="AF1033" s="16" t="s">
        <v>53</v>
      </c>
      <c r="AG1033" s="15" t="s">
        <v>383</v>
      </c>
      <c r="AH1033"/>
      <c r="AI1033"/>
      <c r="AJ1033"/>
      <c r="AK1033"/>
      <c r="AL1033"/>
      <c r="AM1033"/>
      <c r="AN1033"/>
      <c r="AO1033"/>
      <c r="AP1033"/>
    </row>
    <row r="1034" spans="1:42" s="33" customFormat="1" ht="63" hidden="1" customHeight="1" x14ac:dyDescent="0.25">
      <c r="A1034" s="13" t="s">
        <v>2581</v>
      </c>
      <c r="B1034" s="14">
        <v>93141500</v>
      </c>
      <c r="C1034" s="15" t="s">
        <v>4240</v>
      </c>
      <c r="D1034" s="15" t="s">
        <v>3749</v>
      </c>
      <c r="E1034" s="14" t="s">
        <v>3578</v>
      </c>
      <c r="F1034" s="22" t="s">
        <v>3746</v>
      </c>
      <c r="G1034" s="24" t="s">
        <v>3683</v>
      </c>
      <c r="H1034" s="23">
        <v>6250000</v>
      </c>
      <c r="I1034" s="23">
        <v>6250000</v>
      </c>
      <c r="J1034" s="16" t="s">
        <v>3598</v>
      </c>
      <c r="K1034" s="16" t="s">
        <v>48</v>
      </c>
      <c r="L1034" s="15" t="s">
        <v>2636</v>
      </c>
      <c r="M1034" s="15" t="s">
        <v>2637</v>
      </c>
      <c r="N1034" s="15" t="s">
        <v>2638</v>
      </c>
      <c r="O1034" s="15" t="s">
        <v>2639</v>
      </c>
      <c r="P1034" s="16" t="s">
        <v>2640</v>
      </c>
      <c r="Q1034" s="16" t="s">
        <v>4226</v>
      </c>
      <c r="R1034" s="16" t="s">
        <v>2640</v>
      </c>
      <c r="S1034" s="16" t="s">
        <v>2642</v>
      </c>
      <c r="T1034" s="16" t="s">
        <v>4226</v>
      </c>
      <c r="U1034" s="17" t="s">
        <v>4227</v>
      </c>
      <c r="V1034" s="17"/>
      <c r="W1034" s="16"/>
      <c r="X1034" s="18"/>
      <c r="Y1034" s="16"/>
      <c r="Z1034" s="16"/>
      <c r="AA1034" s="19" t="str">
        <f t="shared" si="19"/>
        <v/>
      </c>
      <c r="AB1034" s="17"/>
      <c r="AC1034" s="17" t="s">
        <v>325</v>
      </c>
      <c r="AD1034" s="17"/>
      <c r="AE1034" s="15" t="s">
        <v>4228</v>
      </c>
      <c r="AF1034" s="16" t="s">
        <v>53</v>
      </c>
      <c r="AG1034" s="15" t="s">
        <v>383</v>
      </c>
      <c r="AH1034"/>
      <c r="AI1034"/>
      <c r="AJ1034"/>
      <c r="AK1034"/>
      <c r="AL1034"/>
      <c r="AM1034"/>
      <c r="AN1034"/>
      <c r="AO1034"/>
      <c r="AP1034"/>
    </row>
    <row r="1035" spans="1:42" s="33" customFormat="1" ht="63" hidden="1" customHeight="1" x14ac:dyDescent="0.25">
      <c r="A1035" s="13" t="s">
        <v>2581</v>
      </c>
      <c r="B1035" s="14">
        <v>93141500</v>
      </c>
      <c r="C1035" s="15" t="s">
        <v>4241</v>
      </c>
      <c r="D1035" s="15" t="s">
        <v>3749</v>
      </c>
      <c r="E1035" s="14" t="s">
        <v>3578</v>
      </c>
      <c r="F1035" s="22" t="s">
        <v>3746</v>
      </c>
      <c r="G1035" s="24" t="s">
        <v>3683</v>
      </c>
      <c r="H1035" s="23">
        <v>6250000</v>
      </c>
      <c r="I1035" s="23">
        <v>6250000</v>
      </c>
      <c r="J1035" s="16" t="s">
        <v>3598</v>
      </c>
      <c r="K1035" s="16" t="s">
        <v>48</v>
      </c>
      <c r="L1035" s="15" t="s">
        <v>2636</v>
      </c>
      <c r="M1035" s="15" t="s">
        <v>2637</v>
      </c>
      <c r="N1035" s="15" t="s">
        <v>2638</v>
      </c>
      <c r="O1035" s="15" t="s">
        <v>2639</v>
      </c>
      <c r="P1035" s="16" t="s">
        <v>2640</v>
      </c>
      <c r="Q1035" s="16" t="s">
        <v>4226</v>
      </c>
      <c r="R1035" s="16" t="s">
        <v>2640</v>
      </c>
      <c r="S1035" s="16" t="s">
        <v>2642</v>
      </c>
      <c r="T1035" s="16" t="s">
        <v>4226</v>
      </c>
      <c r="U1035" s="17" t="s">
        <v>4227</v>
      </c>
      <c r="V1035" s="17"/>
      <c r="W1035" s="16"/>
      <c r="X1035" s="18"/>
      <c r="Y1035" s="16"/>
      <c r="Z1035" s="16"/>
      <c r="AA1035" s="19" t="str">
        <f t="shared" ref="AA1035:AA1098" si="20">+IF(AND(W1035="",X1035="",Y1035="",Z1035=""),"",IF(AND(W1035&lt;&gt;"",X1035="",Y1035="",Z1035=""),0%,IF(AND(W1035&lt;&gt;"",X1035&lt;&gt;"",Y1035="",Z1035=""),33%,IF(AND(W1035&lt;&gt;"",X1035&lt;&gt;"",Y1035&lt;&gt;"",Z1035=""),66%,IF(AND(W1035&lt;&gt;"",X1035&lt;&gt;"",Y1035&lt;&gt;"",Z1035&lt;&gt;""),100%,"Información incompleta")))))</f>
        <v/>
      </c>
      <c r="AB1035" s="17"/>
      <c r="AC1035" s="17" t="s">
        <v>325</v>
      </c>
      <c r="AD1035" s="17"/>
      <c r="AE1035" s="15" t="s">
        <v>4228</v>
      </c>
      <c r="AF1035" s="16" t="s">
        <v>53</v>
      </c>
      <c r="AG1035" s="15" t="s">
        <v>383</v>
      </c>
      <c r="AH1035"/>
      <c r="AI1035"/>
      <c r="AJ1035"/>
      <c r="AK1035"/>
      <c r="AL1035"/>
      <c r="AM1035"/>
      <c r="AN1035"/>
      <c r="AO1035"/>
      <c r="AP1035"/>
    </row>
    <row r="1036" spans="1:42" s="33" customFormat="1" ht="63" hidden="1" customHeight="1" x14ac:dyDescent="0.25">
      <c r="A1036" s="13" t="s">
        <v>2581</v>
      </c>
      <c r="B1036" s="14">
        <v>93141500</v>
      </c>
      <c r="C1036" s="15" t="s">
        <v>4242</v>
      </c>
      <c r="D1036" s="15" t="s">
        <v>3749</v>
      </c>
      <c r="E1036" s="14" t="s">
        <v>3578</v>
      </c>
      <c r="F1036" s="22" t="s">
        <v>3746</v>
      </c>
      <c r="G1036" s="24" t="s">
        <v>3683</v>
      </c>
      <c r="H1036" s="23">
        <v>6250000</v>
      </c>
      <c r="I1036" s="23">
        <v>6250000</v>
      </c>
      <c r="J1036" s="16" t="s">
        <v>3598</v>
      </c>
      <c r="K1036" s="16" t="s">
        <v>48</v>
      </c>
      <c r="L1036" s="15" t="s">
        <v>2636</v>
      </c>
      <c r="M1036" s="15" t="s">
        <v>2637</v>
      </c>
      <c r="N1036" s="15" t="s">
        <v>2638</v>
      </c>
      <c r="O1036" s="15" t="s">
        <v>2639</v>
      </c>
      <c r="P1036" s="16" t="s">
        <v>2640</v>
      </c>
      <c r="Q1036" s="16" t="s">
        <v>4226</v>
      </c>
      <c r="R1036" s="16" t="s">
        <v>2640</v>
      </c>
      <c r="S1036" s="16" t="s">
        <v>2642</v>
      </c>
      <c r="T1036" s="16" t="s">
        <v>4226</v>
      </c>
      <c r="U1036" s="17" t="s">
        <v>4227</v>
      </c>
      <c r="V1036" s="17"/>
      <c r="W1036" s="16"/>
      <c r="X1036" s="18"/>
      <c r="Y1036" s="16"/>
      <c r="Z1036" s="16"/>
      <c r="AA1036" s="19" t="str">
        <f t="shared" si="20"/>
        <v/>
      </c>
      <c r="AB1036" s="17"/>
      <c r="AC1036" s="17" t="s">
        <v>325</v>
      </c>
      <c r="AD1036" s="17"/>
      <c r="AE1036" s="15" t="s">
        <v>4228</v>
      </c>
      <c r="AF1036" s="16" t="s">
        <v>53</v>
      </c>
      <c r="AG1036" s="15" t="s">
        <v>383</v>
      </c>
      <c r="AH1036"/>
      <c r="AI1036"/>
      <c r="AJ1036"/>
      <c r="AK1036"/>
      <c r="AL1036"/>
      <c r="AM1036"/>
      <c r="AN1036"/>
      <c r="AO1036"/>
      <c r="AP1036"/>
    </row>
    <row r="1037" spans="1:42" s="33" customFormat="1" ht="63" hidden="1" customHeight="1" x14ac:dyDescent="0.25">
      <c r="A1037" s="13" t="s">
        <v>2581</v>
      </c>
      <c r="B1037" s="14">
        <v>93141500</v>
      </c>
      <c r="C1037" s="15" t="s">
        <v>4243</v>
      </c>
      <c r="D1037" s="15" t="s">
        <v>3749</v>
      </c>
      <c r="E1037" s="14" t="s">
        <v>3591</v>
      </c>
      <c r="F1037" s="22" t="s">
        <v>3746</v>
      </c>
      <c r="G1037" s="24" t="s">
        <v>3683</v>
      </c>
      <c r="H1037" s="23">
        <v>6250000</v>
      </c>
      <c r="I1037" s="23">
        <v>6250000</v>
      </c>
      <c r="J1037" s="16" t="s">
        <v>3598</v>
      </c>
      <c r="K1037" s="16" t="s">
        <v>48</v>
      </c>
      <c r="L1037" s="15" t="s">
        <v>2636</v>
      </c>
      <c r="M1037" s="15" t="s">
        <v>2637</v>
      </c>
      <c r="N1037" s="15" t="s">
        <v>2638</v>
      </c>
      <c r="O1037" s="15" t="s">
        <v>2639</v>
      </c>
      <c r="P1037" s="16" t="s">
        <v>2640</v>
      </c>
      <c r="Q1037" s="16" t="s">
        <v>4226</v>
      </c>
      <c r="R1037" s="16" t="s">
        <v>2640</v>
      </c>
      <c r="S1037" s="16" t="s">
        <v>2642</v>
      </c>
      <c r="T1037" s="16" t="s">
        <v>4226</v>
      </c>
      <c r="U1037" s="17" t="s">
        <v>4227</v>
      </c>
      <c r="V1037" s="17"/>
      <c r="W1037" s="16"/>
      <c r="X1037" s="18"/>
      <c r="Y1037" s="16"/>
      <c r="Z1037" s="16"/>
      <c r="AA1037" s="19" t="str">
        <f t="shared" si="20"/>
        <v/>
      </c>
      <c r="AB1037" s="17"/>
      <c r="AC1037" s="17" t="s">
        <v>325</v>
      </c>
      <c r="AD1037" s="17"/>
      <c r="AE1037" s="15" t="s">
        <v>4228</v>
      </c>
      <c r="AF1037" s="16" t="s">
        <v>53</v>
      </c>
      <c r="AG1037" s="15" t="s">
        <v>383</v>
      </c>
      <c r="AH1037"/>
      <c r="AI1037"/>
      <c r="AJ1037"/>
      <c r="AK1037"/>
      <c r="AL1037"/>
      <c r="AM1037"/>
      <c r="AN1037"/>
      <c r="AO1037"/>
      <c r="AP1037"/>
    </row>
    <row r="1038" spans="1:42" s="33" customFormat="1" ht="63" hidden="1" customHeight="1" x14ac:dyDescent="0.25">
      <c r="A1038" s="13" t="s">
        <v>2581</v>
      </c>
      <c r="B1038" s="14">
        <v>78111500</v>
      </c>
      <c r="C1038" s="15" t="s">
        <v>2668</v>
      </c>
      <c r="D1038" s="15" t="s">
        <v>3571</v>
      </c>
      <c r="E1038" s="14" t="s">
        <v>3581</v>
      </c>
      <c r="F1038" s="22" t="s">
        <v>3680</v>
      </c>
      <c r="G1038" s="24" t="s">
        <v>3683</v>
      </c>
      <c r="H1038" s="23">
        <v>40000000</v>
      </c>
      <c r="I1038" s="23">
        <v>40000000</v>
      </c>
      <c r="J1038" s="16" t="s">
        <v>3599</v>
      </c>
      <c r="K1038" s="16" t="s">
        <v>3600</v>
      </c>
      <c r="L1038" s="15" t="s">
        <v>2606</v>
      </c>
      <c r="M1038" s="15" t="s">
        <v>326</v>
      </c>
      <c r="N1038" s="15" t="s">
        <v>2607</v>
      </c>
      <c r="O1038" s="15" t="s">
        <v>2608</v>
      </c>
      <c r="P1038" s="16"/>
      <c r="Q1038" s="16" t="s">
        <v>2669</v>
      </c>
      <c r="R1038" s="16" t="s">
        <v>542</v>
      </c>
      <c r="S1038" s="16"/>
      <c r="T1038" s="16" t="s">
        <v>2669</v>
      </c>
      <c r="U1038" s="17" t="s">
        <v>2669</v>
      </c>
      <c r="V1038" s="17">
        <v>7506</v>
      </c>
      <c r="W1038" s="16">
        <v>20921</v>
      </c>
      <c r="X1038" s="18">
        <v>43007</v>
      </c>
      <c r="Y1038" s="16">
        <v>43011</v>
      </c>
      <c r="Z1038" s="16">
        <v>4600007506</v>
      </c>
      <c r="AA1038" s="19">
        <f t="shared" si="20"/>
        <v>1</v>
      </c>
      <c r="AB1038" s="17" t="s">
        <v>1280</v>
      </c>
      <c r="AC1038" s="17" t="s">
        <v>361</v>
      </c>
      <c r="AD1038" s="17" t="s">
        <v>2670</v>
      </c>
      <c r="AE1038" s="15" t="s">
        <v>2671</v>
      </c>
      <c r="AF1038" s="16" t="s">
        <v>53</v>
      </c>
      <c r="AG1038" s="15" t="s">
        <v>383</v>
      </c>
      <c r="AH1038"/>
      <c r="AI1038"/>
      <c r="AJ1038"/>
      <c r="AK1038"/>
      <c r="AL1038"/>
      <c r="AM1038"/>
      <c r="AN1038"/>
      <c r="AO1038"/>
      <c r="AP1038"/>
    </row>
    <row r="1039" spans="1:42" s="33" customFormat="1" ht="63" hidden="1" customHeight="1" x14ac:dyDescent="0.25">
      <c r="A1039" s="13" t="s">
        <v>2581</v>
      </c>
      <c r="B1039" s="14">
        <v>93141500</v>
      </c>
      <c r="C1039" s="15" t="s">
        <v>2672</v>
      </c>
      <c r="D1039" s="15" t="s">
        <v>3571</v>
      </c>
      <c r="E1039" s="14" t="s">
        <v>3578</v>
      </c>
      <c r="F1039" s="22" t="s">
        <v>3680</v>
      </c>
      <c r="G1039" s="24" t="s">
        <v>3683</v>
      </c>
      <c r="H1039" s="23">
        <v>50000000</v>
      </c>
      <c r="I1039" s="23">
        <v>50000000</v>
      </c>
      <c r="J1039" s="16" t="s">
        <v>3598</v>
      </c>
      <c r="K1039" s="16" t="s">
        <v>48</v>
      </c>
      <c r="L1039" s="15" t="s">
        <v>2606</v>
      </c>
      <c r="M1039" s="15" t="s">
        <v>326</v>
      </c>
      <c r="N1039" s="15" t="s">
        <v>2607</v>
      </c>
      <c r="O1039" s="15" t="s">
        <v>2608</v>
      </c>
      <c r="P1039" s="16" t="s">
        <v>2640</v>
      </c>
      <c r="Q1039" s="16" t="s">
        <v>2672</v>
      </c>
      <c r="R1039" s="16" t="s">
        <v>2640</v>
      </c>
      <c r="S1039" s="16" t="s">
        <v>2642</v>
      </c>
      <c r="T1039" s="16" t="s">
        <v>2672</v>
      </c>
      <c r="U1039" s="17" t="s">
        <v>2649</v>
      </c>
      <c r="V1039" s="17">
        <v>8047</v>
      </c>
      <c r="W1039" s="16">
        <v>20788</v>
      </c>
      <c r="X1039" s="18">
        <v>43124</v>
      </c>
      <c r="Y1039" s="16">
        <v>43126</v>
      </c>
      <c r="Z1039" s="16">
        <v>4600008032</v>
      </c>
      <c r="AA1039" s="19">
        <f t="shared" si="20"/>
        <v>1</v>
      </c>
      <c r="AB1039" s="17" t="s">
        <v>2673</v>
      </c>
      <c r="AC1039" s="17" t="s">
        <v>1359</v>
      </c>
      <c r="AD1039" s="17" t="s">
        <v>2674</v>
      </c>
      <c r="AE1039" s="15" t="s">
        <v>2671</v>
      </c>
      <c r="AF1039" s="16" t="s">
        <v>53</v>
      </c>
      <c r="AG1039" s="15" t="s">
        <v>383</v>
      </c>
      <c r="AH1039"/>
      <c r="AI1039"/>
      <c r="AJ1039"/>
      <c r="AK1039"/>
      <c r="AL1039"/>
      <c r="AM1039"/>
      <c r="AN1039"/>
      <c r="AO1039"/>
      <c r="AP1039"/>
    </row>
    <row r="1040" spans="1:42" s="33" customFormat="1" ht="63" hidden="1" customHeight="1" x14ac:dyDescent="0.25">
      <c r="A1040" s="13" t="s">
        <v>2675</v>
      </c>
      <c r="B1040" s="14">
        <v>93141500</v>
      </c>
      <c r="C1040" s="15" t="s">
        <v>2676</v>
      </c>
      <c r="D1040" s="15" t="s">
        <v>3749</v>
      </c>
      <c r="E1040" s="14" t="s">
        <v>3578</v>
      </c>
      <c r="F1040" s="22" t="s">
        <v>3746</v>
      </c>
      <c r="G1040" s="24" t="s">
        <v>3683</v>
      </c>
      <c r="H1040" s="23">
        <f>+(30041666.6666667)*1</f>
        <v>30041666.666666701</v>
      </c>
      <c r="I1040" s="23">
        <v>30041667</v>
      </c>
      <c r="J1040" s="16" t="s">
        <v>3598</v>
      </c>
      <c r="K1040" s="16" t="s">
        <v>48</v>
      </c>
      <c r="L1040" s="15" t="s">
        <v>2677</v>
      </c>
      <c r="M1040" s="15" t="s">
        <v>2678</v>
      </c>
      <c r="N1040" s="15" t="s">
        <v>2679</v>
      </c>
      <c r="O1040" s="15" t="s">
        <v>2680</v>
      </c>
      <c r="P1040" s="16" t="s">
        <v>374</v>
      </c>
      <c r="Q1040" s="16" t="s">
        <v>2681</v>
      </c>
      <c r="R1040" s="16" t="s">
        <v>2682</v>
      </c>
      <c r="S1040" s="16">
        <v>70063001</v>
      </c>
      <c r="T1040" s="16" t="s">
        <v>2683</v>
      </c>
      <c r="U1040" s="17" t="s">
        <v>2684</v>
      </c>
      <c r="V1040" s="17"/>
      <c r="W1040" s="16"/>
      <c r="X1040" s="18"/>
      <c r="Y1040" s="16"/>
      <c r="Z1040" s="16"/>
      <c r="AA1040" s="19" t="str">
        <f t="shared" si="20"/>
        <v/>
      </c>
      <c r="AB1040" s="17"/>
      <c r="AC1040" s="17"/>
      <c r="AD1040" s="17"/>
      <c r="AE1040" s="15" t="s">
        <v>2685</v>
      </c>
      <c r="AF1040" s="16" t="s">
        <v>53</v>
      </c>
      <c r="AG1040" s="15" t="s">
        <v>383</v>
      </c>
      <c r="AH1040"/>
      <c r="AI1040"/>
      <c r="AJ1040"/>
      <c r="AK1040"/>
      <c r="AL1040"/>
      <c r="AM1040"/>
      <c r="AN1040"/>
      <c r="AO1040"/>
      <c r="AP1040"/>
    </row>
    <row r="1041" spans="1:42" s="33" customFormat="1" ht="63" hidden="1" customHeight="1" x14ac:dyDescent="0.25">
      <c r="A1041" s="13" t="s">
        <v>2675</v>
      </c>
      <c r="B1041" s="14">
        <v>93141500</v>
      </c>
      <c r="C1041" s="15" t="s">
        <v>2686</v>
      </c>
      <c r="D1041" s="15" t="s">
        <v>3749</v>
      </c>
      <c r="E1041" s="14" t="s">
        <v>3578</v>
      </c>
      <c r="F1041" s="22" t="s">
        <v>3746</v>
      </c>
      <c r="G1041" s="24" t="s">
        <v>3683</v>
      </c>
      <c r="H1041" s="23">
        <f>+(30041666.6666667)*3</f>
        <v>90125000.000000104</v>
      </c>
      <c r="I1041" s="23">
        <v>90125000.000000104</v>
      </c>
      <c r="J1041" s="16" t="s">
        <v>3598</v>
      </c>
      <c r="K1041" s="16" t="s">
        <v>48</v>
      </c>
      <c r="L1041" s="15" t="s">
        <v>2677</v>
      </c>
      <c r="M1041" s="15" t="s">
        <v>2678</v>
      </c>
      <c r="N1041" s="15" t="s">
        <v>2687</v>
      </c>
      <c r="O1041" s="15" t="s">
        <v>2680</v>
      </c>
      <c r="P1041" s="16" t="s">
        <v>374</v>
      </c>
      <c r="Q1041" s="16" t="s">
        <v>2681</v>
      </c>
      <c r="R1041" s="16" t="s">
        <v>2682</v>
      </c>
      <c r="S1041" s="16">
        <v>70073001</v>
      </c>
      <c r="T1041" s="16" t="s">
        <v>2683</v>
      </c>
      <c r="U1041" s="17" t="s">
        <v>2684</v>
      </c>
      <c r="V1041" s="17"/>
      <c r="W1041" s="16"/>
      <c r="X1041" s="18"/>
      <c r="Y1041" s="16"/>
      <c r="Z1041" s="16"/>
      <c r="AA1041" s="19" t="str">
        <f t="shared" si="20"/>
        <v/>
      </c>
      <c r="AB1041" s="17"/>
      <c r="AC1041" s="17"/>
      <c r="AD1041" s="17"/>
      <c r="AE1041" s="15" t="s">
        <v>2685</v>
      </c>
      <c r="AF1041" s="16" t="s">
        <v>53</v>
      </c>
      <c r="AG1041" s="15" t="s">
        <v>383</v>
      </c>
      <c r="AH1041"/>
      <c r="AI1041"/>
      <c r="AJ1041"/>
      <c r="AK1041"/>
      <c r="AL1041"/>
      <c r="AM1041"/>
      <c r="AN1041"/>
      <c r="AO1041"/>
      <c r="AP1041"/>
    </row>
    <row r="1042" spans="1:42" s="33" customFormat="1" ht="63" hidden="1" customHeight="1" x14ac:dyDescent="0.25">
      <c r="A1042" s="13" t="s">
        <v>2675</v>
      </c>
      <c r="B1042" s="14">
        <v>93141500</v>
      </c>
      <c r="C1042" s="15" t="s">
        <v>2688</v>
      </c>
      <c r="D1042" s="15" t="s">
        <v>3749</v>
      </c>
      <c r="E1042" s="14" t="s">
        <v>3578</v>
      </c>
      <c r="F1042" s="22" t="s">
        <v>3746</v>
      </c>
      <c r="G1042" s="24" t="s">
        <v>3683</v>
      </c>
      <c r="H1042" s="23">
        <f>+(30041666.6666667)*2</f>
        <v>60083333.333333403</v>
      </c>
      <c r="I1042" s="23">
        <v>60083333</v>
      </c>
      <c r="J1042" s="16" t="s">
        <v>3598</v>
      </c>
      <c r="K1042" s="16" t="s">
        <v>48</v>
      </c>
      <c r="L1042" s="15" t="s">
        <v>2677</v>
      </c>
      <c r="M1042" s="15" t="s">
        <v>2678</v>
      </c>
      <c r="N1042" s="15" t="s">
        <v>2687</v>
      </c>
      <c r="O1042" s="15" t="s">
        <v>2680</v>
      </c>
      <c r="P1042" s="16" t="s">
        <v>374</v>
      </c>
      <c r="Q1042" s="16" t="s">
        <v>2681</v>
      </c>
      <c r="R1042" s="16" t="s">
        <v>2682</v>
      </c>
      <c r="S1042" s="16">
        <v>70073001</v>
      </c>
      <c r="T1042" s="16" t="s">
        <v>2683</v>
      </c>
      <c r="U1042" s="17" t="s">
        <v>2684</v>
      </c>
      <c r="V1042" s="17"/>
      <c r="W1042" s="16"/>
      <c r="X1042" s="18"/>
      <c r="Y1042" s="16"/>
      <c r="Z1042" s="16"/>
      <c r="AA1042" s="19" t="str">
        <f t="shared" si="20"/>
        <v/>
      </c>
      <c r="AB1042" s="17"/>
      <c r="AC1042" s="17"/>
      <c r="AD1042" s="17"/>
      <c r="AE1042" s="15" t="s">
        <v>2685</v>
      </c>
      <c r="AF1042" s="16" t="s">
        <v>53</v>
      </c>
      <c r="AG1042" s="15" t="s">
        <v>383</v>
      </c>
      <c r="AH1042"/>
      <c r="AI1042"/>
      <c r="AJ1042"/>
      <c r="AK1042"/>
      <c r="AL1042"/>
      <c r="AM1042"/>
      <c r="AN1042"/>
      <c r="AO1042"/>
      <c r="AP1042"/>
    </row>
    <row r="1043" spans="1:42" s="33" customFormat="1" ht="63" hidden="1" customHeight="1" x14ac:dyDescent="0.25">
      <c r="A1043" s="13" t="s">
        <v>2675</v>
      </c>
      <c r="B1043" s="14">
        <v>93141500</v>
      </c>
      <c r="C1043" s="15" t="s">
        <v>2689</v>
      </c>
      <c r="D1043" s="15" t="s">
        <v>3749</v>
      </c>
      <c r="E1043" s="14" t="s">
        <v>3578</v>
      </c>
      <c r="F1043" s="22" t="s">
        <v>3746</v>
      </c>
      <c r="G1043" s="24" t="s">
        <v>3683</v>
      </c>
      <c r="H1043" s="23">
        <f>+(30041666.6666667)*4</f>
        <v>120166666.66666681</v>
      </c>
      <c r="I1043" s="23">
        <v>120166667</v>
      </c>
      <c r="J1043" s="16" t="s">
        <v>3598</v>
      </c>
      <c r="K1043" s="16" t="s">
        <v>48</v>
      </c>
      <c r="L1043" s="15" t="s">
        <v>2677</v>
      </c>
      <c r="M1043" s="15" t="s">
        <v>2678</v>
      </c>
      <c r="N1043" s="15" t="s">
        <v>2687</v>
      </c>
      <c r="O1043" s="15" t="s">
        <v>2680</v>
      </c>
      <c r="P1043" s="16" t="s">
        <v>374</v>
      </c>
      <c r="Q1043" s="16" t="s">
        <v>2681</v>
      </c>
      <c r="R1043" s="16" t="s">
        <v>2682</v>
      </c>
      <c r="S1043" s="16">
        <v>70073001</v>
      </c>
      <c r="T1043" s="16" t="s">
        <v>2683</v>
      </c>
      <c r="U1043" s="17" t="s">
        <v>2684</v>
      </c>
      <c r="V1043" s="17"/>
      <c r="W1043" s="16"/>
      <c r="X1043" s="18"/>
      <c r="Y1043" s="16"/>
      <c r="Z1043" s="16"/>
      <c r="AA1043" s="19" t="str">
        <f t="shared" si="20"/>
        <v/>
      </c>
      <c r="AB1043" s="17"/>
      <c r="AC1043" s="17"/>
      <c r="AD1043" s="17"/>
      <c r="AE1043" s="15" t="s">
        <v>2685</v>
      </c>
      <c r="AF1043" s="16" t="s">
        <v>53</v>
      </c>
      <c r="AG1043" s="15" t="s">
        <v>383</v>
      </c>
      <c r="AH1043"/>
      <c r="AI1043"/>
      <c r="AJ1043"/>
      <c r="AK1043"/>
      <c r="AL1043"/>
      <c r="AM1043"/>
      <c r="AN1043"/>
      <c r="AO1043"/>
      <c r="AP1043"/>
    </row>
    <row r="1044" spans="1:42" s="33" customFormat="1" ht="63" hidden="1" customHeight="1" x14ac:dyDescent="0.25">
      <c r="A1044" s="13" t="s">
        <v>2675</v>
      </c>
      <c r="B1044" s="14">
        <v>93141500</v>
      </c>
      <c r="C1044" s="15" t="s">
        <v>2690</v>
      </c>
      <c r="D1044" s="15" t="s">
        <v>3749</v>
      </c>
      <c r="E1044" s="14" t="s">
        <v>3578</v>
      </c>
      <c r="F1044" s="22" t="s">
        <v>3746</v>
      </c>
      <c r="G1044" s="24" t="s">
        <v>3683</v>
      </c>
      <c r="H1044" s="23">
        <f>+(30041666.6666667)*3</f>
        <v>90125000.000000104</v>
      </c>
      <c r="I1044" s="23">
        <v>90125000</v>
      </c>
      <c r="J1044" s="16" t="s">
        <v>3598</v>
      </c>
      <c r="K1044" s="16" t="s">
        <v>48</v>
      </c>
      <c r="L1044" s="15" t="s">
        <v>2677</v>
      </c>
      <c r="M1044" s="15" t="s">
        <v>2678</v>
      </c>
      <c r="N1044" s="15" t="s">
        <v>2687</v>
      </c>
      <c r="O1044" s="15" t="s">
        <v>2680</v>
      </c>
      <c r="P1044" s="16" t="s">
        <v>374</v>
      </c>
      <c r="Q1044" s="16" t="s">
        <v>2681</v>
      </c>
      <c r="R1044" s="16" t="s">
        <v>2682</v>
      </c>
      <c r="S1044" s="16">
        <v>70073001</v>
      </c>
      <c r="T1044" s="16" t="s">
        <v>2683</v>
      </c>
      <c r="U1044" s="17" t="s">
        <v>2684</v>
      </c>
      <c r="V1044" s="17"/>
      <c r="W1044" s="16"/>
      <c r="X1044" s="18"/>
      <c r="Y1044" s="16"/>
      <c r="Z1044" s="16"/>
      <c r="AA1044" s="19" t="str">
        <f t="shared" si="20"/>
        <v/>
      </c>
      <c r="AB1044" s="17"/>
      <c r="AC1044" s="17"/>
      <c r="AD1044" s="17"/>
      <c r="AE1044" s="15" t="s">
        <v>2685</v>
      </c>
      <c r="AF1044" s="16" t="s">
        <v>53</v>
      </c>
      <c r="AG1044" s="15" t="s">
        <v>383</v>
      </c>
      <c r="AH1044"/>
      <c r="AI1044"/>
      <c r="AJ1044"/>
      <c r="AK1044"/>
      <c r="AL1044"/>
      <c r="AM1044"/>
      <c r="AN1044"/>
      <c r="AO1044"/>
      <c r="AP1044"/>
    </row>
    <row r="1045" spans="1:42" s="33" customFormat="1" ht="63" hidden="1" customHeight="1" x14ac:dyDescent="0.25">
      <c r="A1045" s="13" t="s">
        <v>2675</v>
      </c>
      <c r="B1045" s="14">
        <v>93141500</v>
      </c>
      <c r="C1045" s="15" t="s">
        <v>2691</v>
      </c>
      <c r="D1045" s="15" t="s">
        <v>3749</v>
      </c>
      <c r="E1045" s="14" t="s">
        <v>3578</v>
      </c>
      <c r="F1045" s="22" t="s">
        <v>3746</v>
      </c>
      <c r="G1045" s="24" t="s">
        <v>3683</v>
      </c>
      <c r="H1045" s="23">
        <f>+(30041666.6666667)*2</f>
        <v>60083333.333333403</v>
      </c>
      <c r="I1045" s="23">
        <v>60083333</v>
      </c>
      <c r="J1045" s="16" t="s">
        <v>3598</v>
      </c>
      <c r="K1045" s="16" t="s">
        <v>48</v>
      </c>
      <c r="L1045" s="15" t="s">
        <v>2677</v>
      </c>
      <c r="M1045" s="15" t="s">
        <v>2678</v>
      </c>
      <c r="N1045" s="15" t="s">
        <v>2687</v>
      </c>
      <c r="O1045" s="15" t="s">
        <v>2680</v>
      </c>
      <c r="P1045" s="16" t="s">
        <v>374</v>
      </c>
      <c r="Q1045" s="16" t="s">
        <v>2681</v>
      </c>
      <c r="R1045" s="16" t="s">
        <v>2682</v>
      </c>
      <c r="S1045" s="16">
        <v>70073001</v>
      </c>
      <c r="T1045" s="16" t="s">
        <v>2683</v>
      </c>
      <c r="U1045" s="17" t="s">
        <v>2684</v>
      </c>
      <c r="V1045" s="17"/>
      <c r="W1045" s="16"/>
      <c r="X1045" s="18"/>
      <c r="Y1045" s="16"/>
      <c r="Z1045" s="16"/>
      <c r="AA1045" s="19" t="str">
        <f t="shared" si="20"/>
        <v/>
      </c>
      <c r="AB1045" s="17"/>
      <c r="AC1045" s="17"/>
      <c r="AD1045" s="17"/>
      <c r="AE1045" s="15" t="s">
        <v>2685</v>
      </c>
      <c r="AF1045" s="16" t="s">
        <v>53</v>
      </c>
      <c r="AG1045" s="15" t="s">
        <v>383</v>
      </c>
      <c r="AH1045"/>
      <c r="AI1045"/>
      <c r="AJ1045"/>
      <c r="AK1045"/>
      <c r="AL1045"/>
      <c r="AM1045"/>
      <c r="AN1045"/>
      <c r="AO1045"/>
      <c r="AP1045"/>
    </row>
    <row r="1046" spans="1:42" s="33" customFormat="1" ht="63" hidden="1" customHeight="1" x14ac:dyDescent="0.25">
      <c r="A1046" s="13" t="s">
        <v>2675</v>
      </c>
      <c r="B1046" s="14">
        <v>93141500</v>
      </c>
      <c r="C1046" s="15" t="s">
        <v>2692</v>
      </c>
      <c r="D1046" s="15" t="s">
        <v>3749</v>
      </c>
      <c r="E1046" s="14" t="s">
        <v>3578</v>
      </c>
      <c r="F1046" s="22" t="s">
        <v>3746</v>
      </c>
      <c r="G1046" s="24" t="s">
        <v>3683</v>
      </c>
      <c r="H1046" s="23">
        <f>+(30041666.6666667)*2</f>
        <v>60083333.333333403</v>
      </c>
      <c r="I1046" s="23">
        <v>60083333</v>
      </c>
      <c r="J1046" s="16" t="s">
        <v>3598</v>
      </c>
      <c r="K1046" s="16" t="s">
        <v>48</v>
      </c>
      <c r="L1046" s="15" t="s">
        <v>2677</v>
      </c>
      <c r="M1046" s="15" t="s">
        <v>2678</v>
      </c>
      <c r="N1046" s="15" t="s">
        <v>2687</v>
      </c>
      <c r="O1046" s="15" t="s">
        <v>2680</v>
      </c>
      <c r="P1046" s="16" t="s">
        <v>374</v>
      </c>
      <c r="Q1046" s="16" t="s">
        <v>2681</v>
      </c>
      <c r="R1046" s="16" t="s">
        <v>2682</v>
      </c>
      <c r="S1046" s="16">
        <v>70073001</v>
      </c>
      <c r="T1046" s="16" t="s">
        <v>2683</v>
      </c>
      <c r="U1046" s="17" t="s">
        <v>2684</v>
      </c>
      <c r="V1046" s="17"/>
      <c r="W1046" s="16"/>
      <c r="X1046" s="18"/>
      <c r="Y1046" s="16"/>
      <c r="Z1046" s="16"/>
      <c r="AA1046" s="19" t="str">
        <f t="shared" si="20"/>
        <v/>
      </c>
      <c r="AB1046" s="17"/>
      <c r="AC1046" s="17"/>
      <c r="AD1046" s="17"/>
      <c r="AE1046" s="15" t="s">
        <v>2685</v>
      </c>
      <c r="AF1046" s="16" t="s">
        <v>53</v>
      </c>
      <c r="AG1046" s="15" t="s">
        <v>383</v>
      </c>
      <c r="AH1046"/>
      <c r="AI1046"/>
      <c r="AJ1046"/>
      <c r="AK1046"/>
      <c r="AL1046"/>
      <c r="AM1046"/>
      <c r="AN1046"/>
      <c r="AO1046"/>
      <c r="AP1046"/>
    </row>
    <row r="1047" spans="1:42" s="33" customFormat="1" ht="63" hidden="1" customHeight="1" x14ac:dyDescent="0.25">
      <c r="A1047" s="13" t="s">
        <v>2675</v>
      </c>
      <c r="B1047" s="14">
        <v>93141500</v>
      </c>
      <c r="C1047" s="15" t="s">
        <v>2693</v>
      </c>
      <c r="D1047" s="15" t="s">
        <v>3749</v>
      </c>
      <c r="E1047" s="14" t="s">
        <v>3578</v>
      </c>
      <c r="F1047" s="22" t="s">
        <v>3746</v>
      </c>
      <c r="G1047" s="24" t="s">
        <v>3683</v>
      </c>
      <c r="H1047" s="23">
        <f>+(30041666.6666667)*3</f>
        <v>90125000.000000104</v>
      </c>
      <c r="I1047" s="23">
        <v>90125000</v>
      </c>
      <c r="J1047" s="16" t="s">
        <v>3598</v>
      </c>
      <c r="K1047" s="16" t="s">
        <v>48</v>
      </c>
      <c r="L1047" s="15" t="s">
        <v>2677</v>
      </c>
      <c r="M1047" s="15" t="s">
        <v>2678</v>
      </c>
      <c r="N1047" s="15" t="s">
        <v>2687</v>
      </c>
      <c r="O1047" s="15" t="s">
        <v>2680</v>
      </c>
      <c r="P1047" s="16" t="s">
        <v>374</v>
      </c>
      <c r="Q1047" s="16" t="s">
        <v>2681</v>
      </c>
      <c r="R1047" s="16" t="s">
        <v>2682</v>
      </c>
      <c r="S1047" s="16">
        <v>70073001</v>
      </c>
      <c r="T1047" s="16" t="s">
        <v>2683</v>
      </c>
      <c r="U1047" s="17" t="s">
        <v>2684</v>
      </c>
      <c r="V1047" s="17"/>
      <c r="W1047" s="16"/>
      <c r="X1047" s="18"/>
      <c r="Y1047" s="16"/>
      <c r="Z1047" s="16"/>
      <c r="AA1047" s="19" t="str">
        <f t="shared" si="20"/>
        <v/>
      </c>
      <c r="AB1047" s="17"/>
      <c r="AC1047" s="17"/>
      <c r="AD1047" s="17"/>
      <c r="AE1047" s="15" t="s">
        <v>2685</v>
      </c>
      <c r="AF1047" s="16" t="s">
        <v>53</v>
      </c>
      <c r="AG1047" s="15" t="s">
        <v>383</v>
      </c>
      <c r="AH1047"/>
      <c r="AI1047"/>
      <c r="AJ1047"/>
      <c r="AK1047"/>
      <c r="AL1047"/>
      <c r="AM1047"/>
      <c r="AN1047"/>
      <c r="AO1047"/>
      <c r="AP1047"/>
    </row>
    <row r="1048" spans="1:42" s="33" customFormat="1" ht="63" hidden="1" customHeight="1" x14ac:dyDescent="0.25">
      <c r="A1048" s="13" t="s">
        <v>2675</v>
      </c>
      <c r="B1048" s="14">
        <v>93141500</v>
      </c>
      <c r="C1048" s="15" t="s">
        <v>2694</v>
      </c>
      <c r="D1048" s="15" t="s">
        <v>3749</v>
      </c>
      <c r="E1048" s="14" t="s">
        <v>3581</v>
      </c>
      <c r="F1048" s="22" t="s">
        <v>3746</v>
      </c>
      <c r="G1048" s="24" t="s">
        <v>3683</v>
      </c>
      <c r="H1048" s="23">
        <f>+(30041666.6666667)*4</f>
        <v>120166666.66666681</v>
      </c>
      <c r="I1048" s="23">
        <v>120166667</v>
      </c>
      <c r="J1048" s="16" t="s">
        <v>3598</v>
      </c>
      <c r="K1048" s="16" t="s">
        <v>48</v>
      </c>
      <c r="L1048" s="15" t="s">
        <v>2677</v>
      </c>
      <c r="M1048" s="15" t="s">
        <v>2678</v>
      </c>
      <c r="N1048" s="15" t="s">
        <v>2687</v>
      </c>
      <c r="O1048" s="15" t="s">
        <v>2680</v>
      </c>
      <c r="P1048" s="16" t="s">
        <v>374</v>
      </c>
      <c r="Q1048" s="16" t="s">
        <v>2681</v>
      </c>
      <c r="R1048" s="16" t="s">
        <v>2682</v>
      </c>
      <c r="S1048" s="16">
        <v>70073001</v>
      </c>
      <c r="T1048" s="16" t="s">
        <v>2683</v>
      </c>
      <c r="U1048" s="17" t="s">
        <v>2684</v>
      </c>
      <c r="V1048" s="17"/>
      <c r="W1048" s="16"/>
      <c r="X1048" s="18"/>
      <c r="Y1048" s="16"/>
      <c r="Z1048" s="16"/>
      <c r="AA1048" s="19" t="str">
        <f t="shared" si="20"/>
        <v/>
      </c>
      <c r="AB1048" s="17"/>
      <c r="AC1048" s="17"/>
      <c r="AD1048" s="17"/>
      <c r="AE1048" s="15" t="s">
        <v>2685</v>
      </c>
      <c r="AF1048" s="16" t="s">
        <v>53</v>
      </c>
      <c r="AG1048" s="15" t="s">
        <v>383</v>
      </c>
      <c r="AH1048"/>
      <c r="AI1048"/>
      <c r="AJ1048"/>
      <c r="AK1048"/>
      <c r="AL1048"/>
      <c r="AM1048"/>
      <c r="AN1048"/>
      <c r="AO1048"/>
      <c r="AP1048"/>
    </row>
    <row r="1049" spans="1:42" s="33" customFormat="1" ht="63" hidden="1" customHeight="1" x14ac:dyDescent="0.25">
      <c r="A1049" s="13" t="s">
        <v>2675</v>
      </c>
      <c r="B1049" s="14">
        <v>93141500</v>
      </c>
      <c r="C1049" s="15" t="s">
        <v>2695</v>
      </c>
      <c r="D1049" s="15" t="s">
        <v>3574</v>
      </c>
      <c r="E1049" s="14" t="s">
        <v>3577</v>
      </c>
      <c r="F1049" s="14" t="s">
        <v>3615</v>
      </c>
      <c r="G1049" s="24" t="s">
        <v>3683</v>
      </c>
      <c r="H1049" s="23">
        <v>100000000</v>
      </c>
      <c r="I1049" s="23">
        <v>100000000</v>
      </c>
      <c r="J1049" s="16" t="s">
        <v>3598</v>
      </c>
      <c r="K1049" s="16" t="s">
        <v>48</v>
      </c>
      <c r="L1049" s="15" t="s">
        <v>2677</v>
      </c>
      <c r="M1049" s="15" t="s">
        <v>2678</v>
      </c>
      <c r="N1049" s="15" t="s">
        <v>2687</v>
      </c>
      <c r="O1049" s="15" t="s">
        <v>2680</v>
      </c>
      <c r="P1049" s="16" t="s">
        <v>2696</v>
      </c>
      <c r="Q1049" s="16" t="s">
        <v>2697</v>
      </c>
      <c r="R1049" s="16" t="s">
        <v>2698</v>
      </c>
      <c r="S1049" s="16">
        <v>70062001</v>
      </c>
      <c r="T1049" s="16" t="s">
        <v>2699</v>
      </c>
      <c r="U1049" s="17" t="s">
        <v>2700</v>
      </c>
      <c r="V1049" s="17"/>
      <c r="W1049" s="16"/>
      <c r="X1049" s="18"/>
      <c r="Y1049" s="16"/>
      <c r="Z1049" s="16"/>
      <c r="AA1049" s="19" t="str">
        <f t="shared" si="20"/>
        <v/>
      </c>
      <c r="AB1049" s="17"/>
      <c r="AC1049" s="17"/>
      <c r="AD1049" s="17"/>
      <c r="AE1049" s="15" t="s">
        <v>2701</v>
      </c>
      <c r="AF1049" s="16" t="s">
        <v>53</v>
      </c>
      <c r="AG1049" s="15" t="s">
        <v>383</v>
      </c>
      <c r="AH1049"/>
      <c r="AI1049"/>
      <c r="AJ1049"/>
      <c r="AK1049"/>
      <c r="AL1049"/>
      <c r="AM1049"/>
      <c r="AN1049"/>
      <c r="AO1049"/>
      <c r="AP1049"/>
    </row>
    <row r="1050" spans="1:42" s="33" customFormat="1" ht="63" hidden="1" customHeight="1" x14ac:dyDescent="0.25">
      <c r="A1050" s="13" t="s">
        <v>2675</v>
      </c>
      <c r="B1050" s="14">
        <v>93141500</v>
      </c>
      <c r="C1050" s="15" t="s">
        <v>2702</v>
      </c>
      <c r="D1050" s="15" t="s">
        <v>3571</v>
      </c>
      <c r="E1050" s="14" t="s">
        <v>3585</v>
      </c>
      <c r="F1050" s="14" t="s">
        <v>3682</v>
      </c>
      <c r="G1050" s="24" t="s">
        <v>3683</v>
      </c>
      <c r="H1050" s="23">
        <v>500000000</v>
      </c>
      <c r="I1050" s="23">
        <v>500000000</v>
      </c>
      <c r="J1050" s="16" t="s">
        <v>3598</v>
      </c>
      <c r="K1050" s="16" t="s">
        <v>48</v>
      </c>
      <c r="L1050" s="15" t="s">
        <v>2703</v>
      </c>
      <c r="M1050" s="15" t="s">
        <v>2678</v>
      </c>
      <c r="N1050" s="15" t="s">
        <v>2687</v>
      </c>
      <c r="O1050" s="15" t="s">
        <v>2680</v>
      </c>
      <c r="P1050" s="16" t="s">
        <v>2696</v>
      </c>
      <c r="Q1050" s="16" t="s">
        <v>2704</v>
      </c>
      <c r="R1050" s="16" t="s">
        <v>2705</v>
      </c>
      <c r="S1050" s="16">
        <v>70057001</v>
      </c>
      <c r="T1050" s="16" t="s">
        <v>2706</v>
      </c>
      <c r="U1050" s="17" t="s">
        <v>2707</v>
      </c>
      <c r="V1050" s="17"/>
      <c r="W1050" s="16"/>
      <c r="X1050" s="18"/>
      <c r="Y1050" s="16"/>
      <c r="Z1050" s="16"/>
      <c r="AA1050" s="19" t="str">
        <f t="shared" si="20"/>
        <v/>
      </c>
      <c r="AB1050" s="17"/>
      <c r="AC1050" s="17"/>
      <c r="AD1050" s="17"/>
      <c r="AE1050" s="15" t="s">
        <v>2708</v>
      </c>
      <c r="AF1050" s="16" t="s">
        <v>53</v>
      </c>
      <c r="AG1050" s="15" t="s">
        <v>383</v>
      </c>
      <c r="AH1050"/>
      <c r="AI1050"/>
      <c r="AJ1050"/>
      <c r="AK1050"/>
      <c r="AL1050"/>
      <c r="AM1050"/>
      <c r="AN1050"/>
      <c r="AO1050"/>
      <c r="AP1050"/>
    </row>
    <row r="1051" spans="1:42" s="33" customFormat="1" ht="63" hidden="1" customHeight="1" x14ac:dyDescent="0.25">
      <c r="A1051" s="13" t="s">
        <v>2675</v>
      </c>
      <c r="B1051" s="14">
        <v>93141500</v>
      </c>
      <c r="C1051" s="15" t="s">
        <v>2709</v>
      </c>
      <c r="D1051" s="15" t="s">
        <v>3571</v>
      </c>
      <c r="E1051" s="14" t="s">
        <v>3577</v>
      </c>
      <c r="F1051" s="22" t="s">
        <v>3679</v>
      </c>
      <c r="G1051" s="24" t="s">
        <v>3683</v>
      </c>
      <c r="H1051" s="23">
        <v>25000000</v>
      </c>
      <c r="I1051" s="23">
        <v>25000000</v>
      </c>
      <c r="J1051" s="16" t="s">
        <v>3598</v>
      </c>
      <c r="K1051" s="16" t="s">
        <v>48</v>
      </c>
      <c r="L1051" s="15" t="s">
        <v>2703</v>
      </c>
      <c r="M1051" s="15" t="s">
        <v>2678</v>
      </c>
      <c r="N1051" s="15" t="s">
        <v>2687</v>
      </c>
      <c r="O1051" s="15" t="s">
        <v>2680</v>
      </c>
      <c r="P1051" s="16"/>
      <c r="Q1051" s="16"/>
      <c r="R1051" s="16"/>
      <c r="S1051" s="16"/>
      <c r="T1051" s="16"/>
      <c r="U1051" s="17"/>
      <c r="V1051" s="17"/>
      <c r="W1051" s="16"/>
      <c r="X1051" s="18"/>
      <c r="Y1051" s="16"/>
      <c r="Z1051" s="16"/>
      <c r="AA1051" s="19" t="str">
        <f t="shared" si="20"/>
        <v/>
      </c>
      <c r="AB1051" s="17"/>
      <c r="AC1051" s="17"/>
      <c r="AD1051" s="17"/>
      <c r="AE1051" s="15" t="s">
        <v>2710</v>
      </c>
      <c r="AF1051" s="16" t="s">
        <v>53</v>
      </c>
      <c r="AG1051" s="15" t="s">
        <v>383</v>
      </c>
      <c r="AH1051"/>
      <c r="AI1051"/>
      <c r="AJ1051"/>
      <c r="AK1051"/>
      <c r="AL1051"/>
      <c r="AM1051"/>
      <c r="AN1051"/>
      <c r="AO1051"/>
      <c r="AP1051"/>
    </row>
    <row r="1052" spans="1:42" s="33" customFormat="1" ht="63" hidden="1" customHeight="1" x14ac:dyDescent="0.25">
      <c r="A1052" s="13" t="s">
        <v>2675</v>
      </c>
      <c r="B1052" s="14">
        <v>93141500</v>
      </c>
      <c r="C1052" s="15" t="s">
        <v>2711</v>
      </c>
      <c r="D1052" s="15" t="s">
        <v>3572</v>
      </c>
      <c r="E1052" s="14" t="s">
        <v>3581</v>
      </c>
      <c r="F1052" s="14" t="s">
        <v>3682</v>
      </c>
      <c r="G1052" s="24" t="s">
        <v>3683</v>
      </c>
      <c r="H1052" s="23">
        <v>736000000</v>
      </c>
      <c r="I1052" s="23">
        <v>736000000</v>
      </c>
      <c r="J1052" s="16" t="s">
        <v>3598</v>
      </c>
      <c r="K1052" s="16" t="s">
        <v>48</v>
      </c>
      <c r="L1052" s="15" t="s">
        <v>2677</v>
      </c>
      <c r="M1052" s="15" t="s">
        <v>2678</v>
      </c>
      <c r="N1052" s="15" t="s">
        <v>2687</v>
      </c>
      <c r="O1052" s="15" t="s">
        <v>2680</v>
      </c>
      <c r="P1052" s="16" t="s">
        <v>2712</v>
      </c>
      <c r="Q1052" s="16" t="s">
        <v>2713</v>
      </c>
      <c r="R1052" s="16" t="s">
        <v>2714</v>
      </c>
      <c r="S1052" s="16">
        <v>70060001</v>
      </c>
      <c r="T1052" s="16" t="s">
        <v>2715</v>
      </c>
      <c r="U1052" s="17" t="s">
        <v>2716</v>
      </c>
      <c r="V1052" s="17"/>
      <c r="W1052" s="16"/>
      <c r="X1052" s="18"/>
      <c r="Y1052" s="16"/>
      <c r="Z1052" s="16"/>
      <c r="AA1052" s="19" t="str">
        <f t="shared" si="20"/>
        <v/>
      </c>
      <c r="AB1052" s="17"/>
      <c r="AC1052" s="17"/>
      <c r="AD1052" s="17"/>
      <c r="AE1052" s="15" t="s">
        <v>2717</v>
      </c>
      <c r="AF1052" s="16" t="s">
        <v>53</v>
      </c>
      <c r="AG1052" s="15" t="s">
        <v>383</v>
      </c>
      <c r="AH1052"/>
      <c r="AI1052"/>
      <c r="AJ1052"/>
      <c r="AK1052"/>
      <c r="AL1052"/>
      <c r="AM1052"/>
      <c r="AN1052"/>
      <c r="AO1052"/>
      <c r="AP1052"/>
    </row>
    <row r="1053" spans="1:42" s="33" customFormat="1" ht="63" hidden="1" customHeight="1" x14ac:dyDescent="0.25">
      <c r="A1053" s="13" t="s">
        <v>2675</v>
      </c>
      <c r="B1053" s="14">
        <v>93141500</v>
      </c>
      <c r="C1053" s="15" t="s">
        <v>2718</v>
      </c>
      <c r="D1053" s="15" t="s">
        <v>3574</v>
      </c>
      <c r="E1053" s="14" t="s">
        <v>3581</v>
      </c>
      <c r="F1053" s="14" t="s">
        <v>3682</v>
      </c>
      <c r="G1053" s="24" t="s">
        <v>3683</v>
      </c>
      <c r="H1053" s="23">
        <v>136000000</v>
      </c>
      <c r="I1053" s="23">
        <v>136000000</v>
      </c>
      <c r="J1053" s="16" t="s">
        <v>3598</v>
      </c>
      <c r="K1053" s="16" t="s">
        <v>48</v>
      </c>
      <c r="L1053" s="15" t="s">
        <v>2677</v>
      </c>
      <c r="M1053" s="15" t="s">
        <v>2678</v>
      </c>
      <c r="N1053" s="15" t="s">
        <v>2687</v>
      </c>
      <c r="O1053" s="15" t="s">
        <v>2680</v>
      </c>
      <c r="P1053" s="16" t="s">
        <v>374</v>
      </c>
      <c r="Q1053" s="16" t="s">
        <v>2719</v>
      </c>
      <c r="R1053" s="16" t="s">
        <v>2720</v>
      </c>
      <c r="S1053" s="16">
        <v>70063001</v>
      </c>
      <c r="T1053" s="16" t="s">
        <v>2719</v>
      </c>
      <c r="U1053" s="17" t="s">
        <v>2721</v>
      </c>
      <c r="V1053" s="17"/>
      <c r="W1053" s="16"/>
      <c r="X1053" s="18"/>
      <c r="Y1053" s="16"/>
      <c r="Z1053" s="16"/>
      <c r="AA1053" s="19" t="str">
        <f t="shared" si="20"/>
        <v/>
      </c>
      <c r="AB1053" s="17"/>
      <c r="AC1053" s="17"/>
      <c r="AD1053" s="17"/>
      <c r="AE1053" s="15" t="s">
        <v>2722</v>
      </c>
      <c r="AF1053" s="16" t="s">
        <v>53</v>
      </c>
      <c r="AG1053" s="15" t="s">
        <v>383</v>
      </c>
      <c r="AH1053"/>
      <c r="AI1053"/>
      <c r="AJ1053"/>
      <c r="AK1053"/>
      <c r="AL1053"/>
      <c r="AM1053"/>
      <c r="AN1053"/>
      <c r="AO1053"/>
      <c r="AP1053"/>
    </row>
    <row r="1054" spans="1:42" s="33" customFormat="1" ht="63" hidden="1" customHeight="1" x14ac:dyDescent="0.25">
      <c r="A1054" s="13" t="s">
        <v>2675</v>
      </c>
      <c r="B1054" s="14">
        <v>93141500</v>
      </c>
      <c r="C1054" s="15" t="s">
        <v>2723</v>
      </c>
      <c r="D1054" s="15" t="s">
        <v>3574</v>
      </c>
      <c r="E1054" s="14" t="s">
        <v>3584</v>
      </c>
      <c r="F1054" s="14" t="s">
        <v>3682</v>
      </c>
      <c r="G1054" s="24" t="s">
        <v>3683</v>
      </c>
      <c r="H1054" s="23">
        <v>329000000</v>
      </c>
      <c r="I1054" s="23">
        <v>329000000</v>
      </c>
      <c r="J1054" s="16" t="s">
        <v>3598</v>
      </c>
      <c r="K1054" s="16" t="s">
        <v>48</v>
      </c>
      <c r="L1054" s="15" t="s">
        <v>2703</v>
      </c>
      <c r="M1054" s="15" t="s">
        <v>2678</v>
      </c>
      <c r="N1054" s="15" t="s">
        <v>2687</v>
      </c>
      <c r="O1054" s="15" t="s">
        <v>2680</v>
      </c>
      <c r="P1054" s="16" t="s">
        <v>2724</v>
      </c>
      <c r="Q1054" s="16" t="s">
        <v>2725</v>
      </c>
      <c r="R1054" s="16" t="s">
        <v>2726</v>
      </c>
      <c r="S1054" s="16">
        <v>70066001</v>
      </c>
      <c r="T1054" s="16" t="s">
        <v>2725</v>
      </c>
      <c r="U1054" s="17" t="s">
        <v>2727</v>
      </c>
      <c r="V1054" s="17"/>
      <c r="W1054" s="16"/>
      <c r="X1054" s="18"/>
      <c r="Y1054" s="16"/>
      <c r="Z1054" s="16"/>
      <c r="AA1054" s="19" t="str">
        <f t="shared" si="20"/>
        <v/>
      </c>
      <c r="AB1054" s="17"/>
      <c r="AC1054" s="17"/>
      <c r="AD1054" s="17"/>
      <c r="AE1054" s="15" t="s">
        <v>2722</v>
      </c>
      <c r="AF1054" s="16" t="s">
        <v>53</v>
      </c>
      <c r="AG1054" s="15" t="s">
        <v>383</v>
      </c>
      <c r="AH1054"/>
      <c r="AI1054"/>
      <c r="AJ1054"/>
      <c r="AK1054"/>
      <c r="AL1054"/>
      <c r="AM1054"/>
      <c r="AN1054"/>
      <c r="AO1054"/>
      <c r="AP1054"/>
    </row>
    <row r="1055" spans="1:42" s="33" customFormat="1" ht="63" hidden="1" customHeight="1" x14ac:dyDescent="0.25">
      <c r="A1055" s="13" t="s">
        <v>2675</v>
      </c>
      <c r="B1055" s="14">
        <v>93141500</v>
      </c>
      <c r="C1055" s="15" t="s">
        <v>2728</v>
      </c>
      <c r="D1055" s="15" t="s">
        <v>3892</v>
      </c>
      <c r="E1055" s="14" t="s">
        <v>3580</v>
      </c>
      <c r="F1055" s="14" t="s">
        <v>3672</v>
      </c>
      <c r="G1055" s="24" t="s">
        <v>3683</v>
      </c>
      <c r="H1055" s="23">
        <v>75000000</v>
      </c>
      <c r="I1055" s="23">
        <v>75000000</v>
      </c>
      <c r="J1055" s="16" t="s">
        <v>3598</v>
      </c>
      <c r="K1055" s="16" t="s">
        <v>48</v>
      </c>
      <c r="L1055" s="15" t="s">
        <v>2703</v>
      </c>
      <c r="M1055" s="15" t="s">
        <v>2678</v>
      </c>
      <c r="N1055" s="15" t="s">
        <v>2679</v>
      </c>
      <c r="O1055" s="15" t="s">
        <v>2680</v>
      </c>
      <c r="P1055" s="16" t="s">
        <v>2696</v>
      </c>
      <c r="Q1055" s="16" t="s">
        <v>2729</v>
      </c>
      <c r="R1055" s="16" t="s">
        <v>2698</v>
      </c>
      <c r="S1055" s="16">
        <v>70062001</v>
      </c>
      <c r="T1055" s="16" t="s">
        <v>2729</v>
      </c>
      <c r="U1055" s="17" t="s">
        <v>2730</v>
      </c>
      <c r="V1055" s="17"/>
      <c r="W1055" s="16"/>
      <c r="X1055" s="18"/>
      <c r="Y1055" s="16"/>
      <c r="Z1055" s="16"/>
      <c r="AA1055" s="19" t="str">
        <f t="shared" si="20"/>
        <v/>
      </c>
      <c r="AB1055" s="17"/>
      <c r="AC1055" s="17"/>
      <c r="AD1055" s="17"/>
      <c r="AE1055" s="15" t="s">
        <v>2731</v>
      </c>
      <c r="AF1055" s="16" t="s">
        <v>53</v>
      </c>
      <c r="AG1055" s="15" t="s">
        <v>383</v>
      </c>
      <c r="AH1055"/>
      <c r="AI1055"/>
      <c r="AJ1055"/>
      <c r="AK1055"/>
      <c r="AL1055"/>
      <c r="AM1055"/>
      <c r="AN1055"/>
      <c r="AO1055"/>
      <c r="AP1055"/>
    </row>
    <row r="1056" spans="1:42" s="33" customFormat="1" ht="63" hidden="1" customHeight="1" x14ac:dyDescent="0.25">
      <c r="A1056" s="13" t="s">
        <v>2675</v>
      </c>
      <c r="B1056" s="14">
        <v>93141501</v>
      </c>
      <c r="C1056" s="15" t="s">
        <v>2732</v>
      </c>
      <c r="D1056" s="15" t="s">
        <v>3576</v>
      </c>
      <c r="E1056" s="14" t="s">
        <v>3578</v>
      </c>
      <c r="F1056" s="14" t="s">
        <v>3672</v>
      </c>
      <c r="G1056" s="24" t="s">
        <v>3683</v>
      </c>
      <c r="H1056" s="23">
        <v>75000000</v>
      </c>
      <c r="I1056" s="23">
        <v>75000000</v>
      </c>
      <c r="J1056" s="16" t="s">
        <v>3598</v>
      </c>
      <c r="K1056" s="16" t="s">
        <v>48</v>
      </c>
      <c r="L1056" s="15" t="s">
        <v>2703</v>
      </c>
      <c r="M1056" s="15" t="s">
        <v>2678</v>
      </c>
      <c r="N1056" s="15" t="s">
        <v>2687</v>
      </c>
      <c r="O1056" s="15" t="s">
        <v>2680</v>
      </c>
      <c r="P1056" s="16" t="s">
        <v>2696</v>
      </c>
      <c r="Q1056" s="16" t="s">
        <v>2729</v>
      </c>
      <c r="R1056" s="16" t="s">
        <v>2698</v>
      </c>
      <c r="S1056" s="16">
        <v>70062001</v>
      </c>
      <c r="T1056" s="16" t="s">
        <v>2729</v>
      </c>
      <c r="U1056" s="17" t="s">
        <v>2733</v>
      </c>
      <c r="V1056" s="17"/>
      <c r="W1056" s="16"/>
      <c r="X1056" s="18"/>
      <c r="Y1056" s="16"/>
      <c r="Z1056" s="16"/>
      <c r="AA1056" s="19" t="str">
        <f t="shared" si="20"/>
        <v/>
      </c>
      <c r="AB1056" s="17"/>
      <c r="AC1056" s="17"/>
      <c r="AD1056" s="17"/>
      <c r="AE1056" s="15" t="s">
        <v>2731</v>
      </c>
      <c r="AF1056" s="16" t="s">
        <v>53</v>
      </c>
      <c r="AG1056" s="15" t="s">
        <v>383</v>
      </c>
      <c r="AH1056"/>
      <c r="AI1056"/>
      <c r="AJ1056"/>
      <c r="AK1056"/>
      <c r="AL1056"/>
      <c r="AM1056"/>
      <c r="AN1056"/>
      <c r="AO1056"/>
      <c r="AP1056"/>
    </row>
    <row r="1057" spans="1:42" s="33" customFormat="1" ht="63" hidden="1" customHeight="1" x14ac:dyDescent="0.25">
      <c r="A1057" s="13" t="s">
        <v>2675</v>
      </c>
      <c r="B1057" s="14">
        <v>93141500</v>
      </c>
      <c r="C1057" s="15" t="s">
        <v>2734</v>
      </c>
      <c r="D1057" s="15" t="s">
        <v>3749</v>
      </c>
      <c r="E1057" s="14" t="s">
        <v>3578</v>
      </c>
      <c r="F1057" s="22" t="s">
        <v>3680</v>
      </c>
      <c r="G1057" s="24" t="s">
        <v>3683</v>
      </c>
      <c r="H1057" s="23">
        <v>100000000</v>
      </c>
      <c r="I1057" s="23">
        <v>100000000</v>
      </c>
      <c r="J1057" s="16" t="s">
        <v>3598</v>
      </c>
      <c r="K1057" s="16" t="s">
        <v>48</v>
      </c>
      <c r="L1057" s="15" t="s">
        <v>2703</v>
      </c>
      <c r="M1057" s="15" t="s">
        <v>2678</v>
      </c>
      <c r="N1057" s="15" t="s">
        <v>2687</v>
      </c>
      <c r="O1057" s="15" t="s">
        <v>2680</v>
      </c>
      <c r="P1057" s="16" t="s">
        <v>2696</v>
      </c>
      <c r="Q1057" s="16" t="s">
        <v>2735</v>
      </c>
      <c r="R1057" s="16" t="s">
        <v>2698</v>
      </c>
      <c r="S1057" s="16">
        <v>70062001</v>
      </c>
      <c r="T1057" s="16" t="s">
        <v>2735</v>
      </c>
      <c r="U1057" s="17" t="s">
        <v>2736</v>
      </c>
      <c r="V1057" s="17"/>
      <c r="W1057" s="16"/>
      <c r="X1057" s="18"/>
      <c r="Y1057" s="16"/>
      <c r="Z1057" s="16"/>
      <c r="AA1057" s="19" t="str">
        <f t="shared" si="20"/>
        <v/>
      </c>
      <c r="AB1057" s="17"/>
      <c r="AC1057" s="17"/>
      <c r="AD1057" s="17"/>
      <c r="AE1057" s="15" t="s">
        <v>2731</v>
      </c>
      <c r="AF1057" s="16" t="s">
        <v>53</v>
      </c>
      <c r="AG1057" s="15" t="s">
        <v>383</v>
      </c>
      <c r="AH1057"/>
      <c r="AI1057"/>
      <c r="AJ1057"/>
      <c r="AK1057"/>
      <c r="AL1057"/>
      <c r="AM1057"/>
      <c r="AN1057"/>
      <c r="AO1057"/>
      <c r="AP1057"/>
    </row>
    <row r="1058" spans="1:42" s="33" customFormat="1" ht="63" hidden="1" customHeight="1" x14ac:dyDescent="0.25">
      <c r="A1058" s="13" t="s">
        <v>2675</v>
      </c>
      <c r="B1058" s="14">
        <v>93141500</v>
      </c>
      <c r="C1058" s="15" t="s">
        <v>2737</v>
      </c>
      <c r="D1058" s="15" t="s">
        <v>3749</v>
      </c>
      <c r="E1058" s="14" t="s">
        <v>3586</v>
      </c>
      <c r="F1058" s="22" t="s">
        <v>3680</v>
      </c>
      <c r="G1058" s="24" t="s">
        <v>3683</v>
      </c>
      <c r="H1058" s="23">
        <f>65000000+390000000+131000000</f>
        <v>586000000</v>
      </c>
      <c r="I1058" s="23">
        <v>586000000</v>
      </c>
      <c r="J1058" s="16" t="s">
        <v>3598</v>
      </c>
      <c r="K1058" s="16" t="s">
        <v>48</v>
      </c>
      <c r="L1058" s="15" t="s">
        <v>2703</v>
      </c>
      <c r="M1058" s="15" t="s">
        <v>2678</v>
      </c>
      <c r="N1058" s="15" t="s">
        <v>2687</v>
      </c>
      <c r="O1058" s="15" t="s">
        <v>2680</v>
      </c>
      <c r="P1058" s="16" t="s">
        <v>2696</v>
      </c>
      <c r="Q1058" s="16" t="s">
        <v>2738</v>
      </c>
      <c r="R1058" s="16" t="s">
        <v>2739</v>
      </c>
      <c r="S1058" s="16" t="s">
        <v>2740</v>
      </c>
      <c r="T1058" s="16" t="s">
        <v>2741</v>
      </c>
      <c r="U1058" s="17" t="s">
        <v>2742</v>
      </c>
      <c r="V1058" s="17"/>
      <c r="W1058" s="16"/>
      <c r="X1058" s="18"/>
      <c r="Y1058" s="16"/>
      <c r="Z1058" s="16"/>
      <c r="AA1058" s="19" t="str">
        <f t="shared" si="20"/>
        <v/>
      </c>
      <c r="AB1058" s="17"/>
      <c r="AC1058" s="17"/>
      <c r="AD1058" s="17"/>
      <c r="AE1058" s="15" t="s">
        <v>2731</v>
      </c>
      <c r="AF1058" s="16" t="s">
        <v>53</v>
      </c>
      <c r="AG1058" s="15" t="s">
        <v>383</v>
      </c>
      <c r="AH1058"/>
      <c r="AI1058"/>
      <c r="AJ1058"/>
      <c r="AK1058"/>
      <c r="AL1058"/>
      <c r="AM1058"/>
      <c r="AN1058"/>
      <c r="AO1058"/>
      <c r="AP1058"/>
    </row>
    <row r="1059" spans="1:42" s="33" customFormat="1" ht="63" hidden="1" customHeight="1" x14ac:dyDescent="0.25">
      <c r="A1059" s="13" t="s">
        <v>2675</v>
      </c>
      <c r="B1059" s="14">
        <v>93141500</v>
      </c>
      <c r="C1059" s="15" t="s">
        <v>2743</v>
      </c>
      <c r="D1059" s="15" t="s">
        <v>3573</v>
      </c>
      <c r="E1059" s="14" t="s">
        <v>3577</v>
      </c>
      <c r="F1059" s="14" t="s">
        <v>3672</v>
      </c>
      <c r="G1059" s="24" t="s">
        <v>3683</v>
      </c>
      <c r="H1059" s="23">
        <v>72000000</v>
      </c>
      <c r="I1059" s="23">
        <v>72000000</v>
      </c>
      <c r="J1059" s="16" t="s">
        <v>3598</v>
      </c>
      <c r="K1059" s="16" t="s">
        <v>48</v>
      </c>
      <c r="L1059" s="15" t="s">
        <v>2703</v>
      </c>
      <c r="M1059" s="15" t="s">
        <v>2678</v>
      </c>
      <c r="N1059" s="15" t="s">
        <v>2687</v>
      </c>
      <c r="O1059" s="15" t="s">
        <v>2680</v>
      </c>
      <c r="P1059" s="16" t="s">
        <v>2696</v>
      </c>
      <c r="Q1059" s="16" t="s">
        <v>2729</v>
      </c>
      <c r="R1059" s="16" t="s">
        <v>2698</v>
      </c>
      <c r="S1059" s="16">
        <v>70062001</v>
      </c>
      <c r="T1059" s="16" t="s">
        <v>2729</v>
      </c>
      <c r="U1059" s="17" t="s">
        <v>2744</v>
      </c>
      <c r="V1059" s="17"/>
      <c r="W1059" s="16"/>
      <c r="X1059" s="18"/>
      <c r="Y1059" s="16"/>
      <c r="Z1059" s="16"/>
      <c r="AA1059" s="19" t="str">
        <f t="shared" si="20"/>
        <v/>
      </c>
      <c r="AB1059" s="17"/>
      <c r="AC1059" s="17"/>
      <c r="AD1059" s="17"/>
      <c r="AE1059" s="15" t="s">
        <v>2731</v>
      </c>
      <c r="AF1059" s="16" t="s">
        <v>53</v>
      </c>
      <c r="AG1059" s="15" t="s">
        <v>383</v>
      </c>
      <c r="AH1059"/>
      <c r="AI1059"/>
      <c r="AJ1059"/>
      <c r="AK1059"/>
      <c r="AL1059"/>
      <c r="AM1059"/>
      <c r="AN1059"/>
      <c r="AO1059"/>
      <c r="AP1059"/>
    </row>
    <row r="1060" spans="1:42" s="33" customFormat="1" ht="63" hidden="1" customHeight="1" x14ac:dyDescent="0.25">
      <c r="A1060" s="13" t="s">
        <v>2675</v>
      </c>
      <c r="B1060" s="14">
        <v>93141500</v>
      </c>
      <c r="C1060" s="15" t="s">
        <v>2745</v>
      </c>
      <c r="D1060" s="15" t="s">
        <v>3571</v>
      </c>
      <c r="E1060" s="14" t="s">
        <v>3582</v>
      </c>
      <c r="F1060" s="22" t="s">
        <v>3680</v>
      </c>
      <c r="G1060" s="24" t="s">
        <v>3683</v>
      </c>
      <c r="H1060" s="23">
        <v>1190000000</v>
      </c>
      <c r="I1060" s="23">
        <v>357000000</v>
      </c>
      <c r="J1060" s="16" t="s">
        <v>3599</v>
      </c>
      <c r="K1060" s="16" t="s">
        <v>3600</v>
      </c>
      <c r="L1060" s="15" t="s">
        <v>2677</v>
      </c>
      <c r="M1060" s="15" t="s">
        <v>2746</v>
      </c>
      <c r="N1060" s="15" t="s">
        <v>2687</v>
      </c>
      <c r="O1060" s="15" t="s">
        <v>2680</v>
      </c>
      <c r="P1060" s="16" t="s">
        <v>2696</v>
      </c>
      <c r="Q1060" s="16" t="s">
        <v>2697</v>
      </c>
      <c r="R1060" s="16" t="s">
        <v>2698</v>
      </c>
      <c r="S1060" s="16">
        <v>70062001</v>
      </c>
      <c r="T1060" s="16" t="s">
        <v>2699</v>
      </c>
      <c r="U1060" s="17" t="s">
        <v>2747</v>
      </c>
      <c r="V1060" s="17">
        <v>6868</v>
      </c>
      <c r="W1060" s="16">
        <v>6868</v>
      </c>
      <c r="X1060" s="18">
        <v>42842</v>
      </c>
      <c r="Y1060" s="16">
        <v>2017060078114</v>
      </c>
      <c r="Z1060" s="16">
        <v>4600006706</v>
      </c>
      <c r="AA1060" s="19">
        <f t="shared" si="20"/>
        <v>1</v>
      </c>
      <c r="AB1060" s="17" t="s">
        <v>2748</v>
      </c>
      <c r="AC1060" s="17" t="s">
        <v>361</v>
      </c>
      <c r="AD1060" s="17" t="s">
        <v>4244</v>
      </c>
      <c r="AE1060" s="15" t="s">
        <v>2749</v>
      </c>
      <c r="AF1060" s="16" t="s">
        <v>53</v>
      </c>
      <c r="AG1060" s="15" t="s">
        <v>383</v>
      </c>
      <c r="AH1060"/>
      <c r="AI1060"/>
      <c r="AJ1060"/>
      <c r="AK1060"/>
      <c r="AL1060"/>
      <c r="AM1060"/>
      <c r="AN1060"/>
      <c r="AO1060"/>
      <c r="AP1060"/>
    </row>
    <row r="1061" spans="1:42" s="33" customFormat="1" ht="63" hidden="1" customHeight="1" x14ac:dyDescent="0.25">
      <c r="A1061" s="13" t="s">
        <v>2675</v>
      </c>
      <c r="B1061" s="14">
        <v>93141500</v>
      </c>
      <c r="C1061" s="15" t="s">
        <v>2750</v>
      </c>
      <c r="D1061" s="15" t="s">
        <v>3571</v>
      </c>
      <c r="E1061" s="14" t="s">
        <v>3579</v>
      </c>
      <c r="F1061" s="22" t="s">
        <v>3680</v>
      </c>
      <c r="G1061" s="24" t="s">
        <v>3683</v>
      </c>
      <c r="H1061" s="23">
        <v>2150000000</v>
      </c>
      <c r="I1061" s="23">
        <v>650000000</v>
      </c>
      <c r="J1061" s="16" t="s">
        <v>3599</v>
      </c>
      <c r="K1061" s="16" t="s">
        <v>3600</v>
      </c>
      <c r="L1061" s="15" t="s">
        <v>2677</v>
      </c>
      <c r="M1061" s="15" t="s">
        <v>2746</v>
      </c>
      <c r="N1061" s="15" t="s">
        <v>2687</v>
      </c>
      <c r="O1061" s="15" t="s">
        <v>2680</v>
      </c>
      <c r="P1061" s="16" t="s">
        <v>374</v>
      </c>
      <c r="Q1061" s="16" t="s">
        <v>2751</v>
      </c>
      <c r="R1061" s="16" t="s">
        <v>2752</v>
      </c>
      <c r="S1061" s="16">
        <v>70063001</v>
      </c>
      <c r="T1061" s="16" t="s">
        <v>2753</v>
      </c>
      <c r="U1061" s="17" t="s">
        <v>2754</v>
      </c>
      <c r="V1061" s="17">
        <v>7337</v>
      </c>
      <c r="W1061" s="16">
        <v>7337</v>
      </c>
      <c r="X1061" s="18">
        <v>42942</v>
      </c>
      <c r="Y1061" s="16">
        <v>2017060097072</v>
      </c>
      <c r="Z1061" s="16">
        <v>4600007202</v>
      </c>
      <c r="AA1061" s="19">
        <f t="shared" si="20"/>
        <v>1</v>
      </c>
      <c r="AB1061" s="17" t="s">
        <v>2755</v>
      </c>
      <c r="AC1061" s="17" t="s">
        <v>1493</v>
      </c>
      <c r="AD1061" s="17" t="s">
        <v>4245</v>
      </c>
      <c r="AE1061" s="15" t="s">
        <v>2756</v>
      </c>
      <c r="AF1061" s="16" t="s">
        <v>53</v>
      </c>
      <c r="AG1061" s="15" t="s">
        <v>383</v>
      </c>
      <c r="AH1061"/>
      <c r="AI1061"/>
      <c r="AJ1061"/>
      <c r="AK1061"/>
      <c r="AL1061"/>
      <c r="AM1061"/>
      <c r="AN1061"/>
      <c r="AO1061"/>
      <c r="AP1061"/>
    </row>
    <row r="1062" spans="1:42" s="33" customFormat="1" ht="63" hidden="1" customHeight="1" x14ac:dyDescent="0.25">
      <c r="A1062" s="13" t="s">
        <v>2675</v>
      </c>
      <c r="B1062" s="14">
        <v>93141500</v>
      </c>
      <c r="C1062" s="15" t="s">
        <v>2757</v>
      </c>
      <c r="D1062" s="15" t="s">
        <v>3571</v>
      </c>
      <c r="E1062" s="14" t="s">
        <v>3579</v>
      </c>
      <c r="F1062" s="22" t="s">
        <v>3746</v>
      </c>
      <c r="G1062" s="24" t="s">
        <v>3683</v>
      </c>
      <c r="H1062" s="23">
        <v>192000000</v>
      </c>
      <c r="I1062" s="23">
        <v>192000000</v>
      </c>
      <c r="J1062" s="16" t="s">
        <v>3598</v>
      </c>
      <c r="K1062" s="16" t="s">
        <v>48</v>
      </c>
      <c r="L1062" s="15" t="s">
        <v>2677</v>
      </c>
      <c r="M1062" s="15" t="s">
        <v>2746</v>
      </c>
      <c r="N1062" s="15" t="s">
        <v>2687</v>
      </c>
      <c r="O1062" s="15" t="s">
        <v>2680</v>
      </c>
      <c r="P1062" s="16"/>
      <c r="Q1062" s="16"/>
      <c r="R1062" s="16"/>
      <c r="S1062" s="16"/>
      <c r="T1062" s="16"/>
      <c r="U1062" s="17"/>
      <c r="V1062" s="17"/>
      <c r="W1062" s="16"/>
      <c r="X1062" s="18"/>
      <c r="Y1062" s="16"/>
      <c r="Z1062" s="16"/>
      <c r="AA1062" s="19" t="str">
        <f t="shared" si="20"/>
        <v/>
      </c>
      <c r="AB1062" s="17"/>
      <c r="AC1062" s="17"/>
      <c r="AD1062" s="17"/>
      <c r="AE1062" s="15" t="s">
        <v>2722</v>
      </c>
      <c r="AF1062" s="16" t="s">
        <v>53</v>
      </c>
      <c r="AG1062" s="15" t="s">
        <v>383</v>
      </c>
      <c r="AH1062"/>
      <c r="AI1062"/>
      <c r="AJ1062"/>
      <c r="AK1062"/>
      <c r="AL1062"/>
      <c r="AM1062"/>
      <c r="AN1062"/>
      <c r="AO1062"/>
      <c r="AP1062"/>
    </row>
    <row r="1063" spans="1:42" s="33" customFormat="1" ht="63" hidden="1" customHeight="1" x14ac:dyDescent="0.25">
      <c r="A1063" s="13" t="s">
        <v>2675</v>
      </c>
      <c r="B1063" s="14">
        <v>93141500</v>
      </c>
      <c r="C1063" s="15" t="s">
        <v>2758</v>
      </c>
      <c r="D1063" s="15" t="s">
        <v>3571</v>
      </c>
      <c r="E1063" s="14" t="s">
        <v>3579</v>
      </c>
      <c r="F1063" s="22" t="s">
        <v>3746</v>
      </c>
      <c r="G1063" s="24" t="s">
        <v>3683</v>
      </c>
      <c r="H1063" s="23">
        <v>20000000</v>
      </c>
      <c r="I1063" s="23">
        <v>20000000</v>
      </c>
      <c r="J1063" s="16" t="s">
        <v>3598</v>
      </c>
      <c r="K1063" s="16" t="s">
        <v>48</v>
      </c>
      <c r="L1063" s="15" t="s">
        <v>2677</v>
      </c>
      <c r="M1063" s="15" t="s">
        <v>2746</v>
      </c>
      <c r="N1063" s="15" t="s">
        <v>2687</v>
      </c>
      <c r="O1063" s="15" t="s">
        <v>2680</v>
      </c>
      <c r="P1063" s="16"/>
      <c r="Q1063" s="16"/>
      <c r="R1063" s="16"/>
      <c r="S1063" s="16"/>
      <c r="T1063" s="16"/>
      <c r="U1063" s="17"/>
      <c r="V1063" s="17"/>
      <c r="W1063" s="16"/>
      <c r="X1063" s="18"/>
      <c r="Y1063" s="16"/>
      <c r="Z1063" s="16"/>
      <c r="AA1063" s="19" t="str">
        <f t="shared" si="20"/>
        <v/>
      </c>
      <c r="AB1063" s="17"/>
      <c r="AC1063" s="17"/>
      <c r="AD1063" s="17"/>
      <c r="AE1063" s="15" t="s">
        <v>2722</v>
      </c>
      <c r="AF1063" s="16" t="s">
        <v>53</v>
      </c>
      <c r="AG1063" s="15" t="s">
        <v>383</v>
      </c>
      <c r="AH1063"/>
      <c r="AI1063"/>
      <c r="AJ1063"/>
      <c r="AK1063"/>
      <c r="AL1063"/>
      <c r="AM1063"/>
      <c r="AN1063"/>
      <c r="AO1063"/>
      <c r="AP1063"/>
    </row>
    <row r="1064" spans="1:42" s="33" customFormat="1" ht="63" hidden="1" customHeight="1" x14ac:dyDescent="0.25">
      <c r="A1064" s="13" t="s">
        <v>2675</v>
      </c>
      <c r="B1064" s="14">
        <v>93141500</v>
      </c>
      <c r="C1064" s="15" t="s">
        <v>2759</v>
      </c>
      <c r="D1064" s="15" t="s">
        <v>3571</v>
      </c>
      <c r="E1064" s="14" t="s">
        <v>3577</v>
      </c>
      <c r="F1064" s="22" t="s">
        <v>3746</v>
      </c>
      <c r="G1064" s="24" t="s">
        <v>3683</v>
      </c>
      <c r="H1064" s="23">
        <v>190000000</v>
      </c>
      <c r="I1064" s="23">
        <v>190000000</v>
      </c>
      <c r="J1064" s="16" t="s">
        <v>3598</v>
      </c>
      <c r="K1064" s="16" t="s">
        <v>48</v>
      </c>
      <c r="L1064" s="15" t="s">
        <v>2677</v>
      </c>
      <c r="M1064" s="15" t="s">
        <v>2746</v>
      </c>
      <c r="N1064" s="15" t="s">
        <v>2687</v>
      </c>
      <c r="O1064" s="15" t="s">
        <v>2680</v>
      </c>
      <c r="P1064" s="16"/>
      <c r="Q1064" s="16"/>
      <c r="R1064" s="16"/>
      <c r="S1064" s="16"/>
      <c r="T1064" s="16"/>
      <c r="U1064" s="17"/>
      <c r="V1064" s="17"/>
      <c r="W1064" s="16"/>
      <c r="X1064" s="18"/>
      <c r="Y1064" s="16"/>
      <c r="Z1064" s="16"/>
      <c r="AA1064" s="19" t="str">
        <f t="shared" si="20"/>
        <v/>
      </c>
      <c r="AB1064" s="17"/>
      <c r="AC1064" s="17"/>
      <c r="AD1064" s="17"/>
      <c r="AE1064" s="15" t="s">
        <v>2722</v>
      </c>
      <c r="AF1064" s="16" t="s">
        <v>53</v>
      </c>
      <c r="AG1064" s="15" t="s">
        <v>383</v>
      </c>
      <c r="AH1064"/>
      <c r="AI1064"/>
      <c r="AJ1064"/>
      <c r="AK1064"/>
      <c r="AL1064"/>
      <c r="AM1064"/>
      <c r="AN1064"/>
      <c r="AO1064"/>
      <c r="AP1064"/>
    </row>
    <row r="1065" spans="1:42" s="33" customFormat="1" ht="63" hidden="1" customHeight="1" x14ac:dyDescent="0.25">
      <c r="A1065" s="13" t="s">
        <v>2675</v>
      </c>
      <c r="B1065" s="14">
        <v>93141500</v>
      </c>
      <c r="C1065" s="15" t="s">
        <v>2760</v>
      </c>
      <c r="D1065" s="15" t="s">
        <v>3571</v>
      </c>
      <c r="E1065" s="14" t="s">
        <v>3580</v>
      </c>
      <c r="F1065" s="22" t="s">
        <v>3746</v>
      </c>
      <c r="G1065" s="24" t="s">
        <v>3683</v>
      </c>
      <c r="H1065" s="23">
        <v>2476000000</v>
      </c>
      <c r="I1065" s="23">
        <v>2476000000</v>
      </c>
      <c r="J1065" s="16" t="s">
        <v>3598</v>
      </c>
      <c r="K1065" s="16" t="s">
        <v>48</v>
      </c>
      <c r="L1065" s="15" t="s">
        <v>2677</v>
      </c>
      <c r="M1065" s="15" t="s">
        <v>2746</v>
      </c>
      <c r="N1065" s="15" t="s">
        <v>2687</v>
      </c>
      <c r="O1065" s="15" t="s">
        <v>2680</v>
      </c>
      <c r="P1065" s="16"/>
      <c r="Q1065" s="16"/>
      <c r="R1065" s="16"/>
      <c r="S1065" s="16"/>
      <c r="T1065" s="16"/>
      <c r="U1065" s="17"/>
      <c r="V1065" s="17"/>
      <c r="W1065" s="16"/>
      <c r="X1065" s="18"/>
      <c r="Y1065" s="16"/>
      <c r="Z1065" s="16"/>
      <c r="AA1065" s="19" t="str">
        <f t="shared" si="20"/>
        <v/>
      </c>
      <c r="AB1065" s="17"/>
      <c r="AC1065" s="17"/>
      <c r="AD1065" s="17"/>
      <c r="AE1065" s="15" t="s">
        <v>2761</v>
      </c>
      <c r="AF1065" s="16" t="s">
        <v>53</v>
      </c>
      <c r="AG1065" s="15" t="s">
        <v>383</v>
      </c>
      <c r="AH1065"/>
      <c r="AI1065"/>
      <c r="AJ1065"/>
      <c r="AK1065"/>
      <c r="AL1065"/>
      <c r="AM1065"/>
      <c r="AN1065"/>
      <c r="AO1065"/>
      <c r="AP1065"/>
    </row>
    <row r="1066" spans="1:42" s="33" customFormat="1" ht="63" hidden="1" customHeight="1" x14ac:dyDescent="0.25">
      <c r="A1066" s="13" t="s">
        <v>2762</v>
      </c>
      <c r="B1066" s="14">
        <v>80111504</v>
      </c>
      <c r="C1066" s="15" t="s">
        <v>4246</v>
      </c>
      <c r="D1066" s="15" t="s">
        <v>3572</v>
      </c>
      <c r="E1066" s="14" t="s">
        <v>3580</v>
      </c>
      <c r="F1066" s="22" t="s">
        <v>3680</v>
      </c>
      <c r="G1066" s="24" t="s">
        <v>3683</v>
      </c>
      <c r="H1066" s="23">
        <v>11840364</v>
      </c>
      <c r="I1066" s="23">
        <v>11840364</v>
      </c>
      <c r="J1066" s="16" t="s">
        <v>3598</v>
      </c>
      <c r="K1066" s="16" t="s">
        <v>48</v>
      </c>
      <c r="L1066" s="15" t="s">
        <v>2763</v>
      </c>
      <c r="M1066" s="15" t="s">
        <v>2764</v>
      </c>
      <c r="N1066" s="15" t="s">
        <v>2765</v>
      </c>
      <c r="O1066" s="15" t="s">
        <v>2766</v>
      </c>
      <c r="P1066" s="16" t="s">
        <v>2767</v>
      </c>
      <c r="Q1066" s="16" t="s">
        <v>2768</v>
      </c>
      <c r="R1066" s="16" t="s">
        <v>2769</v>
      </c>
      <c r="S1066" s="16">
        <v>220149</v>
      </c>
      <c r="T1066" s="16" t="s">
        <v>2770</v>
      </c>
      <c r="U1066" s="17" t="s">
        <v>2771</v>
      </c>
      <c r="V1066" s="17" t="s">
        <v>2772</v>
      </c>
      <c r="W1066" s="16" t="s">
        <v>2772</v>
      </c>
      <c r="X1066" s="18"/>
      <c r="Y1066" s="16" t="s">
        <v>2772</v>
      </c>
      <c r="Z1066" s="16" t="s">
        <v>2772</v>
      </c>
      <c r="AA1066" s="19" t="str">
        <f t="shared" si="20"/>
        <v>Información incompleta</v>
      </c>
      <c r="AB1066" s="17" t="s">
        <v>2772</v>
      </c>
      <c r="AC1066" s="17" t="s">
        <v>325</v>
      </c>
      <c r="AD1066" s="17" t="s">
        <v>4247</v>
      </c>
      <c r="AE1066" s="15" t="s">
        <v>4248</v>
      </c>
      <c r="AF1066" s="16" t="s">
        <v>53</v>
      </c>
      <c r="AG1066" s="15" t="s">
        <v>383</v>
      </c>
      <c r="AH1066"/>
      <c r="AI1066"/>
      <c r="AJ1066"/>
      <c r="AK1066"/>
      <c r="AL1066"/>
      <c r="AM1066"/>
      <c r="AN1066"/>
      <c r="AO1066"/>
      <c r="AP1066"/>
    </row>
    <row r="1067" spans="1:42" s="33" customFormat="1" ht="63" hidden="1" customHeight="1" x14ac:dyDescent="0.25">
      <c r="A1067" s="13" t="s">
        <v>2762</v>
      </c>
      <c r="B1067" s="14">
        <v>80111504</v>
      </c>
      <c r="C1067" s="15" t="s">
        <v>4249</v>
      </c>
      <c r="D1067" s="15" t="s">
        <v>3576</v>
      </c>
      <c r="E1067" s="14" t="s">
        <v>3579</v>
      </c>
      <c r="F1067" s="22" t="s">
        <v>3680</v>
      </c>
      <c r="G1067" s="24" t="s">
        <v>3683</v>
      </c>
      <c r="H1067" s="23">
        <v>11840364</v>
      </c>
      <c r="I1067" s="23">
        <v>11840364</v>
      </c>
      <c r="J1067" s="16" t="s">
        <v>3598</v>
      </c>
      <c r="K1067" s="16" t="s">
        <v>48</v>
      </c>
      <c r="L1067" s="15" t="s">
        <v>2763</v>
      </c>
      <c r="M1067" s="15" t="s">
        <v>2764</v>
      </c>
      <c r="N1067" s="15" t="s">
        <v>2765</v>
      </c>
      <c r="O1067" s="15" t="s">
        <v>2766</v>
      </c>
      <c r="P1067" s="16" t="s">
        <v>2767</v>
      </c>
      <c r="Q1067" s="16" t="s">
        <v>2768</v>
      </c>
      <c r="R1067" s="16" t="s">
        <v>2769</v>
      </c>
      <c r="S1067" s="16">
        <v>220149</v>
      </c>
      <c r="T1067" s="16" t="s">
        <v>2770</v>
      </c>
      <c r="U1067" s="17" t="s">
        <v>2771</v>
      </c>
      <c r="V1067" s="17" t="s">
        <v>2772</v>
      </c>
      <c r="W1067" s="16" t="s">
        <v>2772</v>
      </c>
      <c r="X1067" s="18"/>
      <c r="Y1067" s="16" t="s">
        <v>2772</v>
      </c>
      <c r="Z1067" s="16" t="s">
        <v>2772</v>
      </c>
      <c r="AA1067" s="19" t="str">
        <f t="shared" si="20"/>
        <v>Información incompleta</v>
      </c>
      <c r="AB1067" s="17" t="s">
        <v>2772</v>
      </c>
      <c r="AC1067" s="17" t="s">
        <v>325</v>
      </c>
      <c r="AD1067" s="17" t="s">
        <v>4247</v>
      </c>
      <c r="AE1067" s="15" t="s">
        <v>4248</v>
      </c>
      <c r="AF1067" s="16" t="s">
        <v>53</v>
      </c>
      <c r="AG1067" s="15" t="s">
        <v>383</v>
      </c>
      <c r="AH1067"/>
      <c r="AI1067"/>
      <c r="AJ1067"/>
      <c r="AK1067"/>
      <c r="AL1067"/>
      <c r="AM1067"/>
      <c r="AN1067"/>
      <c r="AO1067"/>
      <c r="AP1067"/>
    </row>
    <row r="1068" spans="1:42" s="33" customFormat="1" ht="63" hidden="1" customHeight="1" x14ac:dyDescent="0.25">
      <c r="A1068" s="13" t="s">
        <v>2762</v>
      </c>
      <c r="B1068" s="14">
        <v>80111504</v>
      </c>
      <c r="C1068" s="15" t="s">
        <v>4250</v>
      </c>
      <c r="D1068" s="15" t="s">
        <v>3571</v>
      </c>
      <c r="E1068" s="14" t="s">
        <v>3592</v>
      </c>
      <c r="F1068" s="22" t="s">
        <v>3746</v>
      </c>
      <c r="G1068" s="24" t="s">
        <v>3683</v>
      </c>
      <c r="H1068" s="23">
        <v>392875186</v>
      </c>
      <c r="I1068" s="23">
        <v>392875186</v>
      </c>
      <c r="J1068" s="16" t="s">
        <v>3598</v>
      </c>
      <c r="K1068" s="16" t="s">
        <v>48</v>
      </c>
      <c r="L1068" s="15" t="s">
        <v>2763</v>
      </c>
      <c r="M1068" s="15" t="s">
        <v>2764</v>
      </c>
      <c r="N1068" s="15" t="s">
        <v>2765</v>
      </c>
      <c r="O1068" s="15" t="s">
        <v>2766</v>
      </c>
      <c r="P1068" s="16" t="s">
        <v>2767</v>
      </c>
      <c r="Q1068" s="16" t="s">
        <v>2768</v>
      </c>
      <c r="R1068" s="16" t="s">
        <v>2769</v>
      </c>
      <c r="S1068" s="16">
        <v>220149</v>
      </c>
      <c r="T1068" s="16" t="s">
        <v>2770</v>
      </c>
      <c r="U1068" s="17" t="s">
        <v>2771</v>
      </c>
      <c r="V1068" s="17" t="s">
        <v>2772</v>
      </c>
      <c r="W1068" s="16" t="s">
        <v>2772</v>
      </c>
      <c r="X1068" s="18"/>
      <c r="Y1068" s="16" t="s">
        <v>2772</v>
      </c>
      <c r="Z1068" s="16" t="s">
        <v>2772</v>
      </c>
      <c r="AA1068" s="19" t="str">
        <f t="shared" si="20"/>
        <v>Información incompleta</v>
      </c>
      <c r="AB1068" s="17" t="s">
        <v>2772</v>
      </c>
      <c r="AC1068" s="17" t="s">
        <v>325</v>
      </c>
      <c r="AD1068" s="17" t="s">
        <v>4251</v>
      </c>
      <c r="AE1068" s="15" t="s">
        <v>4252</v>
      </c>
      <c r="AF1068" s="16" t="s">
        <v>53</v>
      </c>
      <c r="AG1068" s="15" t="s">
        <v>383</v>
      </c>
      <c r="AH1068"/>
      <c r="AI1068"/>
      <c r="AJ1068"/>
      <c r="AK1068"/>
      <c r="AL1068"/>
      <c r="AM1068"/>
      <c r="AN1068"/>
      <c r="AO1068"/>
      <c r="AP1068"/>
    </row>
    <row r="1069" spans="1:42" s="33" customFormat="1" ht="63" hidden="1" customHeight="1" x14ac:dyDescent="0.25">
      <c r="A1069" s="13" t="s">
        <v>2762</v>
      </c>
      <c r="B1069" s="14">
        <v>43232305</v>
      </c>
      <c r="C1069" s="15" t="s">
        <v>2773</v>
      </c>
      <c r="D1069" s="15" t="s">
        <v>3571</v>
      </c>
      <c r="E1069" s="14" t="s">
        <v>3592</v>
      </c>
      <c r="F1069" s="22" t="s">
        <v>3680</v>
      </c>
      <c r="G1069" s="24" t="s">
        <v>3683</v>
      </c>
      <c r="H1069" s="23">
        <v>150000000</v>
      </c>
      <c r="I1069" s="23">
        <v>30000000</v>
      </c>
      <c r="J1069" s="16" t="s">
        <v>3599</v>
      </c>
      <c r="K1069" s="16" t="s">
        <v>3600</v>
      </c>
      <c r="L1069" s="15" t="s">
        <v>2763</v>
      </c>
      <c r="M1069" s="15" t="s">
        <v>2764</v>
      </c>
      <c r="N1069" s="15" t="s">
        <v>2765</v>
      </c>
      <c r="O1069" s="15" t="s">
        <v>2766</v>
      </c>
      <c r="P1069" s="16" t="s">
        <v>2767</v>
      </c>
      <c r="Q1069" s="16" t="s">
        <v>2768</v>
      </c>
      <c r="R1069" s="16" t="s">
        <v>2769</v>
      </c>
      <c r="S1069" s="16">
        <v>222125</v>
      </c>
      <c r="T1069" s="16" t="s">
        <v>2770</v>
      </c>
      <c r="U1069" s="17" t="s">
        <v>2771</v>
      </c>
      <c r="V1069" s="17" t="s">
        <v>2774</v>
      </c>
      <c r="W1069" s="16">
        <v>16247</v>
      </c>
      <c r="X1069" s="18">
        <v>42772</v>
      </c>
      <c r="Y1069" s="16" t="s">
        <v>48</v>
      </c>
      <c r="Z1069" s="16">
        <v>4600006243</v>
      </c>
      <c r="AA1069" s="19">
        <f t="shared" si="20"/>
        <v>1</v>
      </c>
      <c r="AB1069" s="17" t="s">
        <v>2775</v>
      </c>
      <c r="AC1069" s="17" t="s">
        <v>361</v>
      </c>
      <c r="AD1069" s="17" t="s">
        <v>4253</v>
      </c>
      <c r="AE1069" s="15" t="s">
        <v>2776</v>
      </c>
      <c r="AF1069" s="16" t="s">
        <v>53</v>
      </c>
      <c r="AG1069" s="15" t="s">
        <v>383</v>
      </c>
      <c r="AH1069"/>
      <c r="AI1069"/>
      <c r="AJ1069"/>
      <c r="AK1069"/>
      <c r="AL1069"/>
      <c r="AM1069"/>
      <c r="AN1069"/>
      <c r="AO1069"/>
      <c r="AP1069"/>
    </row>
    <row r="1070" spans="1:42" s="33" customFormat="1" ht="63" hidden="1" customHeight="1" x14ac:dyDescent="0.25">
      <c r="A1070" s="13" t="s">
        <v>2762</v>
      </c>
      <c r="B1070" s="14" t="s">
        <v>2777</v>
      </c>
      <c r="C1070" s="15" t="s">
        <v>2778</v>
      </c>
      <c r="D1070" s="15" t="s">
        <v>3571</v>
      </c>
      <c r="E1070" s="14" t="s">
        <v>3584</v>
      </c>
      <c r="F1070" s="22" t="s">
        <v>3680</v>
      </c>
      <c r="G1070" s="24" t="s">
        <v>3683</v>
      </c>
      <c r="H1070" s="23">
        <v>70000000</v>
      </c>
      <c r="I1070" s="23">
        <v>70000000</v>
      </c>
      <c r="J1070" s="16" t="s">
        <v>3599</v>
      </c>
      <c r="K1070" s="16" t="s">
        <v>3600</v>
      </c>
      <c r="L1070" s="15" t="s">
        <v>2763</v>
      </c>
      <c r="M1070" s="15" t="s">
        <v>2764</v>
      </c>
      <c r="N1070" s="15" t="s">
        <v>2765</v>
      </c>
      <c r="O1070" s="15" t="s">
        <v>2766</v>
      </c>
      <c r="P1070" s="16" t="s">
        <v>2767</v>
      </c>
      <c r="Q1070" s="16" t="s">
        <v>2768</v>
      </c>
      <c r="R1070" s="16" t="s">
        <v>2769</v>
      </c>
      <c r="S1070" s="16">
        <v>220149</v>
      </c>
      <c r="T1070" s="16" t="s">
        <v>2770</v>
      </c>
      <c r="U1070" s="17" t="s">
        <v>2771</v>
      </c>
      <c r="V1070" s="17" t="s">
        <v>2779</v>
      </c>
      <c r="W1070" s="16">
        <v>16248</v>
      </c>
      <c r="X1070" s="18">
        <v>42767</v>
      </c>
      <c r="Y1070" s="16" t="s">
        <v>48</v>
      </c>
      <c r="Z1070" s="16">
        <v>4600006201</v>
      </c>
      <c r="AA1070" s="19">
        <f t="shared" si="20"/>
        <v>1</v>
      </c>
      <c r="AB1070" s="17" t="s">
        <v>2780</v>
      </c>
      <c r="AC1070" s="17" t="s">
        <v>361</v>
      </c>
      <c r="AD1070" s="17" t="s">
        <v>4254</v>
      </c>
      <c r="AE1070" s="15" t="s">
        <v>2781</v>
      </c>
      <c r="AF1070" s="16" t="s">
        <v>53</v>
      </c>
      <c r="AG1070" s="15" t="s">
        <v>383</v>
      </c>
      <c r="AH1070"/>
      <c r="AI1070"/>
      <c r="AJ1070"/>
      <c r="AK1070"/>
      <c r="AL1070"/>
      <c r="AM1070"/>
      <c r="AN1070"/>
      <c r="AO1070"/>
      <c r="AP1070"/>
    </row>
    <row r="1071" spans="1:42" s="33" customFormat="1" ht="63" hidden="1" customHeight="1" x14ac:dyDescent="0.25">
      <c r="A1071" s="13" t="s">
        <v>2762</v>
      </c>
      <c r="B1071" s="14">
        <v>43231500</v>
      </c>
      <c r="C1071" s="15" t="s">
        <v>2782</v>
      </c>
      <c r="D1071" s="15" t="s">
        <v>3749</v>
      </c>
      <c r="E1071" s="14" t="s">
        <v>3582</v>
      </c>
      <c r="F1071" s="22" t="s">
        <v>3679</v>
      </c>
      <c r="G1071" s="24" t="s">
        <v>3683</v>
      </c>
      <c r="H1071" s="23">
        <f>113984304-17040218</f>
        <v>96944086</v>
      </c>
      <c r="I1071" s="23">
        <f>113984304-17040218</f>
        <v>96944086</v>
      </c>
      <c r="J1071" s="16" t="s">
        <v>3598</v>
      </c>
      <c r="K1071" s="16" t="s">
        <v>48</v>
      </c>
      <c r="L1071" s="15" t="s">
        <v>2763</v>
      </c>
      <c r="M1071" s="15" t="s">
        <v>2764</v>
      </c>
      <c r="N1071" s="15" t="s">
        <v>2765</v>
      </c>
      <c r="O1071" s="15" t="s">
        <v>2766</v>
      </c>
      <c r="P1071" s="16" t="s">
        <v>2767</v>
      </c>
      <c r="Q1071" s="16" t="s">
        <v>2768</v>
      </c>
      <c r="R1071" s="16" t="s">
        <v>2769</v>
      </c>
      <c r="S1071" s="16">
        <v>220149</v>
      </c>
      <c r="T1071" s="16" t="s">
        <v>2770</v>
      </c>
      <c r="U1071" s="17" t="s">
        <v>2771</v>
      </c>
      <c r="V1071" s="17" t="s">
        <v>2772</v>
      </c>
      <c r="W1071" s="16" t="s">
        <v>2772</v>
      </c>
      <c r="X1071" s="18"/>
      <c r="Y1071" s="16" t="s">
        <v>2772</v>
      </c>
      <c r="Z1071" s="16" t="s">
        <v>2772</v>
      </c>
      <c r="AA1071" s="19" t="str">
        <f t="shared" si="20"/>
        <v>Información incompleta</v>
      </c>
      <c r="AB1071" s="17" t="s">
        <v>2772</v>
      </c>
      <c r="AC1071" s="17" t="s">
        <v>325</v>
      </c>
      <c r="AD1071" s="17"/>
      <c r="AE1071" s="15" t="s">
        <v>2783</v>
      </c>
      <c r="AF1071" s="16" t="s">
        <v>1318</v>
      </c>
      <c r="AG1071" s="15" t="s">
        <v>383</v>
      </c>
      <c r="AH1071"/>
      <c r="AI1071"/>
      <c r="AJ1071"/>
      <c r="AK1071"/>
      <c r="AL1071"/>
      <c r="AM1071"/>
      <c r="AN1071"/>
      <c r="AO1071"/>
      <c r="AP1071"/>
    </row>
    <row r="1072" spans="1:42" s="33" customFormat="1" ht="63" hidden="1" customHeight="1" x14ac:dyDescent="0.25">
      <c r="A1072" s="13" t="s">
        <v>2762</v>
      </c>
      <c r="B1072" s="14">
        <v>43211731</v>
      </c>
      <c r="C1072" s="15" t="s">
        <v>4255</v>
      </c>
      <c r="D1072" s="15" t="s">
        <v>3575</v>
      </c>
      <c r="E1072" s="14" t="s">
        <v>3578</v>
      </c>
      <c r="F1072" s="22" t="s">
        <v>3680</v>
      </c>
      <c r="G1072" s="24" t="s">
        <v>3683</v>
      </c>
      <c r="H1072" s="23">
        <v>16500000</v>
      </c>
      <c r="I1072" s="23">
        <v>16500000</v>
      </c>
      <c r="J1072" s="16" t="s">
        <v>3598</v>
      </c>
      <c r="K1072" s="16" t="s">
        <v>48</v>
      </c>
      <c r="L1072" s="15" t="s">
        <v>2763</v>
      </c>
      <c r="M1072" s="15" t="s">
        <v>2764</v>
      </c>
      <c r="N1072" s="15" t="s">
        <v>2765</v>
      </c>
      <c r="O1072" s="15" t="s">
        <v>2766</v>
      </c>
      <c r="P1072" s="16" t="s">
        <v>2767</v>
      </c>
      <c r="Q1072" s="16" t="s">
        <v>2768</v>
      </c>
      <c r="R1072" s="16" t="s">
        <v>2769</v>
      </c>
      <c r="S1072" s="16">
        <v>220149</v>
      </c>
      <c r="T1072" s="16" t="s">
        <v>2770</v>
      </c>
      <c r="U1072" s="17" t="s">
        <v>2771</v>
      </c>
      <c r="V1072" s="17" t="s">
        <v>2772</v>
      </c>
      <c r="W1072" s="16" t="s">
        <v>2772</v>
      </c>
      <c r="X1072" s="18"/>
      <c r="Y1072" s="16" t="s">
        <v>2772</v>
      </c>
      <c r="Z1072" s="16" t="s">
        <v>2772</v>
      </c>
      <c r="AA1072" s="19" t="str">
        <f t="shared" si="20"/>
        <v>Información incompleta</v>
      </c>
      <c r="AB1072" s="17" t="s">
        <v>2772</v>
      </c>
      <c r="AC1072" s="17" t="s">
        <v>325</v>
      </c>
      <c r="AD1072" s="17"/>
      <c r="AE1072" s="15" t="s">
        <v>2784</v>
      </c>
      <c r="AF1072" s="16" t="s">
        <v>53</v>
      </c>
      <c r="AG1072" s="15" t="s">
        <v>383</v>
      </c>
      <c r="AH1072"/>
      <c r="AI1072"/>
      <c r="AJ1072"/>
      <c r="AK1072"/>
      <c r="AL1072"/>
      <c r="AM1072"/>
      <c r="AN1072"/>
      <c r="AO1072"/>
      <c r="AP1072"/>
    </row>
    <row r="1073" spans="1:42" s="33" customFormat="1" ht="63" hidden="1" customHeight="1" x14ac:dyDescent="0.25">
      <c r="A1073" s="13" t="s">
        <v>2762</v>
      </c>
      <c r="B1073" s="14" t="s">
        <v>2785</v>
      </c>
      <c r="C1073" s="15" t="s">
        <v>2786</v>
      </c>
      <c r="D1073" s="15" t="s">
        <v>3571</v>
      </c>
      <c r="E1073" s="14" t="s">
        <v>3579</v>
      </c>
      <c r="F1073" s="22" t="s">
        <v>3680</v>
      </c>
      <c r="G1073" s="24" t="s">
        <v>3683</v>
      </c>
      <c r="H1073" s="23">
        <v>1230432080</v>
      </c>
      <c r="I1073" s="23">
        <v>300000000</v>
      </c>
      <c r="J1073" s="16" t="s">
        <v>3599</v>
      </c>
      <c r="K1073" s="16" t="s">
        <v>3600</v>
      </c>
      <c r="L1073" s="15" t="s">
        <v>2763</v>
      </c>
      <c r="M1073" s="15" t="s">
        <v>2764</v>
      </c>
      <c r="N1073" s="15" t="s">
        <v>2787</v>
      </c>
      <c r="O1073" s="15" t="s">
        <v>2766</v>
      </c>
      <c r="P1073" s="16" t="s">
        <v>2767</v>
      </c>
      <c r="Q1073" s="16" t="s">
        <v>2788</v>
      </c>
      <c r="R1073" s="16" t="s">
        <v>2770</v>
      </c>
      <c r="S1073" s="16">
        <v>220149</v>
      </c>
      <c r="T1073" s="16" t="s">
        <v>2770</v>
      </c>
      <c r="U1073" s="17" t="s">
        <v>2771</v>
      </c>
      <c r="V1073" s="17" t="s">
        <v>2789</v>
      </c>
      <c r="W1073" s="16">
        <v>19442</v>
      </c>
      <c r="X1073" s="18">
        <v>43049</v>
      </c>
      <c r="Y1073" s="16" t="s">
        <v>48</v>
      </c>
      <c r="Z1073" s="16">
        <v>4600007905</v>
      </c>
      <c r="AA1073" s="19">
        <f t="shared" si="20"/>
        <v>1</v>
      </c>
      <c r="AB1073" s="17" t="s">
        <v>2790</v>
      </c>
      <c r="AC1073" s="17" t="s">
        <v>361</v>
      </c>
      <c r="AD1073" s="17" t="s">
        <v>2791</v>
      </c>
      <c r="AE1073" s="15" t="s">
        <v>2763</v>
      </c>
      <c r="AF1073" s="16" t="s">
        <v>53</v>
      </c>
      <c r="AG1073" s="15" t="s">
        <v>383</v>
      </c>
      <c r="AH1073"/>
      <c r="AI1073"/>
      <c r="AJ1073"/>
      <c r="AK1073"/>
      <c r="AL1073"/>
      <c r="AM1073"/>
      <c r="AN1073"/>
      <c r="AO1073"/>
      <c r="AP1073"/>
    </row>
    <row r="1074" spans="1:42" s="33" customFormat="1" ht="63" hidden="1" customHeight="1" x14ac:dyDescent="0.25">
      <c r="A1074" s="13" t="s">
        <v>2762</v>
      </c>
      <c r="B1074" s="14">
        <v>80111614</v>
      </c>
      <c r="C1074" s="15" t="s">
        <v>4250</v>
      </c>
      <c r="D1074" s="15" t="s">
        <v>3571</v>
      </c>
      <c r="E1074" s="14" t="s">
        <v>3579</v>
      </c>
      <c r="F1074" s="22" t="s">
        <v>3746</v>
      </c>
      <c r="G1074" s="24" t="s">
        <v>3683</v>
      </c>
      <c r="H1074" s="23">
        <v>94091029</v>
      </c>
      <c r="I1074" s="23">
        <v>94091029</v>
      </c>
      <c r="J1074" s="16" t="s">
        <v>3598</v>
      </c>
      <c r="K1074" s="16" t="s">
        <v>48</v>
      </c>
      <c r="L1074" s="15" t="s">
        <v>2792</v>
      </c>
      <c r="M1074" s="15" t="s">
        <v>2764</v>
      </c>
      <c r="N1074" s="15" t="s">
        <v>2793</v>
      </c>
      <c r="O1074" s="15" t="s">
        <v>2794</v>
      </c>
      <c r="P1074" s="16" t="s">
        <v>2795</v>
      </c>
      <c r="Q1074" s="16" t="s">
        <v>2796</v>
      </c>
      <c r="R1074" s="16" t="s">
        <v>2797</v>
      </c>
      <c r="S1074" s="16">
        <v>220148</v>
      </c>
      <c r="T1074" s="16" t="s">
        <v>2796</v>
      </c>
      <c r="U1074" s="17" t="s">
        <v>4256</v>
      </c>
      <c r="V1074" s="17" t="s">
        <v>2772</v>
      </c>
      <c r="W1074" s="16" t="s">
        <v>2772</v>
      </c>
      <c r="X1074" s="18"/>
      <c r="Y1074" s="16" t="s">
        <v>2772</v>
      </c>
      <c r="Z1074" s="16" t="s">
        <v>2772</v>
      </c>
      <c r="AA1074" s="19" t="str">
        <f t="shared" si="20"/>
        <v>Información incompleta</v>
      </c>
      <c r="AB1074" s="17" t="s">
        <v>2772</v>
      </c>
      <c r="AC1074" s="17" t="s">
        <v>325</v>
      </c>
      <c r="AD1074" s="17" t="s">
        <v>4251</v>
      </c>
      <c r="AE1074" s="15" t="s">
        <v>4252</v>
      </c>
      <c r="AF1074" s="16" t="s">
        <v>53</v>
      </c>
      <c r="AG1074" s="15" t="s">
        <v>383</v>
      </c>
      <c r="AH1074"/>
      <c r="AI1074"/>
      <c r="AJ1074"/>
      <c r="AK1074"/>
      <c r="AL1074"/>
      <c r="AM1074"/>
      <c r="AN1074"/>
      <c r="AO1074"/>
      <c r="AP1074"/>
    </row>
    <row r="1075" spans="1:42" s="33" customFormat="1" ht="63" hidden="1" customHeight="1" x14ac:dyDescent="0.25">
      <c r="A1075" s="13" t="s">
        <v>2762</v>
      </c>
      <c r="B1075" s="14">
        <v>80111614</v>
      </c>
      <c r="C1075" s="15" t="s">
        <v>4250</v>
      </c>
      <c r="D1075" s="15" t="s">
        <v>3571</v>
      </c>
      <c r="E1075" s="14" t="s">
        <v>3592</v>
      </c>
      <c r="F1075" s="22" t="s">
        <v>3746</v>
      </c>
      <c r="G1075" s="24" t="s">
        <v>3683</v>
      </c>
      <c r="H1075" s="23">
        <v>94091029</v>
      </c>
      <c r="I1075" s="23">
        <v>56747969</v>
      </c>
      <c r="J1075" s="16" t="s">
        <v>3598</v>
      </c>
      <c r="K1075" s="16" t="s">
        <v>48</v>
      </c>
      <c r="L1075" s="15" t="s">
        <v>2792</v>
      </c>
      <c r="M1075" s="15" t="s">
        <v>2764</v>
      </c>
      <c r="N1075" s="15" t="s">
        <v>2793</v>
      </c>
      <c r="O1075" s="15" t="s">
        <v>2794</v>
      </c>
      <c r="P1075" s="16" t="s">
        <v>2795</v>
      </c>
      <c r="Q1075" s="16" t="s">
        <v>2798</v>
      </c>
      <c r="R1075" s="16" t="s">
        <v>2797</v>
      </c>
      <c r="S1075" s="16">
        <v>220148</v>
      </c>
      <c r="T1075" s="16" t="s">
        <v>2798</v>
      </c>
      <c r="U1075" s="17" t="s">
        <v>4257</v>
      </c>
      <c r="V1075" s="17" t="s">
        <v>2772</v>
      </c>
      <c r="W1075" s="16" t="s">
        <v>2772</v>
      </c>
      <c r="X1075" s="18"/>
      <c r="Y1075" s="16" t="s">
        <v>2772</v>
      </c>
      <c r="Z1075" s="16" t="s">
        <v>2772</v>
      </c>
      <c r="AA1075" s="19" t="str">
        <f t="shared" si="20"/>
        <v>Información incompleta</v>
      </c>
      <c r="AB1075" s="17" t="s">
        <v>2772</v>
      </c>
      <c r="AC1075" s="17" t="s">
        <v>325</v>
      </c>
      <c r="AD1075" s="17" t="s">
        <v>4251</v>
      </c>
      <c r="AE1075" s="15" t="s">
        <v>4252</v>
      </c>
      <c r="AF1075" s="16" t="s">
        <v>53</v>
      </c>
      <c r="AG1075" s="15" t="s">
        <v>383</v>
      </c>
      <c r="AH1075"/>
      <c r="AI1075"/>
      <c r="AJ1075"/>
      <c r="AK1075"/>
      <c r="AL1075"/>
      <c r="AM1075"/>
      <c r="AN1075"/>
      <c r="AO1075"/>
      <c r="AP1075"/>
    </row>
    <row r="1076" spans="1:42" s="33" customFormat="1" ht="63" hidden="1" customHeight="1" x14ac:dyDescent="0.25">
      <c r="A1076" s="13" t="s">
        <v>2762</v>
      </c>
      <c r="B1076" s="14">
        <v>80141607</v>
      </c>
      <c r="C1076" s="15" t="s">
        <v>2778</v>
      </c>
      <c r="D1076" s="15" t="s">
        <v>3571</v>
      </c>
      <c r="E1076" s="14" t="s">
        <v>3592</v>
      </c>
      <c r="F1076" s="22" t="s">
        <v>3680</v>
      </c>
      <c r="G1076" s="24" t="s">
        <v>3683</v>
      </c>
      <c r="H1076" s="23">
        <v>60000000</v>
      </c>
      <c r="I1076" s="23">
        <v>60000000</v>
      </c>
      <c r="J1076" s="16" t="s">
        <v>3599</v>
      </c>
      <c r="K1076" s="16" t="s">
        <v>3600</v>
      </c>
      <c r="L1076" s="15" t="s">
        <v>2792</v>
      </c>
      <c r="M1076" s="15" t="s">
        <v>2764</v>
      </c>
      <c r="N1076" s="15" t="s">
        <v>2793</v>
      </c>
      <c r="O1076" s="15" t="s">
        <v>2794</v>
      </c>
      <c r="P1076" s="16" t="s">
        <v>2795</v>
      </c>
      <c r="Q1076" s="16" t="s">
        <v>2796</v>
      </c>
      <c r="R1076" s="16" t="s">
        <v>2797</v>
      </c>
      <c r="S1076" s="16">
        <v>220148</v>
      </c>
      <c r="T1076" s="16" t="s">
        <v>2796</v>
      </c>
      <c r="U1076" s="17" t="s">
        <v>2799</v>
      </c>
      <c r="V1076" s="17" t="s">
        <v>2779</v>
      </c>
      <c r="W1076" s="16">
        <v>16248</v>
      </c>
      <c r="X1076" s="18">
        <v>42767</v>
      </c>
      <c r="Y1076" s="16" t="s">
        <v>48</v>
      </c>
      <c r="Z1076" s="16">
        <v>4600006201</v>
      </c>
      <c r="AA1076" s="19">
        <f t="shared" si="20"/>
        <v>1</v>
      </c>
      <c r="AB1076" s="17" t="s">
        <v>2780</v>
      </c>
      <c r="AC1076" s="17" t="s">
        <v>361</v>
      </c>
      <c r="AD1076" s="17" t="s">
        <v>4258</v>
      </c>
      <c r="AE1076" s="15" t="s">
        <v>2800</v>
      </c>
      <c r="AF1076" s="16" t="s">
        <v>53</v>
      </c>
      <c r="AG1076" s="15" t="s">
        <v>383</v>
      </c>
      <c r="AH1076"/>
      <c r="AI1076"/>
      <c r="AJ1076"/>
      <c r="AK1076"/>
      <c r="AL1076"/>
      <c r="AM1076"/>
      <c r="AN1076"/>
      <c r="AO1076"/>
      <c r="AP1076"/>
    </row>
    <row r="1077" spans="1:42" s="33" customFormat="1" ht="63" hidden="1" customHeight="1" x14ac:dyDescent="0.25">
      <c r="A1077" s="13" t="s">
        <v>2762</v>
      </c>
      <c r="B1077" s="14">
        <v>80141607</v>
      </c>
      <c r="C1077" s="15" t="s">
        <v>2778</v>
      </c>
      <c r="D1077" s="15" t="s">
        <v>3571</v>
      </c>
      <c r="E1077" s="14" t="s">
        <v>3580</v>
      </c>
      <c r="F1077" s="22" t="s">
        <v>3680</v>
      </c>
      <c r="G1077" s="24" t="s">
        <v>3683</v>
      </c>
      <c r="H1077" s="23">
        <v>60000000</v>
      </c>
      <c r="I1077" s="23">
        <v>20000000</v>
      </c>
      <c r="J1077" s="16" t="s">
        <v>3599</v>
      </c>
      <c r="K1077" s="16" t="s">
        <v>3600</v>
      </c>
      <c r="L1077" s="15" t="s">
        <v>2792</v>
      </c>
      <c r="M1077" s="15" t="s">
        <v>2764</v>
      </c>
      <c r="N1077" s="15" t="s">
        <v>2793</v>
      </c>
      <c r="O1077" s="15" t="s">
        <v>2794</v>
      </c>
      <c r="P1077" s="16" t="s">
        <v>2795</v>
      </c>
      <c r="Q1077" s="16" t="s">
        <v>2798</v>
      </c>
      <c r="R1077" s="16" t="s">
        <v>2797</v>
      </c>
      <c r="S1077" s="16">
        <v>220109</v>
      </c>
      <c r="T1077" s="16" t="s">
        <v>2798</v>
      </c>
      <c r="U1077" s="17" t="s">
        <v>2799</v>
      </c>
      <c r="V1077" s="17" t="s">
        <v>2779</v>
      </c>
      <c r="W1077" s="16">
        <v>16248</v>
      </c>
      <c r="X1077" s="18">
        <v>42767</v>
      </c>
      <c r="Y1077" s="16" t="s">
        <v>48</v>
      </c>
      <c r="Z1077" s="16">
        <v>4600006201</v>
      </c>
      <c r="AA1077" s="19">
        <f t="shared" si="20"/>
        <v>1</v>
      </c>
      <c r="AB1077" s="17" t="s">
        <v>2780</v>
      </c>
      <c r="AC1077" s="17" t="s">
        <v>361</v>
      </c>
      <c r="AD1077" s="17" t="s">
        <v>4259</v>
      </c>
      <c r="AE1077" s="15" t="s">
        <v>2800</v>
      </c>
      <c r="AF1077" s="16" t="s">
        <v>53</v>
      </c>
      <c r="AG1077" s="15" t="s">
        <v>383</v>
      </c>
      <c r="AH1077"/>
      <c r="AI1077"/>
      <c r="AJ1077"/>
      <c r="AK1077"/>
      <c r="AL1077"/>
      <c r="AM1077"/>
      <c r="AN1077"/>
      <c r="AO1077"/>
      <c r="AP1077"/>
    </row>
    <row r="1078" spans="1:42" s="33" customFormat="1" ht="63" hidden="1" customHeight="1" x14ac:dyDescent="0.25">
      <c r="A1078" s="13" t="s">
        <v>2762</v>
      </c>
      <c r="B1078" s="14">
        <v>80141607</v>
      </c>
      <c r="C1078" s="15" t="s">
        <v>2801</v>
      </c>
      <c r="D1078" s="15" t="s">
        <v>3575</v>
      </c>
      <c r="E1078" s="14" t="s">
        <v>3578</v>
      </c>
      <c r="F1078" s="22" t="s">
        <v>3679</v>
      </c>
      <c r="G1078" s="24" t="s">
        <v>3683</v>
      </c>
      <c r="H1078" s="23">
        <v>50000000</v>
      </c>
      <c r="I1078" s="23">
        <v>0</v>
      </c>
      <c r="J1078" s="16" t="s">
        <v>3598</v>
      </c>
      <c r="K1078" s="16" t="s">
        <v>48</v>
      </c>
      <c r="L1078" s="15" t="s">
        <v>2792</v>
      </c>
      <c r="M1078" s="15" t="s">
        <v>2764</v>
      </c>
      <c r="N1078" s="15" t="s">
        <v>2793</v>
      </c>
      <c r="O1078" s="15" t="s">
        <v>2794</v>
      </c>
      <c r="P1078" s="16" t="s">
        <v>2795</v>
      </c>
      <c r="Q1078" s="16" t="s">
        <v>2798</v>
      </c>
      <c r="R1078" s="16" t="s">
        <v>2797</v>
      </c>
      <c r="S1078" s="16" t="s">
        <v>2802</v>
      </c>
      <c r="T1078" s="16" t="s">
        <v>2798</v>
      </c>
      <c r="U1078" s="17" t="s">
        <v>2799</v>
      </c>
      <c r="V1078" s="17" t="s">
        <v>2772</v>
      </c>
      <c r="W1078" s="16" t="s">
        <v>2772</v>
      </c>
      <c r="X1078" s="18"/>
      <c r="Y1078" s="16" t="s">
        <v>2772</v>
      </c>
      <c r="Z1078" s="16" t="s">
        <v>2772</v>
      </c>
      <c r="AA1078" s="19" t="str">
        <f t="shared" si="20"/>
        <v>Información incompleta</v>
      </c>
      <c r="AB1078" s="17" t="s">
        <v>2772</v>
      </c>
      <c r="AC1078" s="17" t="s">
        <v>325</v>
      </c>
      <c r="AD1078" s="17"/>
      <c r="AE1078" s="15" t="s">
        <v>4260</v>
      </c>
      <c r="AF1078" s="16" t="s">
        <v>53</v>
      </c>
      <c r="AG1078" s="15" t="s">
        <v>383</v>
      </c>
      <c r="AH1078"/>
      <c r="AI1078"/>
      <c r="AJ1078"/>
      <c r="AK1078"/>
      <c r="AL1078"/>
      <c r="AM1078"/>
      <c r="AN1078"/>
      <c r="AO1078"/>
      <c r="AP1078"/>
    </row>
    <row r="1079" spans="1:42" s="33" customFormat="1" ht="63" hidden="1" customHeight="1" x14ac:dyDescent="0.25">
      <c r="A1079" s="13" t="s">
        <v>2762</v>
      </c>
      <c r="B1079" s="14">
        <v>80141607</v>
      </c>
      <c r="C1079" s="15" t="s">
        <v>2803</v>
      </c>
      <c r="D1079" s="15" t="s">
        <v>3749</v>
      </c>
      <c r="E1079" s="14" t="s">
        <v>3578</v>
      </c>
      <c r="F1079" s="22" t="s">
        <v>3680</v>
      </c>
      <c r="G1079" s="24" t="s">
        <v>3683</v>
      </c>
      <c r="H1079" s="23">
        <v>60000000</v>
      </c>
      <c r="I1079" s="23">
        <v>0</v>
      </c>
      <c r="J1079" s="16" t="s">
        <v>3598</v>
      </c>
      <c r="K1079" s="16" t="s">
        <v>48</v>
      </c>
      <c r="L1079" s="15" t="s">
        <v>2792</v>
      </c>
      <c r="M1079" s="15" t="s">
        <v>2764</v>
      </c>
      <c r="N1079" s="15" t="s">
        <v>2793</v>
      </c>
      <c r="O1079" s="15" t="s">
        <v>2794</v>
      </c>
      <c r="P1079" s="16" t="s">
        <v>2795</v>
      </c>
      <c r="Q1079" s="16" t="s">
        <v>2798</v>
      </c>
      <c r="R1079" s="16" t="s">
        <v>2797</v>
      </c>
      <c r="S1079" s="16">
        <v>220148</v>
      </c>
      <c r="T1079" s="16" t="s">
        <v>2798</v>
      </c>
      <c r="U1079" s="17" t="s">
        <v>2804</v>
      </c>
      <c r="V1079" s="17" t="s">
        <v>2772</v>
      </c>
      <c r="W1079" s="16" t="s">
        <v>2772</v>
      </c>
      <c r="X1079" s="18"/>
      <c r="Y1079" s="16" t="s">
        <v>2772</v>
      </c>
      <c r="Z1079" s="16" t="s">
        <v>2772</v>
      </c>
      <c r="AA1079" s="19" t="str">
        <f t="shared" si="20"/>
        <v>Información incompleta</v>
      </c>
      <c r="AB1079" s="17" t="s">
        <v>2772</v>
      </c>
      <c r="AC1079" s="17" t="s">
        <v>325</v>
      </c>
      <c r="AD1079" s="17" t="s">
        <v>2805</v>
      </c>
      <c r="AE1079" s="15" t="s">
        <v>2792</v>
      </c>
      <c r="AF1079" s="16" t="s">
        <v>53</v>
      </c>
      <c r="AG1079" s="15" t="s">
        <v>383</v>
      </c>
      <c r="AH1079"/>
      <c r="AI1079"/>
      <c r="AJ1079"/>
      <c r="AK1079"/>
      <c r="AL1079"/>
      <c r="AM1079"/>
      <c r="AN1079"/>
      <c r="AO1079"/>
      <c r="AP1079"/>
    </row>
    <row r="1080" spans="1:42" s="33" customFormat="1" ht="63" hidden="1" customHeight="1" x14ac:dyDescent="0.25">
      <c r="A1080" s="13" t="s">
        <v>2762</v>
      </c>
      <c r="B1080" s="14">
        <v>80111504</v>
      </c>
      <c r="C1080" s="15" t="s">
        <v>4261</v>
      </c>
      <c r="D1080" s="15" t="s">
        <v>3571</v>
      </c>
      <c r="E1080" s="14" t="s">
        <v>3580</v>
      </c>
      <c r="F1080" s="22" t="s">
        <v>3680</v>
      </c>
      <c r="G1080" s="24" t="s">
        <v>3683</v>
      </c>
      <c r="H1080" s="23">
        <v>16598640</v>
      </c>
      <c r="I1080" s="23">
        <v>16598640</v>
      </c>
      <c r="J1080" s="16" t="s">
        <v>3598</v>
      </c>
      <c r="K1080" s="16" t="s">
        <v>48</v>
      </c>
      <c r="L1080" s="15" t="s">
        <v>2792</v>
      </c>
      <c r="M1080" s="15" t="s">
        <v>2764</v>
      </c>
      <c r="N1080" s="15" t="s">
        <v>2793</v>
      </c>
      <c r="O1080" s="15" t="s">
        <v>2794</v>
      </c>
      <c r="P1080" s="16" t="s">
        <v>2795</v>
      </c>
      <c r="Q1080" s="16" t="s">
        <v>2806</v>
      </c>
      <c r="R1080" s="16" t="s">
        <v>2807</v>
      </c>
      <c r="S1080" s="16" t="s">
        <v>2808</v>
      </c>
      <c r="T1080" s="16" t="s">
        <v>2809</v>
      </c>
      <c r="U1080" s="17" t="s">
        <v>2810</v>
      </c>
      <c r="V1080" s="17" t="s">
        <v>2772</v>
      </c>
      <c r="W1080" s="16" t="s">
        <v>2772</v>
      </c>
      <c r="X1080" s="18"/>
      <c r="Y1080" s="16" t="s">
        <v>2772</v>
      </c>
      <c r="Z1080" s="16" t="s">
        <v>2772</v>
      </c>
      <c r="AA1080" s="19" t="str">
        <f t="shared" si="20"/>
        <v>Información incompleta</v>
      </c>
      <c r="AB1080" s="17" t="s">
        <v>2772</v>
      </c>
      <c r="AC1080" s="17" t="s">
        <v>325</v>
      </c>
      <c r="AD1080" s="17" t="s">
        <v>4262</v>
      </c>
      <c r="AE1080" s="15" t="s">
        <v>4252</v>
      </c>
      <c r="AF1080" s="16" t="s">
        <v>53</v>
      </c>
      <c r="AG1080" s="15" t="s">
        <v>383</v>
      </c>
      <c r="AH1080"/>
      <c r="AI1080"/>
      <c r="AJ1080"/>
      <c r="AK1080"/>
      <c r="AL1080"/>
      <c r="AM1080"/>
      <c r="AN1080"/>
      <c r="AO1080"/>
      <c r="AP1080"/>
    </row>
    <row r="1081" spans="1:42" s="33" customFormat="1" ht="63" hidden="1" customHeight="1" x14ac:dyDescent="0.25">
      <c r="A1081" s="13" t="s">
        <v>2762</v>
      </c>
      <c r="B1081" s="14">
        <v>81112200</v>
      </c>
      <c r="C1081" s="15" t="s">
        <v>2811</v>
      </c>
      <c r="D1081" s="15" t="s">
        <v>3749</v>
      </c>
      <c r="E1081" s="14" t="s">
        <v>3578</v>
      </c>
      <c r="F1081" s="22" t="s">
        <v>3680</v>
      </c>
      <c r="G1081" s="24" t="s">
        <v>3683</v>
      </c>
      <c r="H1081" s="23">
        <v>70000000</v>
      </c>
      <c r="I1081" s="23">
        <f>70000000-20000000</f>
        <v>50000000</v>
      </c>
      <c r="J1081" s="16" t="s">
        <v>3598</v>
      </c>
      <c r="K1081" s="16" t="s">
        <v>48</v>
      </c>
      <c r="L1081" s="15" t="s">
        <v>2792</v>
      </c>
      <c r="M1081" s="15" t="s">
        <v>2764</v>
      </c>
      <c r="N1081" s="15" t="s">
        <v>2793</v>
      </c>
      <c r="O1081" s="15" t="s">
        <v>2794</v>
      </c>
      <c r="P1081" s="16" t="s">
        <v>2795</v>
      </c>
      <c r="Q1081" s="16" t="s">
        <v>2806</v>
      </c>
      <c r="R1081" s="16" t="s">
        <v>2807</v>
      </c>
      <c r="S1081" s="16" t="s">
        <v>2808</v>
      </c>
      <c r="T1081" s="16" t="s">
        <v>2809</v>
      </c>
      <c r="U1081" s="17" t="s">
        <v>2810</v>
      </c>
      <c r="V1081" s="17" t="s">
        <v>2772</v>
      </c>
      <c r="W1081" s="16" t="s">
        <v>2772</v>
      </c>
      <c r="X1081" s="18"/>
      <c r="Y1081" s="16" t="s">
        <v>2772</v>
      </c>
      <c r="Z1081" s="16" t="s">
        <v>2772</v>
      </c>
      <c r="AA1081" s="19" t="str">
        <f t="shared" si="20"/>
        <v>Información incompleta</v>
      </c>
      <c r="AB1081" s="17" t="s">
        <v>2772</v>
      </c>
      <c r="AC1081" s="17" t="s">
        <v>325</v>
      </c>
      <c r="AD1081" s="17" t="s">
        <v>4263</v>
      </c>
      <c r="AE1081" s="15" t="s">
        <v>2812</v>
      </c>
      <c r="AF1081" s="16" t="s">
        <v>53</v>
      </c>
      <c r="AG1081" s="15" t="s">
        <v>383</v>
      </c>
      <c r="AH1081"/>
      <c r="AI1081"/>
      <c r="AJ1081"/>
      <c r="AK1081"/>
      <c r="AL1081"/>
      <c r="AM1081"/>
      <c r="AN1081"/>
      <c r="AO1081"/>
      <c r="AP1081"/>
    </row>
    <row r="1082" spans="1:42" s="33" customFormat="1" ht="63" hidden="1" customHeight="1" x14ac:dyDescent="0.25">
      <c r="A1082" s="13" t="s">
        <v>2762</v>
      </c>
      <c r="B1082" s="14">
        <v>80111614</v>
      </c>
      <c r="C1082" s="15" t="s">
        <v>2813</v>
      </c>
      <c r="D1082" s="15" t="s">
        <v>3749</v>
      </c>
      <c r="E1082" s="14" t="s">
        <v>3585</v>
      </c>
      <c r="F1082" s="22" t="s">
        <v>3680</v>
      </c>
      <c r="G1082" s="24" t="s">
        <v>3683</v>
      </c>
      <c r="H1082" s="23">
        <v>677802720</v>
      </c>
      <c r="I1082" s="23">
        <v>687802720</v>
      </c>
      <c r="J1082" s="16" t="s">
        <v>3598</v>
      </c>
      <c r="K1082" s="16" t="s">
        <v>48</v>
      </c>
      <c r="L1082" s="15" t="s">
        <v>2792</v>
      </c>
      <c r="M1082" s="15" t="s">
        <v>2764</v>
      </c>
      <c r="N1082" s="15" t="s">
        <v>2793</v>
      </c>
      <c r="O1082" s="15" t="s">
        <v>2794</v>
      </c>
      <c r="P1082" s="16" t="s">
        <v>2795</v>
      </c>
      <c r="Q1082" s="16" t="s">
        <v>2806</v>
      </c>
      <c r="R1082" s="16" t="s">
        <v>2807</v>
      </c>
      <c r="S1082" s="16" t="s">
        <v>2808</v>
      </c>
      <c r="T1082" s="16" t="s">
        <v>2809</v>
      </c>
      <c r="U1082" s="17" t="s">
        <v>2810</v>
      </c>
      <c r="V1082" s="17" t="s">
        <v>2772</v>
      </c>
      <c r="W1082" s="16" t="s">
        <v>2772</v>
      </c>
      <c r="X1082" s="18"/>
      <c r="Y1082" s="16" t="s">
        <v>2772</v>
      </c>
      <c r="Z1082" s="16" t="s">
        <v>2772</v>
      </c>
      <c r="AA1082" s="19" t="str">
        <f t="shared" si="20"/>
        <v>Información incompleta</v>
      </c>
      <c r="AB1082" s="17" t="s">
        <v>2772</v>
      </c>
      <c r="AC1082" s="17" t="s">
        <v>325</v>
      </c>
      <c r="AD1082" s="17" t="s">
        <v>2805</v>
      </c>
      <c r="AE1082" s="15" t="s">
        <v>2792</v>
      </c>
      <c r="AF1082" s="16" t="s">
        <v>53</v>
      </c>
      <c r="AG1082" s="15" t="s">
        <v>383</v>
      </c>
      <c r="AH1082"/>
      <c r="AI1082"/>
      <c r="AJ1082"/>
      <c r="AK1082"/>
      <c r="AL1082"/>
      <c r="AM1082"/>
      <c r="AN1082"/>
      <c r="AO1082"/>
      <c r="AP1082"/>
    </row>
    <row r="1083" spans="1:42" s="33" customFormat="1" ht="63" hidden="1" customHeight="1" x14ac:dyDescent="0.25">
      <c r="A1083" s="13" t="s">
        <v>2762</v>
      </c>
      <c r="B1083" s="14">
        <v>80141607</v>
      </c>
      <c r="C1083" s="15" t="s">
        <v>2778</v>
      </c>
      <c r="D1083" s="15" t="s">
        <v>3571</v>
      </c>
      <c r="E1083" s="14" t="s">
        <v>3578</v>
      </c>
      <c r="F1083" s="22" t="s">
        <v>3680</v>
      </c>
      <c r="G1083" s="24" t="s">
        <v>3683</v>
      </c>
      <c r="H1083" s="23">
        <v>9000000</v>
      </c>
      <c r="I1083" s="23">
        <v>9000000</v>
      </c>
      <c r="J1083" s="16" t="s">
        <v>3598</v>
      </c>
      <c r="K1083" s="16" t="s">
        <v>48</v>
      </c>
      <c r="L1083" s="15" t="s">
        <v>2792</v>
      </c>
      <c r="M1083" s="15" t="s">
        <v>2764</v>
      </c>
      <c r="N1083" s="15" t="s">
        <v>2793</v>
      </c>
      <c r="O1083" s="15" t="s">
        <v>2794</v>
      </c>
      <c r="P1083" s="16" t="s">
        <v>2795</v>
      </c>
      <c r="Q1083" s="16" t="s">
        <v>2806</v>
      </c>
      <c r="R1083" s="16" t="s">
        <v>2807</v>
      </c>
      <c r="S1083" s="16" t="s">
        <v>2808</v>
      </c>
      <c r="T1083" s="16" t="s">
        <v>2809</v>
      </c>
      <c r="U1083" s="17" t="s">
        <v>2810</v>
      </c>
      <c r="V1083" s="17" t="s">
        <v>2772</v>
      </c>
      <c r="W1083" s="16" t="s">
        <v>2772</v>
      </c>
      <c r="X1083" s="18"/>
      <c r="Y1083" s="16" t="s">
        <v>2772</v>
      </c>
      <c r="Z1083" s="16" t="s">
        <v>2772</v>
      </c>
      <c r="AA1083" s="19" t="str">
        <f t="shared" si="20"/>
        <v>Información incompleta</v>
      </c>
      <c r="AB1083" s="17" t="s">
        <v>2772</v>
      </c>
      <c r="AC1083" s="17" t="s">
        <v>325</v>
      </c>
      <c r="AD1083" s="17" t="s">
        <v>4264</v>
      </c>
      <c r="AE1083" s="15" t="s">
        <v>4265</v>
      </c>
      <c r="AF1083" s="16" t="s">
        <v>53</v>
      </c>
      <c r="AG1083" s="15" t="s">
        <v>383</v>
      </c>
      <c r="AH1083"/>
      <c r="AI1083"/>
      <c r="AJ1083"/>
      <c r="AK1083"/>
      <c r="AL1083"/>
      <c r="AM1083"/>
      <c r="AN1083"/>
      <c r="AO1083"/>
      <c r="AP1083"/>
    </row>
    <row r="1084" spans="1:42" s="33" customFormat="1" ht="63" hidden="1" customHeight="1" x14ac:dyDescent="0.25">
      <c r="A1084" s="13" t="s">
        <v>2762</v>
      </c>
      <c r="B1084" s="14">
        <v>80111504</v>
      </c>
      <c r="C1084" s="15" t="s">
        <v>4266</v>
      </c>
      <c r="D1084" s="15" t="s">
        <v>3788</v>
      </c>
      <c r="E1084" s="14" t="s">
        <v>3579</v>
      </c>
      <c r="F1084" s="22" t="s">
        <v>3680</v>
      </c>
      <c r="G1084" s="24" t="s">
        <v>3683</v>
      </c>
      <c r="H1084" s="23">
        <v>16598640</v>
      </c>
      <c r="I1084" s="23">
        <v>16598640</v>
      </c>
      <c r="J1084" s="16" t="s">
        <v>3598</v>
      </c>
      <c r="K1084" s="16" t="s">
        <v>48</v>
      </c>
      <c r="L1084" s="15" t="s">
        <v>2792</v>
      </c>
      <c r="M1084" s="15" t="s">
        <v>2764</v>
      </c>
      <c r="N1084" s="15" t="s">
        <v>2793</v>
      </c>
      <c r="O1084" s="15" t="s">
        <v>2794</v>
      </c>
      <c r="P1084" s="16" t="s">
        <v>2795</v>
      </c>
      <c r="Q1084" s="16" t="s">
        <v>2806</v>
      </c>
      <c r="R1084" s="16" t="s">
        <v>2807</v>
      </c>
      <c r="S1084" s="16" t="s">
        <v>2808</v>
      </c>
      <c r="T1084" s="16" t="s">
        <v>2809</v>
      </c>
      <c r="U1084" s="17" t="s">
        <v>2810</v>
      </c>
      <c r="V1084" s="17" t="s">
        <v>2772</v>
      </c>
      <c r="W1084" s="16" t="s">
        <v>2772</v>
      </c>
      <c r="X1084" s="18"/>
      <c r="Y1084" s="16" t="s">
        <v>2772</v>
      </c>
      <c r="Z1084" s="16" t="s">
        <v>2772</v>
      </c>
      <c r="AA1084" s="19" t="str">
        <f t="shared" si="20"/>
        <v>Información incompleta</v>
      </c>
      <c r="AB1084" s="17" t="s">
        <v>2772</v>
      </c>
      <c r="AC1084" s="17" t="s">
        <v>325</v>
      </c>
      <c r="AD1084" s="17" t="s">
        <v>4262</v>
      </c>
      <c r="AE1084" s="15" t="s">
        <v>4267</v>
      </c>
      <c r="AF1084" s="16" t="s">
        <v>53</v>
      </c>
      <c r="AG1084" s="15" t="s">
        <v>383</v>
      </c>
      <c r="AH1084"/>
      <c r="AI1084"/>
      <c r="AJ1084"/>
      <c r="AK1084"/>
      <c r="AL1084"/>
      <c r="AM1084"/>
      <c r="AN1084"/>
      <c r="AO1084"/>
      <c r="AP1084"/>
    </row>
    <row r="1085" spans="1:42" s="33" customFormat="1" ht="63" hidden="1" customHeight="1" x14ac:dyDescent="0.25">
      <c r="A1085" s="13" t="s">
        <v>2762</v>
      </c>
      <c r="B1085" s="14">
        <v>93142101</v>
      </c>
      <c r="C1085" s="15" t="s">
        <v>2814</v>
      </c>
      <c r="D1085" s="15" t="s">
        <v>3571</v>
      </c>
      <c r="E1085" s="14" t="s">
        <v>3577</v>
      </c>
      <c r="F1085" s="22" t="s">
        <v>3680</v>
      </c>
      <c r="G1085" s="24" t="s">
        <v>3683</v>
      </c>
      <c r="H1085" s="23">
        <v>1004749972</v>
      </c>
      <c r="I1085" s="23">
        <v>302000000</v>
      </c>
      <c r="J1085" s="16" t="s">
        <v>3599</v>
      </c>
      <c r="K1085" s="16" t="s">
        <v>3600</v>
      </c>
      <c r="L1085" s="15" t="s">
        <v>2792</v>
      </c>
      <c r="M1085" s="15" t="s">
        <v>2764</v>
      </c>
      <c r="N1085" s="15" t="s">
        <v>2793</v>
      </c>
      <c r="O1085" s="15" t="s">
        <v>2794</v>
      </c>
      <c r="P1085" s="16" t="s">
        <v>2795</v>
      </c>
      <c r="Q1085" s="16" t="s">
        <v>2815</v>
      </c>
      <c r="R1085" s="16" t="s">
        <v>2816</v>
      </c>
      <c r="S1085" s="16">
        <v>220163</v>
      </c>
      <c r="T1085" s="16" t="s">
        <v>2815</v>
      </c>
      <c r="U1085" s="17" t="s">
        <v>2817</v>
      </c>
      <c r="V1085" s="17">
        <v>7398</v>
      </c>
      <c r="W1085" s="16">
        <v>17771</v>
      </c>
      <c r="X1085" s="18">
        <v>42983</v>
      </c>
      <c r="Y1085" s="16">
        <v>2017010324161</v>
      </c>
      <c r="Z1085" s="16" t="s">
        <v>2818</v>
      </c>
      <c r="AA1085" s="19">
        <f t="shared" si="20"/>
        <v>1</v>
      </c>
      <c r="AB1085" s="17" t="s">
        <v>2819</v>
      </c>
      <c r="AC1085" s="17" t="s">
        <v>361</v>
      </c>
      <c r="AD1085" s="17" t="s">
        <v>2820</v>
      </c>
      <c r="AE1085" s="15" t="s">
        <v>2821</v>
      </c>
      <c r="AF1085" s="16" t="s">
        <v>53</v>
      </c>
      <c r="AG1085" s="15" t="s">
        <v>383</v>
      </c>
      <c r="AH1085"/>
      <c r="AI1085"/>
      <c r="AJ1085"/>
      <c r="AK1085"/>
      <c r="AL1085"/>
      <c r="AM1085"/>
      <c r="AN1085"/>
      <c r="AO1085"/>
      <c r="AP1085"/>
    </row>
    <row r="1086" spans="1:42" s="33" customFormat="1" ht="63" hidden="1" customHeight="1" x14ac:dyDescent="0.25">
      <c r="A1086" s="13" t="s">
        <v>2762</v>
      </c>
      <c r="B1086" s="14">
        <v>80111504</v>
      </c>
      <c r="C1086" s="15" t="s">
        <v>4268</v>
      </c>
      <c r="D1086" s="15" t="s">
        <v>3572</v>
      </c>
      <c r="E1086" s="14" t="s">
        <v>3579</v>
      </c>
      <c r="F1086" s="22" t="s">
        <v>3680</v>
      </c>
      <c r="G1086" s="24" t="s">
        <v>3683</v>
      </c>
      <c r="H1086" s="23">
        <v>23624843</v>
      </c>
      <c r="I1086" s="23">
        <v>23624843</v>
      </c>
      <c r="J1086" s="16" t="s">
        <v>3598</v>
      </c>
      <c r="K1086" s="16" t="s">
        <v>48</v>
      </c>
      <c r="L1086" s="15" t="s">
        <v>2822</v>
      </c>
      <c r="M1086" s="15" t="s">
        <v>2764</v>
      </c>
      <c r="N1086" s="15">
        <v>3839140</v>
      </c>
      <c r="O1086" s="15" t="s">
        <v>2823</v>
      </c>
      <c r="P1086" s="16" t="s">
        <v>2824</v>
      </c>
      <c r="Q1086" s="16" t="s">
        <v>2825</v>
      </c>
      <c r="R1086" s="16" t="s">
        <v>2826</v>
      </c>
      <c r="S1086" s="16">
        <v>220130</v>
      </c>
      <c r="T1086" s="16" t="s">
        <v>2825</v>
      </c>
      <c r="U1086" s="17" t="s">
        <v>2827</v>
      </c>
      <c r="V1086" s="17" t="s">
        <v>2772</v>
      </c>
      <c r="W1086" s="16" t="s">
        <v>2772</v>
      </c>
      <c r="X1086" s="18"/>
      <c r="Y1086" s="16" t="s">
        <v>2772</v>
      </c>
      <c r="Z1086" s="16" t="s">
        <v>2772</v>
      </c>
      <c r="AA1086" s="19" t="str">
        <f t="shared" si="20"/>
        <v>Información incompleta</v>
      </c>
      <c r="AB1086" s="17" t="s">
        <v>2772</v>
      </c>
      <c r="AC1086" s="17" t="s">
        <v>325</v>
      </c>
      <c r="AD1086" s="17"/>
      <c r="AE1086" s="15" t="s">
        <v>4269</v>
      </c>
      <c r="AF1086" s="16" t="s">
        <v>53</v>
      </c>
      <c r="AG1086" s="15" t="s">
        <v>383</v>
      </c>
      <c r="AH1086"/>
      <c r="AI1086"/>
      <c r="AJ1086"/>
      <c r="AK1086"/>
      <c r="AL1086"/>
      <c r="AM1086"/>
      <c r="AN1086"/>
      <c r="AO1086"/>
      <c r="AP1086"/>
    </row>
    <row r="1087" spans="1:42" s="33" customFormat="1" ht="63" hidden="1" customHeight="1" x14ac:dyDescent="0.25">
      <c r="A1087" s="13" t="s">
        <v>2762</v>
      </c>
      <c r="B1087" s="14">
        <v>80111614</v>
      </c>
      <c r="C1087" s="15" t="s">
        <v>4250</v>
      </c>
      <c r="D1087" s="15" t="s">
        <v>3571</v>
      </c>
      <c r="E1087" s="14" t="s">
        <v>3581</v>
      </c>
      <c r="F1087" s="22" t="s">
        <v>3746</v>
      </c>
      <c r="G1087" s="24" t="s">
        <v>3683</v>
      </c>
      <c r="H1087" s="23">
        <v>267934173</v>
      </c>
      <c r="I1087" s="23">
        <v>267934173</v>
      </c>
      <c r="J1087" s="16" t="s">
        <v>3598</v>
      </c>
      <c r="K1087" s="16" t="s">
        <v>48</v>
      </c>
      <c r="L1087" s="15" t="s">
        <v>2822</v>
      </c>
      <c r="M1087" s="15" t="s">
        <v>2764</v>
      </c>
      <c r="N1087" s="15">
        <v>3839140</v>
      </c>
      <c r="O1087" s="15" t="s">
        <v>2823</v>
      </c>
      <c r="P1087" s="16" t="s">
        <v>2824</v>
      </c>
      <c r="Q1087" s="16" t="s">
        <v>2825</v>
      </c>
      <c r="R1087" s="16" t="s">
        <v>2826</v>
      </c>
      <c r="S1087" s="16">
        <v>220130</v>
      </c>
      <c r="T1087" s="16" t="s">
        <v>2825</v>
      </c>
      <c r="U1087" s="17" t="s">
        <v>2827</v>
      </c>
      <c r="V1087" s="17" t="s">
        <v>2772</v>
      </c>
      <c r="W1087" s="16" t="s">
        <v>2772</v>
      </c>
      <c r="X1087" s="18"/>
      <c r="Y1087" s="16" t="s">
        <v>2772</v>
      </c>
      <c r="Z1087" s="16" t="s">
        <v>2772</v>
      </c>
      <c r="AA1087" s="19" t="str">
        <f t="shared" si="20"/>
        <v>Información incompleta</v>
      </c>
      <c r="AB1087" s="17" t="s">
        <v>2772</v>
      </c>
      <c r="AC1087" s="17" t="s">
        <v>325</v>
      </c>
      <c r="AD1087" s="17"/>
      <c r="AE1087" s="15" t="s">
        <v>4269</v>
      </c>
      <c r="AF1087" s="16" t="s">
        <v>53</v>
      </c>
      <c r="AG1087" s="15" t="s">
        <v>383</v>
      </c>
      <c r="AH1087"/>
      <c r="AI1087"/>
      <c r="AJ1087"/>
      <c r="AK1087"/>
      <c r="AL1087"/>
      <c r="AM1087"/>
      <c r="AN1087"/>
      <c r="AO1087"/>
      <c r="AP1087"/>
    </row>
    <row r="1088" spans="1:42" s="33" customFormat="1" ht="63" hidden="1" customHeight="1" x14ac:dyDescent="0.25">
      <c r="A1088" s="13" t="s">
        <v>2762</v>
      </c>
      <c r="B1088" s="14">
        <v>80101504</v>
      </c>
      <c r="C1088" s="15" t="s">
        <v>2828</v>
      </c>
      <c r="D1088" s="15" t="s">
        <v>3571</v>
      </c>
      <c r="E1088" s="14" t="s">
        <v>3586</v>
      </c>
      <c r="F1088" s="22" t="s">
        <v>3680</v>
      </c>
      <c r="G1088" s="24" t="s">
        <v>3683</v>
      </c>
      <c r="H1088" s="23">
        <v>1689100798</v>
      </c>
      <c r="I1088" s="23">
        <v>1041877278</v>
      </c>
      <c r="J1088" s="16" t="s">
        <v>3599</v>
      </c>
      <c r="K1088" s="16" t="s">
        <v>3600</v>
      </c>
      <c r="L1088" s="15" t="s">
        <v>2822</v>
      </c>
      <c r="M1088" s="15" t="s">
        <v>2764</v>
      </c>
      <c r="N1088" s="15">
        <v>3839140</v>
      </c>
      <c r="O1088" s="15" t="s">
        <v>2823</v>
      </c>
      <c r="P1088" s="16" t="s">
        <v>2824</v>
      </c>
      <c r="Q1088" s="16" t="s">
        <v>2825</v>
      </c>
      <c r="R1088" s="16" t="s">
        <v>2826</v>
      </c>
      <c r="S1088" s="16">
        <v>220130</v>
      </c>
      <c r="T1088" s="16" t="s">
        <v>2825</v>
      </c>
      <c r="U1088" s="17" t="s">
        <v>2827</v>
      </c>
      <c r="V1088" s="17" t="s">
        <v>2829</v>
      </c>
      <c r="W1088" s="16">
        <v>19604</v>
      </c>
      <c r="X1088" s="18">
        <v>43049</v>
      </c>
      <c r="Y1088" s="16" t="s">
        <v>48</v>
      </c>
      <c r="Z1088" s="16">
        <v>4600007904</v>
      </c>
      <c r="AA1088" s="19">
        <f t="shared" si="20"/>
        <v>1</v>
      </c>
      <c r="AB1088" s="17" t="s">
        <v>2790</v>
      </c>
      <c r="AC1088" s="17" t="s">
        <v>361</v>
      </c>
      <c r="AD1088" s="17" t="s">
        <v>2830</v>
      </c>
      <c r="AE1088" s="15" t="s">
        <v>2831</v>
      </c>
      <c r="AF1088" s="16" t="s">
        <v>53</v>
      </c>
      <c r="AG1088" s="15" t="s">
        <v>383</v>
      </c>
      <c r="AH1088"/>
      <c r="AI1088"/>
      <c r="AJ1088"/>
      <c r="AK1088"/>
      <c r="AL1088"/>
      <c r="AM1088"/>
      <c r="AN1088"/>
      <c r="AO1088"/>
      <c r="AP1088"/>
    </row>
    <row r="1089" spans="1:42" s="33" customFormat="1" ht="63" hidden="1" customHeight="1" x14ac:dyDescent="0.25">
      <c r="A1089" s="13" t="s">
        <v>2762</v>
      </c>
      <c r="B1089" s="14">
        <v>80101504</v>
      </c>
      <c r="C1089" s="15" t="s">
        <v>2832</v>
      </c>
      <c r="D1089" s="15" t="s">
        <v>3572</v>
      </c>
      <c r="E1089" s="14" t="s">
        <v>3585</v>
      </c>
      <c r="F1089" s="14" t="s">
        <v>3681</v>
      </c>
      <c r="G1089" s="24" t="s">
        <v>3683</v>
      </c>
      <c r="H1089" s="23">
        <v>626563706</v>
      </c>
      <c r="I1089" s="23">
        <v>626563706</v>
      </c>
      <c r="J1089" s="16" t="s">
        <v>3598</v>
      </c>
      <c r="K1089" s="16" t="s">
        <v>48</v>
      </c>
      <c r="L1089" s="15" t="s">
        <v>2822</v>
      </c>
      <c r="M1089" s="15" t="s">
        <v>2764</v>
      </c>
      <c r="N1089" s="15">
        <v>3839140</v>
      </c>
      <c r="O1089" s="15" t="s">
        <v>2823</v>
      </c>
      <c r="P1089" s="16" t="s">
        <v>2824</v>
      </c>
      <c r="Q1089" s="16" t="s">
        <v>2825</v>
      </c>
      <c r="R1089" s="16" t="s">
        <v>2826</v>
      </c>
      <c r="S1089" s="16">
        <v>220130</v>
      </c>
      <c r="T1089" s="16" t="s">
        <v>2825</v>
      </c>
      <c r="U1089" s="17" t="s">
        <v>2827</v>
      </c>
      <c r="V1089" s="17" t="s">
        <v>2772</v>
      </c>
      <c r="W1089" s="16" t="s">
        <v>2772</v>
      </c>
      <c r="X1089" s="18"/>
      <c r="Y1089" s="16" t="s">
        <v>2772</v>
      </c>
      <c r="Z1089" s="16" t="s">
        <v>2772</v>
      </c>
      <c r="AA1089" s="19" t="str">
        <f t="shared" si="20"/>
        <v>Información incompleta</v>
      </c>
      <c r="AB1089" s="17" t="s">
        <v>2772</v>
      </c>
      <c r="AC1089" s="17" t="s">
        <v>325</v>
      </c>
      <c r="AD1089" s="17"/>
      <c r="AE1089" s="15" t="s">
        <v>2822</v>
      </c>
      <c r="AF1089" s="16" t="s">
        <v>53</v>
      </c>
      <c r="AG1089" s="15" t="s">
        <v>383</v>
      </c>
      <c r="AH1089"/>
      <c r="AI1089"/>
      <c r="AJ1089"/>
      <c r="AK1089"/>
      <c r="AL1089"/>
      <c r="AM1089"/>
      <c r="AN1089"/>
      <c r="AO1089"/>
      <c r="AP1089"/>
    </row>
    <row r="1090" spans="1:42" s="33" customFormat="1" ht="63" hidden="1" customHeight="1" x14ac:dyDescent="0.25">
      <c r="A1090" s="13" t="s">
        <v>2762</v>
      </c>
      <c r="B1090" s="14">
        <v>20102301</v>
      </c>
      <c r="C1090" s="15" t="s">
        <v>2833</v>
      </c>
      <c r="D1090" s="15" t="s">
        <v>3571</v>
      </c>
      <c r="E1090" s="14" t="s">
        <v>3589</v>
      </c>
      <c r="F1090" s="14" t="s">
        <v>3615</v>
      </c>
      <c r="G1090" s="24" t="s">
        <v>3683</v>
      </c>
      <c r="H1090" s="23">
        <v>100000000</v>
      </c>
      <c r="I1090" s="23">
        <v>100000000</v>
      </c>
      <c r="J1090" s="16" t="s">
        <v>3598</v>
      </c>
      <c r="K1090" s="16" t="s">
        <v>48</v>
      </c>
      <c r="L1090" s="15" t="s">
        <v>2822</v>
      </c>
      <c r="M1090" s="15" t="s">
        <v>2764</v>
      </c>
      <c r="N1090" s="15">
        <v>3839140</v>
      </c>
      <c r="O1090" s="15" t="s">
        <v>2823</v>
      </c>
      <c r="P1090" s="16" t="s">
        <v>2767</v>
      </c>
      <c r="Q1090" s="16" t="s">
        <v>2834</v>
      </c>
      <c r="R1090" s="16" t="s">
        <v>2835</v>
      </c>
      <c r="S1090" s="16" t="s">
        <v>2836</v>
      </c>
      <c r="T1090" s="16" t="s">
        <v>2834</v>
      </c>
      <c r="U1090" s="17" t="s">
        <v>2837</v>
      </c>
      <c r="V1090" s="17" t="s">
        <v>2772</v>
      </c>
      <c r="W1090" s="16" t="s">
        <v>2772</v>
      </c>
      <c r="X1090" s="18"/>
      <c r="Y1090" s="16" t="s">
        <v>2772</v>
      </c>
      <c r="Z1090" s="16" t="s">
        <v>2772</v>
      </c>
      <c r="AA1090" s="19" t="str">
        <f t="shared" si="20"/>
        <v>Información incompleta</v>
      </c>
      <c r="AB1090" s="17" t="s">
        <v>2772</v>
      </c>
      <c r="AC1090" s="17" t="s">
        <v>325</v>
      </c>
      <c r="AD1090" s="17"/>
      <c r="AE1090" s="15" t="s">
        <v>2831</v>
      </c>
      <c r="AF1090" s="16" t="s">
        <v>53</v>
      </c>
      <c r="AG1090" s="15" t="s">
        <v>383</v>
      </c>
      <c r="AH1090"/>
      <c r="AI1090"/>
      <c r="AJ1090"/>
      <c r="AK1090"/>
      <c r="AL1090"/>
      <c r="AM1090"/>
      <c r="AN1090"/>
      <c r="AO1090"/>
      <c r="AP1090"/>
    </row>
    <row r="1091" spans="1:42" s="33" customFormat="1" ht="63" hidden="1" customHeight="1" x14ac:dyDescent="0.25">
      <c r="A1091" s="13" t="s">
        <v>2762</v>
      </c>
      <c r="B1091" s="14">
        <v>81112500</v>
      </c>
      <c r="C1091" s="15" t="s">
        <v>4270</v>
      </c>
      <c r="D1091" s="15" t="s">
        <v>3888</v>
      </c>
      <c r="E1091" s="14" t="s">
        <v>3580</v>
      </c>
      <c r="F1091" s="22" t="s">
        <v>3680</v>
      </c>
      <c r="G1091" s="24" t="s">
        <v>3683</v>
      </c>
      <c r="H1091" s="23">
        <v>20000000</v>
      </c>
      <c r="I1091" s="23">
        <v>20000000</v>
      </c>
      <c r="J1091" s="16" t="s">
        <v>3598</v>
      </c>
      <c r="K1091" s="16" t="s">
        <v>48</v>
      </c>
      <c r="L1091" s="15" t="s">
        <v>2822</v>
      </c>
      <c r="M1091" s="15" t="s">
        <v>2764</v>
      </c>
      <c r="N1091" s="15">
        <v>3839140</v>
      </c>
      <c r="O1091" s="15" t="s">
        <v>2823</v>
      </c>
      <c r="P1091" s="16" t="s">
        <v>2824</v>
      </c>
      <c r="Q1091" s="16" t="s">
        <v>2825</v>
      </c>
      <c r="R1091" s="16" t="s">
        <v>2826</v>
      </c>
      <c r="S1091" s="16">
        <v>220130</v>
      </c>
      <c r="T1091" s="16" t="s">
        <v>2825</v>
      </c>
      <c r="U1091" s="17" t="s">
        <v>2827</v>
      </c>
      <c r="V1091" s="17" t="s">
        <v>2772</v>
      </c>
      <c r="W1091" s="16" t="s">
        <v>2772</v>
      </c>
      <c r="X1091" s="18"/>
      <c r="Y1091" s="16" t="s">
        <v>2772</v>
      </c>
      <c r="Z1091" s="16" t="s">
        <v>2772</v>
      </c>
      <c r="AA1091" s="19" t="str">
        <f t="shared" si="20"/>
        <v>Información incompleta</v>
      </c>
      <c r="AB1091" s="17" t="s">
        <v>2772</v>
      </c>
      <c r="AC1091" s="17" t="s">
        <v>325</v>
      </c>
      <c r="AD1091" s="17"/>
      <c r="AE1091" s="15" t="s">
        <v>2822</v>
      </c>
      <c r="AF1091" s="16" t="s">
        <v>53</v>
      </c>
      <c r="AG1091" s="15" t="s">
        <v>383</v>
      </c>
      <c r="AH1091"/>
      <c r="AI1091"/>
      <c r="AJ1091"/>
      <c r="AK1091"/>
      <c r="AL1091"/>
      <c r="AM1091"/>
      <c r="AN1091"/>
      <c r="AO1091"/>
      <c r="AP1091"/>
    </row>
    <row r="1092" spans="1:42" s="33" customFormat="1" ht="63" hidden="1" customHeight="1" x14ac:dyDescent="0.25">
      <c r="A1092" s="13" t="s">
        <v>2762</v>
      </c>
      <c r="B1092" s="14">
        <v>78111502</v>
      </c>
      <c r="C1092" s="15" t="s">
        <v>2838</v>
      </c>
      <c r="D1092" s="15" t="s">
        <v>3788</v>
      </c>
      <c r="E1092" s="14" t="s">
        <v>3586</v>
      </c>
      <c r="F1092" s="22" t="s">
        <v>3680</v>
      </c>
      <c r="G1092" s="24" t="s">
        <v>3683</v>
      </c>
      <c r="H1092" s="23">
        <v>20000000</v>
      </c>
      <c r="I1092" s="23">
        <v>20000000</v>
      </c>
      <c r="J1092" s="16" t="s">
        <v>3598</v>
      </c>
      <c r="K1092" s="16" t="s">
        <v>48</v>
      </c>
      <c r="L1092" s="15" t="s">
        <v>2822</v>
      </c>
      <c r="M1092" s="15" t="s">
        <v>2764</v>
      </c>
      <c r="N1092" s="15">
        <v>3839140</v>
      </c>
      <c r="O1092" s="15" t="s">
        <v>2823</v>
      </c>
      <c r="P1092" s="16" t="s">
        <v>2824</v>
      </c>
      <c r="Q1092" s="16" t="s">
        <v>2825</v>
      </c>
      <c r="R1092" s="16" t="s">
        <v>2826</v>
      </c>
      <c r="S1092" s="16">
        <v>220130</v>
      </c>
      <c r="T1092" s="16" t="s">
        <v>2825</v>
      </c>
      <c r="U1092" s="17" t="s">
        <v>2827</v>
      </c>
      <c r="V1092" s="17" t="s">
        <v>2772</v>
      </c>
      <c r="W1092" s="16" t="s">
        <v>2772</v>
      </c>
      <c r="X1092" s="18"/>
      <c r="Y1092" s="16" t="s">
        <v>2772</v>
      </c>
      <c r="Z1092" s="16" t="s">
        <v>2772</v>
      </c>
      <c r="AA1092" s="19" t="str">
        <f t="shared" si="20"/>
        <v>Información incompleta</v>
      </c>
      <c r="AB1092" s="17" t="s">
        <v>2772</v>
      </c>
      <c r="AC1092" s="17" t="s">
        <v>325</v>
      </c>
      <c r="AD1092" s="17"/>
      <c r="AE1092" s="15" t="s">
        <v>2839</v>
      </c>
      <c r="AF1092" s="16" t="s">
        <v>771</v>
      </c>
      <c r="AG1092" s="15" t="s">
        <v>383</v>
      </c>
      <c r="AH1092"/>
      <c r="AI1092"/>
      <c r="AJ1092"/>
      <c r="AK1092"/>
      <c r="AL1092"/>
      <c r="AM1092"/>
      <c r="AN1092"/>
      <c r="AO1092"/>
      <c r="AP1092"/>
    </row>
    <row r="1093" spans="1:42" s="33" customFormat="1" ht="63" hidden="1" customHeight="1" x14ac:dyDescent="0.25">
      <c r="A1093" s="13" t="s">
        <v>2762</v>
      </c>
      <c r="B1093" s="14">
        <v>80101504</v>
      </c>
      <c r="C1093" s="15" t="s">
        <v>2840</v>
      </c>
      <c r="D1093" s="15" t="s">
        <v>3571</v>
      </c>
      <c r="E1093" s="14" t="s">
        <v>3578</v>
      </c>
      <c r="F1093" s="14" t="s">
        <v>3681</v>
      </c>
      <c r="G1093" s="24" t="s">
        <v>3683</v>
      </c>
      <c r="H1093" s="23">
        <v>353727909</v>
      </c>
      <c r="I1093" s="23">
        <v>353727909</v>
      </c>
      <c r="J1093" s="16" t="s">
        <v>3598</v>
      </c>
      <c r="K1093" s="16" t="s">
        <v>48</v>
      </c>
      <c r="L1093" s="15" t="s">
        <v>2822</v>
      </c>
      <c r="M1093" s="15" t="s">
        <v>2764</v>
      </c>
      <c r="N1093" s="15">
        <v>3839140</v>
      </c>
      <c r="O1093" s="15" t="s">
        <v>2823</v>
      </c>
      <c r="P1093" s="16" t="s">
        <v>2767</v>
      </c>
      <c r="Q1093" s="16" t="s">
        <v>2834</v>
      </c>
      <c r="R1093" s="16" t="s">
        <v>2835</v>
      </c>
      <c r="S1093" s="16" t="s">
        <v>2836</v>
      </c>
      <c r="T1093" s="16" t="s">
        <v>2834</v>
      </c>
      <c r="U1093" s="17" t="s">
        <v>2837</v>
      </c>
      <c r="V1093" s="17" t="s">
        <v>2772</v>
      </c>
      <c r="W1093" s="16" t="s">
        <v>2772</v>
      </c>
      <c r="X1093" s="18"/>
      <c r="Y1093" s="16" t="s">
        <v>2772</v>
      </c>
      <c r="Z1093" s="16" t="s">
        <v>2772</v>
      </c>
      <c r="AA1093" s="19" t="str">
        <f t="shared" si="20"/>
        <v>Información incompleta</v>
      </c>
      <c r="AB1093" s="17" t="s">
        <v>2772</v>
      </c>
      <c r="AC1093" s="17" t="s">
        <v>325</v>
      </c>
      <c r="AD1093" s="17"/>
      <c r="AE1093" s="15" t="s">
        <v>2831</v>
      </c>
      <c r="AF1093" s="16" t="s">
        <v>53</v>
      </c>
      <c r="AG1093" s="15" t="s">
        <v>383</v>
      </c>
      <c r="AH1093"/>
      <c r="AI1093"/>
      <c r="AJ1093"/>
      <c r="AK1093"/>
      <c r="AL1093"/>
      <c r="AM1093"/>
      <c r="AN1093"/>
      <c r="AO1093"/>
      <c r="AP1093"/>
    </row>
    <row r="1094" spans="1:42" s="33" customFormat="1" ht="63" hidden="1" customHeight="1" x14ac:dyDescent="0.25">
      <c r="A1094" s="13" t="s">
        <v>2762</v>
      </c>
      <c r="B1094" s="14">
        <v>80101504</v>
      </c>
      <c r="C1094" s="15" t="s">
        <v>2841</v>
      </c>
      <c r="D1094" s="15" t="s">
        <v>3572</v>
      </c>
      <c r="E1094" s="14" t="s">
        <v>3583</v>
      </c>
      <c r="F1094" s="22" t="s">
        <v>3680</v>
      </c>
      <c r="G1094" s="24" t="s">
        <v>3683</v>
      </c>
      <c r="H1094" s="23">
        <v>400000000</v>
      </c>
      <c r="I1094" s="23">
        <v>400000000</v>
      </c>
      <c r="J1094" s="16" t="s">
        <v>3598</v>
      </c>
      <c r="K1094" s="16" t="s">
        <v>48</v>
      </c>
      <c r="L1094" s="15" t="s">
        <v>2822</v>
      </c>
      <c r="M1094" s="15" t="s">
        <v>2764</v>
      </c>
      <c r="N1094" s="15">
        <v>3839140</v>
      </c>
      <c r="O1094" s="15" t="s">
        <v>2823</v>
      </c>
      <c r="P1094" s="16" t="s">
        <v>2767</v>
      </c>
      <c r="Q1094" s="16" t="s">
        <v>2834</v>
      </c>
      <c r="R1094" s="16" t="s">
        <v>2835</v>
      </c>
      <c r="S1094" s="16" t="s">
        <v>2836</v>
      </c>
      <c r="T1094" s="16" t="s">
        <v>2834</v>
      </c>
      <c r="U1094" s="17" t="s">
        <v>2837</v>
      </c>
      <c r="V1094" s="17" t="s">
        <v>2772</v>
      </c>
      <c r="W1094" s="16" t="s">
        <v>2772</v>
      </c>
      <c r="X1094" s="18"/>
      <c r="Y1094" s="16" t="s">
        <v>2772</v>
      </c>
      <c r="Z1094" s="16" t="s">
        <v>2772</v>
      </c>
      <c r="AA1094" s="19" t="str">
        <f t="shared" si="20"/>
        <v>Información incompleta</v>
      </c>
      <c r="AB1094" s="17" t="s">
        <v>2772</v>
      </c>
      <c r="AC1094" s="17" t="s">
        <v>325</v>
      </c>
      <c r="AD1094" s="17"/>
      <c r="AE1094" s="15" t="s">
        <v>2831</v>
      </c>
      <c r="AF1094" s="16" t="s">
        <v>53</v>
      </c>
      <c r="AG1094" s="15" t="s">
        <v>383</v>
      </c>
      <c r="AH1094"/>
      <c r="AI1094"/>
      <c r="AJ1094"/>
      <c r="AK1094"/>
      <c r="AL1094"/>
      <c r="AM1094"/>
      <c r="AN1094"/>
      <c r="AO1094"/>
      <c r="AP1094"/>
    </row>
    <row r="1095" spans="1:42" s="33" customFormat="1" ht="63" hidden="1" customHeight="1" x14ac:dyDescent="0.25">
      <c r="A1095" s="13" t="s">
        <v>2762</v>
      </c>
      <c r="B1095" s="14">
        <v>81111802</v>
      </c>
      <c r="C1095" s="15" t="s">
        <v>4271</v>
      </c>
      <c r="D1095" s="15" t="s">
        <v>3571</v>
      </c>
      <c r="E1095" s="14" t="s">
        <v>3583</v>
      </c>
      <c r="F1095" s="22" t="s">
        <v>3680</v>
      </c>
      <c r="G1095" s="24" t="s">
        <v>3683</v>
      </c>
      <c r="H1095" s="23">
        <v>1061080737</v>
      </c>
      <c r="I1095" s="23">
        <v>400000000</v>
      </c>
      <c r="J1095" s="16" t="s">
        <v>3599</v>
      </c>
      <c r="K1095" s="16" t="s">
        <v>3600</v>
      </c>
      <c r="L1095" s="15" t="s">
        <v>2842</v>
      </c>
      <c r="M1095" s="15" t="s">
        <v>2764</v>
      </c>
      <c r="N1095" s="15" t="s">
        <v>2843</v>
      </c>
      <c r="O1095" s="15" t="s">
        <v>2844</v>
      </c>
      <c r="P1095" s="16" t="s">
        <v>2845</v>
      </c>
      <c r="Q1095" s="16" t="s">
        <v>2846</v>
      </c>
      <c r="R1095" s="16" t="s">
        <v>2847</v>
      </c>
      <c r="S1095" s="16">
        <v>220164</v>
      </c>
      <c r="T1095" s="16" t="s">
        <v>2848</v>
      </c>
      <c r="U1095" s="17" t="s">
        <v>2849</v>
      </c>
      <c r="V1095" s="17" t="s">
        <v>2850</v>
      </c>
      <c r="W1095" s="16">
        <v>19574</v>
      </c>
      <c r="X1095" s="18">
        <v>43047</v>
      </c>
      <c r="Y1095" s="16" t="s">
        <v>48</v>
      </c>
      <c r="Z1095" s="16">
        <v>4600007721</v>
      </c>
      <c r="AA1095" s="19">
        <f t="shared" si="20"/>
        <v>1</v>
      </c>
      <c r="AB1095" s="17" t="s">
        <v>2851</v>
      </c>
      <c r="AC1095" s="17" t="s">
        <v>361</v>
      </c>
      <c r="AD1095" s="17" t="s">
        <v>4272</v>
      </c>
      <c r="AE1095" s="15" t="s">
        <v>2852</v>
      </c>
      <c r="AF1095" s="16" t="s">
        <v>53</v>
      </c>
      <c r="AG1095" s="15" t="s">
        <v>383</v>
      </c>
      <c r="AH1095"/>
      <c r="AI1095"/>
      <c r="AJ1095"/>
      <c r="AK1095"/>
      <c r="AL1095"/>
      <c r="AM1095"/>
      <c r="AN1095"/>
      <c r="AO1095"/>
      <c r="AP1095"/>
    </row>
    <row r="1096" spans="1:42" s="33" customFormat="1" ht="63" hidden="1" customHeight="1" x14ac:dyDescent="0.25">
      <c r="A1096" s="13" t="s">
        <v>2762</v>
      </c>
      <c r="B1096" s="14">
        <v>81111802</v>
      </c>
      <c r="C1096" s="15" t="s">
        <v>4271</v>
      </c>
      <c r="D1096" s="15" t="s">
        <v>3571</v>
      </c>
      <c r="E1096" s="14" t="s">
        <v>3579</v>
      </c>
      <c r="F1096" s="22" t="s">
        <v>3680</v>
      </c>
      <c r="G1096" s="24" t="s">
        <v>3683</v>
      </c>
      <c r="H1096" s="23">
        <v>478511826</v>
      </c>
      <c r="I1096" s="23">
        <v>404591508</v>
      </c>
      <c r="J1096" s="16" t="s">
        <v>3599</v>
      </c>
      <c r="K1096" s="16" t="s">
        <v>3600</v>
      </c>
      <c r="L1096" s="15" t="s">
        <v>2842</v>
      </c>
      <c r="M1096" s="15" t="s">
        <v>2764</v>
      </c>
      <c r="N1096" s="15" t="s">
        <v>2843</v>
      </c>
      <c r="O1096" s="15" t="s">
        <v>2844</v>
      </c>
      <c r="P1096" s="16" t="s">
        <v>2767</v>
      </c>
      <c r="Q1096" s="16" t="s">
        <v>2853</v>
      </c>
      <c r="R1096" s="16" t="s">
        <v>2854</v>
      </c>
      <c r="S1096" s="16">
        <v>220166</v>
      </c>
      <c r="T1096" s="16" t="s">
        <v>2853</v>
      </c>
      <c r="U1096" s="17" t="s">
        <v>2855</v>
      </c>
      <c r="V1096" s="17" t="s">
        <v>2850</v>
      </c>
      <c r="W1096" s="16">
        <v>19574</v>
      </c>
      <c r="X1096" s="18">
        <v>43047</v>
      </c>
      <c r="Y1096" s="16" t="s">
        <v>48</v>
      </c>
      <c r="Z1096" s="16">
        <v>4600007721</v>
      </c>
      <c r="AA1096" s="19">
        <f t="shared" si="20"/>
        <v>1</v>
      </c>
      <c r="AB1096" s="17" t="s">
        <v>2851</v>
      </c>
      <c r="AC1096" s="17" t="s">
        <v>361</v>
      </c>
      <c r="AD1096" s="17" t="s">
        <v>4273</v>
      </c>
      <c r="AE1096" s="15" t="s">
        <v>2852</v>
      </c>
      <c r="AF1096" s="16" t="s">
        <v>53</v>
      </c>
      <c r="AG1096" s="15" t="s">
        <v>383</v>
      </c>
      <c r="AH1096"/>
      <c r="AI1096"/>
      <c r="AJ1096"/>
      <c r="AK1096"/>
      <c r="AL1096"/>
      <c r="AM1096"/>
      <c r="AN1096"/>
      <c r="AO1096"/>
      <c r="AP1096"/>
    </row>
    <row r="1097" spans="1:42" s="33" customFormat="1" ht="63" hidden="1" customHeight="1" x14ac:dyDescent="0.25">
      <c r="A1097" s="13" t="s">
        <v>2762</v>
      </c>
      <c r="B1097" s="14">
        <v>80111614</v>
      </c>
      <c r="C1097" s="15" t="s">
        <v>4250</v>
      </c>
      <c r="D1097" s="15" t="s">
        <v>3571</v>
      </c>
      <c r="E1097" s="14" t="s">
        <v>3578</v>
      </c>
      <c r="F1097" s="22" t="s">
        <v>3746</v>
      </c>
      <c r="G1097" s="24" t="s">
        <v>3683</v>
      </c>
      <c r="H1097" s="23">
        <v>450000000</v>
      </c>
      <c r="I1097" s="23">
        <v>450000000</v>
      </c>
      <c r="J1097" s="16" t="s">
        <v>3598</v>
      </c>
      <c r="K1097" s="16" t="s">
        <v>48</v>
      </c>
      <c r="L1097" s="15" t="s">
        <v>2842</v>
      </c>
      <c r="M1097" s="15" t="s">
        <v>2764</v>
      </c>
      <c r="N1097" s="15" t="s">
        <v>2843</v>
      </c>
      <c r="O1097" s="15" t="s">
        <v>2844</v>
      </c>
      <c r="P1097" s="16" t="s">
        <v>2767</v>
      </c>
      <c r="Q1097" s="16" t="s">
        <v>2853</v>
      </c>
      <c r="R1097" s="16" t="s">
        <v>2854</v>
      </c>
      <c r="S1097" s="16">
        <v>220166</v>
      </c>
      <c r="T1097" s="16" t="s">
        <v>2853</v>
      </c>
      <c r="U1097" s="17" t="s">
        <v>2856</v>
      </c>
      <c r="V1097" s="17" t="s">
        <v>2772</v>
      </c>
      <c r="W1097" s="16" t="s">
        <v>2772</v>
      </c>
      <c r="X1097" s="18"/>
      <c r="Y1097" s="16" t="s">
        <v>2772</v>
      </c>
      <c r="Z1097" s="16" t="s">
        <v>2772</v>
      </c>
      <c r="AA1097" s="19" t="str">
        <f t="shared" si="20"/>
        <v>Información incompleta</v>
      </c>
      <c r="AB1097" s="17" t="s">
        <v>2772</v>
      </c>
      <c r="AC1097" s="17" t="s">
        <v>325</v>
      </c>
      <c r="AD1097" s="17" t="s">
        <v>4251</v>
      </c>
      <c r="AE1097" s="15" t="s">
        <v>4274</v>
      </c>
      <c r="AF1097" s="16" t="s">
        <v>53</v>
      </c>
      <c r="AG1097" s="15" t="s">
        <v>383</v>
      </c>
      <c r="AH1097"/>
      <c r="AI1097"/>
      <c r="AJ1097"/>
      <c r="AK1097"/>
      <c r="AL1097"/>
      <c r="AM1097"/>
      <c r="AN1097"/>
      <c r="AO1097"/>
      <c r="AP1097"/>
    </row>
    <row r="1098" spans="1:42" s="33" customFormat="1" ht="63" hidden="1" customHeight="1" x14ac:dyDescent="0.25">
      <c r="A1098" s="13" t="s">
        <v>2762</v>
      </c>
      <c r="B1098" s="14">
        <v>80111504</v>
      </c>
      <c r="C1098" s="15" t="s">
        <v>4261</v>
      </c>
      <c r="D1098" s="15" t="s">
        <v>3571</v>
      </c>
      <c r="E1098" s="14" t="s">
        <v>3580</v>
      </c>
      <c r="F1098" s="22" t="s">
        <v>3680</v>
      </c>
      <c r="G1098" s="24" t="s">
        <v>3683</v>
      </c>
      <c r="H1098" s="23">
        <v>30000000</v>
      </c>
      <c r="I1098" s="23">
        <v>30000000</v>
      </c>
      <c r="J1098" s="16" t="s">
        <v>3598</v>
      </c>
      <c r="K1098" s="16" t="s">
        <v>48</v>
      </c>
      <c r="L1098" s="15" t="s">
        <v>2842</v>
      </c>
      <c r="M1098" s="15" t="s">
        <v>2764</v>
      </c>
      <c r="N1098" s="15" t="s">
        <v>2843</v>
      </c>
      <c r="O1098" s="15" t="s">
        <v>2844</v>
      </c>
      <c r="P1098" s="16" t="s">
        <v>2767</v>
      </c>
      <c r="Q1098" s="16" t="s">
        <v>2853</v>
      </c>
      <c r="R1098" s="16" t="s">
        <v>2854</v>
      </c>
      <c r="S1098" s="16">
        <v>220166</v>
      </c>
      <c r="T1098" s="16" t="s">
        <v>2853</v>
      </c>
      <c r="U1098" s="17" t="s">
        <v>2856</v>
      </c>
      <c r="V1098" s="17" t="s">
        <v>2772</v>
      </c>
      <c r="W1098" s="16" t="s">
        <v>2772</v>
      </c>
      <c r="X1098" s="18"/>
      <c r="Y1098" s="16" t="s">
        <v>2772</v>
      </c>
      <c r="Z1098" s="16" t="s">
        <v>2772</v>
      </c>
      <c r="AA1098" s="19" t="str">
        <f t="shared" si="20"/>
        <v>Información incompleta</v>
      </c>
      <c r="AB1098" s="17" t="s">
        <v>2772</v>
      </c>
      <c r="AC1098" s="17" t="s">
        <v>325</v>
      </c>
      <c r="AD1098" s="17" t="s">
        <v>4275</v>
      </c>
      <c r="AE1098" s="15" t="s">
        <v>4274</v>
      </c>
      <c r="AF1098" s="16" t="s">
        <v>53</v>
      </c>
      <c r="AG1098" s="15" t="s">
        <v>383</v>
      </c>
      <c r="AH1098"/>
      <c r="AI1098"/>
      <c r="AJ1098"/>
      <c r="AK1098"/>
      <c r="AL1098"/>
      <c r="AM1098"/>
      <c r="AN1098"/>
      <c r="AO1098"/>
      <c r="AP1098"/>
    </row>
    <row r="1099" spans="1:42" s="33" customFormat="1" ht="63" hidden="1" customHeight="1" x14ac:dyDescent="0.25">
      <c r="A1099" s="13" t="s">
        <v>2762</v>
      </c>
      <c r="B1099" s="14">
        <v>80141607</v>
      </c>
      <c r="C1099" s="15" t="s">
        <v>2801</v>
      </c>
      <c r="D1099" s="15" t="s">
        <v>3575</v>
      </c>
      <c r="E1099" s="14" t="s">
        <v>3578</v>
      </c>
      <c r="F1099" s="22" t="s">
        <v>3679</v>
      </c>
      <c r="G1099" s="24" t="s">
        <v>3683</v>
      </c>
      <c r="H1099" s="23">
        <v>50000000</v>
      </c>
      <c r="I1099" s="23">
        <v>0</v>
      </c>
      <c r="J1099" s="16" t="s">
        <v>3598</v>
      </c>
      <c r="K1099" s="16" t="s">
        <v>48</v>
      </c>
      <c r="L1099" s="15" t="s">
        <v>2842</v>
      </c>
      <c r="M1099" s="15" t="s">
        <v>2764</v>
      </c>
      <c r="N1099" s="15" t="s">
        <v>2843</v>
      </c>
      <c r="O1099" s="15" t="s">
        <v>2844</v>
      </c>
      <c r="P1099" s="16" t="s">
        <v>2767</v>
      </c>
      <c r="Q1099" s="16" t="s">
        <v>2853</v>
      </c>
      <c r="R1099" s="16" t="s">
        <v>2854</v>
      </c>
      <c r="S1099" s="16">
        <v>220166</v>
      </c>
      <c r="T1099" s="16" t="s">
        <v>2853</v>
      </c>
      <c r="U1099" s="17" t="s">
        <v>2856</v>
      </c>
      <c r="V1099" s="17" t="s">
        <v>2772</v>
      </c>
      <c r="W1099" s="16" t="s">
        <v>2772</v>
      </c>
      <c r="X1099" s="18"/>
      <c r="Y1099" s="16" t="s">
        <v>2772</v>
      </c>
      <c r="Z1099" s="16" t="s">
        <v>2772</v>
      </c>
      <c r="AA1099" s="19" t="str">
        <f t="shared" ref="AA1099:AA1162" si="21">+IF(AND(W1099="",X1099="",Y1099="",Z1099=""),"",IF(AND(W1099&lt;&gt;"",X1099="",Y1099="",Z1099=""),0%,IF(AND(W1099&lt;&gt;"",X1099&lt;&gt;"",Y1099="",Z1099=""),33%,IF(AND(W1099&lt;&gt;"",X1099&lt;&gt;"",Y1099&lt;&gt;"",Z1099=""),66%,IF(AND(W1099&lt;&gt;"",X1099&lt;&gt;"",Y1099&lt;&gt;"",Z1099&lt;&gt;""),100%,"Información incompleta")))))</f>
        <v>Información incompleta</v>
      </c>
      <c r="AB1099" s="17" t="s">
        <v>2772</v>
      </c>
      <c r="AC1099" s="17" t="s">
        <v>325</v>
      </c>
      <c r="AD1099" s="17"/>
      <c r="AE1099" s="15" t="s">
        <v>4276</v>
      </c>
      <c r="AF1099" s="16" t="s">
        <v>53</v>
      </c>
      <c r="AG1099" s="15" t="s">
        <v>383</v>
      </c>
      <c r="AH1099"/>
      <c r="AI1099"/>
      <c r="AJ1099"/>
      <c r="AK1099"/>
      <c r="AL1099"/>
      <c r="AM1099"/>
      <c r="AN1099"/>
      <c r="AO1099"/>
      <c r="AP1099"/>
    </row>
    <row r="1100" spans="1:42" s="33" customFormat="1" ht="63" hidden="1" customHeight="1" x14ac:dyDescent="0.25">
      <c r="A1100" s="13" t="s">
        <v>2762</v>
      </c>
      <c r="B1100" s="14">
        <v>80111504</v>
      </c>
      <c r="C1100" s="15" t="s">
        <v>4266</v>
      </c>
      <c r="D1100" s="15" t="s">
        <v>3788</v>
      </c>
      <c r="E1100" s="14" t="s">
        <v>3578</v>
      </c>
      <c r="F1100" s="22" t="s">
        <v>3680</v>
      </c>
      <c r="G1100" s="24" t="s">
        <v>3683</v>
      </c>
      <c r="H1100" s="23">
        <v>30000000</v>
      </c>
      <c r="I1100" s="23">
        <v>0</v>
      </c>
      <c r="J1100" s="16" t="s">
        <v>3598</v>
      </c>
      <c r="K1100" s="16" t="s">
        <v>48</v>
      </c>
      <c r="L1100" s="15" t="s">
        <v>2842</v>
      </c>
      <c r="M1100" s="15" t="s">
        <v>2764</v>
      </c>
      <c r="N1100" s="15" t="s">
        <v>2843</v>
      </c>
      <c r="O1100" s="15" t="s">
        <v>2844</v>
      </c>
      <c r="P1100" s="16" t="s">
        <v>2767</v>
      </c>
      <c r="Q1100" s="16" t="s">
        <v>2853</v>
      </c>
      <c r="R1100" s="16" t="s">
        <v>2854</v>
      </c>
      <c r="S1100" s="16">
        <v>220166</v>
      </c>
      <c r="T1100" s="16" t="s">
        <v>2853</v>
      </c>
      <c r="U1100" s="17" t="s">
        <v>2856</v>
      </c>
      <c r="V1100" s="17" t="s">
        <v>2772</v>
      </c>
      <c r="W1100" s="16" t="s">
        <v>2772</v>
      </c>
      <c r="X1100" s="18"/>
      <c r="Y1100" s="16" t="s">
        <v>2772</v>
      </c>
      <c r="Z1100" s="16" t="s">
        <v>2772</v>
      </c>
      <c r="AA1100" s="19" t="str">
        <f t="shared" si="21"/>
        <v>Información incompleta</v>
      </c>
      <c r="AB1100" s="17" t="s">
        <v>2772</v>
      </c>
      <c r="AC1100" s="17" t="s">
        <v>325</v>
      </c>
      <c r="AD1100" s="17" t="s">
        <v>4275</v>
      </c>
      <c r="AE1100" s="15" t="s">
        <v>4274</v>
      </c>
      <c r="AF1100" s="16" t="s">
        <v>53</v>
      </c>
      <c r="AG1100" s="15" t="s">
        <v>383</v>
      </c>
      <c r="AH1100"/>
      <c r="AI1100"/>
      <c r="AJ1100"/>
      <c r="AK1100"/>
      <c r="AL1100"/>
      <c r="AM1100"/>
      <c r="AN1100"/>
      <c r="AO1100"/>
      <c r="AP1100"/>
    </row>
    <row r="1101" spans="1:42" s="33" customFormat="1" ht="63" hidden="1" customHeight="1" x14ac:dyDescent="0.25">
      <c r="A1101" s="13" t="s">
        <v>2762</v>
      </c>
      <c r="B1101" s="14">
        <v>43191504</v>
      </c>
      <c r="C1101" s="15" t="s">
        <v>2857</v>
      </c>
      <c r="D1101" s="15" t="s">
        <v>3571</v>
      </c>
      <c r="E1101" s="14" t="s">
        <v>3580</v>
      </c>
      <c r="F1101" s="14" t="s">
        <v>3615</v>
      </c>
      <c r="G1101" s="24" t="s">
        <v>3683</v>
      </c>
      <c r="H1101" s="23">
        <v>15408492</v>
      </c>
      <c r="I1101" s="23">
        <v>15408492</v>
      </c>
      <c r="J1101" s="16" t="s">
        <v>3598</v>
      </c>
      <c r="K1101" s="16" t="s">
        <v>48</v>
      </c>
      <c r="L1101" s="15" t="s">
        <v>2842</v>
      </c>
      <c r="M1101" s="15" t="s">
        <v>2764</v>
      </c>
      <c r="N1101" s="15" t="s">
        <v>2843</v>
      </c>
      <c r="O1101" s="15" t="s">
        <v>2844</v>
      </c>
      <c r="P1101" s="16" t="s">
        <v>2767</v>
      </c>
      <c r="Q1101" s="16" t="s">
        <v>2853</v>
      </c>
      <c r="R1101" s="16" t="s">
        <v>2854</v>
      </c>
      <c r="S1101" s="16">
        <v>220166</v>
      </c>
      <c r="T1101" s="16" t="s">
        <v>2853</v>
      </c>
      <c r="U1101" s="17" t="s">
        <v>2856</v>
      </c>
      <c r="V1101" s="17" t="s">
        <v>2772</v>
      </c>
      <c r="W1101" s="16" t="s">
        <v>2772</v>
      </c>
      <c r="X1101" s="18"/>
      <c r="Y1101" s="16" t="s">
        <v>2772</v>
      </c>
      <c r="Z1101" s="16" t="s">
        <v>2772</v>
      </c>
      <c r="AA1101" s="19" t="str">
        <f t="shared" si="21"/>
        <v>Información incompleta</v>
      </c>
      <c r="AB1101" s="17" t="s">
        <v>2772</v>
      </c>
      <c r="AC1101" s="17" t="s">
        <v>325</v>
      </c>
      <c r="AD1101" s="17"/>
      <c r="AE1101" s="15" t="s">
        <v>2858</v>
      </c>
      <c r="AF1101" s="16" t="s">
        <v>53</v>
      </c>
      <c r="AG1101" s="15" t="s">
        <v>383</v>
      </c>
      <c r="AH1101"/>
      <c r="AI1101"/>
      <c r="AJ1101"/>
      <c r="AK1101"/>
      <c r="AL1101"/>
      <c r="AM1101"/>
      <c r="AN1101"/>
      <c r="AO1101"/>
      <c r="AP1101"/>
    </row>
    <row r="1102" spans="1:42" s="33" customFormat="1" ht="63" hidden="1" customHeight="1" x14ac:dyDescent="0.25">
      <c r="A1102" s="13" t="s">
        <v>2762</v>
      </c>
      <c r="B1102" s="14">
        <v>81112200</v>
      </c>
      <c r="C1102" s="15" t="s">
        <v>2859</v>
      </c>
      <c r="D1102" s="15" t="s">
        <v>3749</v>
      </c>
      <c r="E1102" s="14" t="s">
        <v>3578</v>
      </c>
      <c r="F1102" s="22" t="s">
        <v>3680</v>
      </c>
      <c r="G1102" s="24" t="s">
        <v>3683</v>
      </c>
      <c r="H1102" s="23">
        <v>560000000</v>
      </c>
      <c r="I1102" s="23">
        <v>0</v>
      </c>
      <c r="J1102" s="16" t="s">
        <v>3598</v>
      </c>
      <c r="K1102" s="16" t="s">
        <v>48</v>
      </c>
      <c r="L1102" s="15" t="s">
        <v>2842</v>
      </c>
      <c r="M1102" s="15" t="s">
        <v>2764</v>
      </c>
      <c r="N1102" s="15" t="s">
        <v>2843</v>
      </c>
      <c r="O1102" s="15" t="s">
        <v>2844</v>
      </c>
      <c r="P1102" s="16" t="s">
        <v>2845</v>
      </c>
      <c r="Q1102" s="16" t="s">
        <v>2846</v>
      </c>
      <c r="R1102" s="16" t="s">
        <v>2847</v>
      </c>
      <c r="S1102" s="16">
        <v>220164</v>
      </c>
      <c r="T1102" s="16" t="s">
        <v>2848</v>
      </c>
      <c r="U1102" s="17" t="s">
        <v>2860</v>
      </c>
      <c r="V1102" s="17" t="s">
        <v>2772</v>
      </c>
      <c r="W1102" s="16" t="s">
        <v>2772</v>
      </c>
      <c r="X1102" s="18"/>
      <c r="Y1102" s="16" t="s">
        <v>2772</v>
      </c>
      <c r="Z1102" s="16" t="s">
        <v>2772</v>
      </c>
      <c r="AA1102" s="19" t="str">
        <f t="shared" si="21"/>
        <v>Información incompleta</v>
      </c>
      <c r="AB1102" s="17" t="s">
        <v>2772</v>
      </c>
      <c r="AC1102" s="17" t="s">
        <v>325</v>
      </c>
      <c r="AD1102" s="17" t="s">
        <v>4277</v>
      </c>
      <c r="AE1102" s="15" t="s">
        <v>4278</v>
      </c>
      <c r="AF1102" s="16" t="s">
        <v>53</v>
      </c>
      <c r="AG1102" s="15" t="s">
        <v>383</v>
      </c>
      <c r="AH1102"/>
      <c r="AI1102"/>
      <c r="AJ1102"/>
      <c r="AK1102"/>
      <c r="AL1102"/>
      <c r="AM1102"/>
      <c r="AN1102"/>
      <c r="AO1102"/>
      <c r="AP1102"/>
    </row>
    <row r="1103" spans="1:42" s="33" customFormat="1" ht="63" hidden="1" customHeight="1" x14ac:dyDescent="0.25">
      <c r="A1103" s="13" t="s">
        <v>2762</v>
      </c>
      <c r="B1103" s="14" t="s">
        <v>4279</v>
      </c>
      <c r="C1103" s="15" t="s">
        <v>2861</v>
      </c>
      <c r="D1103" s="15" t="s">
        <v>3749</v>
      </c>
      <c r="E1103" s="14" t="s">
        <v>3589</v>
      </c>
      <c r="F1103" s="22" t="s">
        <v>3680</v>
      </c>
      <c r="G1103" s="24" t="s">
        <v>3683</v>
      </c>
      <c r="H1103" s="23">
        <v>2405000000</v>
      </c>
      <c r="I1103" s="23">
        <v>0</v>
      </c>
      <c r="J1103" s="16" t="s">
        <v>3598</v>
      </c>
      <c r="K1103" s="16" t="s">
        <v>48</v>
      </c>
      <c r="L1103" s="15" t="s">
        <v>2842</v>
      </c>
      <c r="M1103" s="15" t="s">
        <v>2764</v>
      </c>
      <c r="N1103" s="15" t="s">
        <v>2843</v>
      </c>
      <c r="O1103" s="15" t="s">
        <v>2844</v>
      </c>
      <c r="P1103" s="16" t="s">
        <v>2845</v>
      </c>
      <c r="Q1103" s="16" t="s">
        <v>2846</v>
      </c>
      <c r="R1103" s="16" t="s">
        <v>2847</v>
      </c>
      <c r="S1103" s="16">
        <v>220164</v>
      </c>
      <c r="T1103" s="16" t="s">
        <v>2848</v>
      </c>
      <c r="U1103" s="17" t="s">
        <v>2849</v>
      </c>
      <c r="V1103" s="17" t="s">
        <v>2772</v>
      </c>
      <c r="W1103" s="16" t="s">
        <v>2772</v>
      </c>
      <c r="X1103" s="18"/>
      <c r="Y1103" s="16" t="s">
        <v>2772</v>
      </c>
      <c r="Z1103" s="16" t="s">
        <v>2772</v>
      </c>
      <c r="AA1103" s="19" t="str">
        <f t="shared" si="21"/>
        <v>Información incompleta</v>
      </c>
      <c r="AB1103" s="17" t="s">
        <v>2772</v>
      </c>
      <c r="AC1103" s="17" t="s">
        <v>325</v>
      </c>
      <c r="AD1103" s="17"/>
      <c r="AE1103" s="15" t="s">
        <v>2852</v>
      </c>
      <c r="AF1103" s="16" t="s">
        <v>53</v>
      </c>
      <c r="AG1103" s="15" t="s">
        <v>383</v>
      </c>
      <c r="AH1103"/>
      <c r="AI1103"/>
      <c r="AJ1103"/>
      <c r="AK1103"/>
      <c r="AL1103"/>
      <c r="AM1103"/>
      <c r="AN1103"/>
      <c r="AO1103"/>
      <c r="AP1103"/>
    </row>
    <row r="1104" spans="1:42" s="33" customFormat="1" ht="63" hidden="1" customHeight="1" x14ac:dyDescent="0.25">
      <c r="A1104" s="13" t="s">
        <v>2762</v>
      </c>
      <c r="B1104" s="14">
        <v>81112205</v>
      </c>
      <c r="C1104" s="15" t="s">
        <v>2862</v>
      </c>
      <c r="D1104" s="15" t="s">
        <v>3571</v>
      </c>
      <c r="E1104" s="14" t="s">
        <v>3578</v>
      </c>
      <c r="F1104" s="22" t="s">
        <v>3680</v>
      </c>
      <c r="G1104" s="24" t="s">
        <v>3683</v>
      </c>
      <c r="H1104" s="23">
        <v>430000000</v>
      </c>
      <c r="I1104" s="23">
        <v>0</v>
      </c>
      <c r="J1104" s="16" t="s">
        <v>3598</v>
      </c>
      <c r="K1104" s="16" t="s">
        <v>48</v>
      </c>
      <c r="L1104" s="15" t="s">
        <v>2842</v>
      </c>
      <c r="M1104" s="15" t="s">
        <v>2764</v>
      </c>
      <c r="N1104" s="15" t="s">
        <v>2843</v>
      </c>
      <c r="O1104" s="15" t="s">
        <v>2844</v>
      </c>
      <c r="P1104" s="16" t="s">
        <v>2845</v>
      </c>
      <c r="Q1104" s="16" t="s">
        <v>2846</v>
      </c>
      <c r="R1104" s="16" t="s">
        <v>2847</v>
      </c>
      <c r="S1104" s="16">
        <v>220164</v>
      </c>
      <c r="T1104" s="16" t="s">
        <v>2848</v>
      </c>
      <c r="U1104" s="17" t="s">
        <v>2863</v>
      </c>
      <c r="V1104" s="17" t="s">
        <v>2772</v>
      </c>
      <c r="W1104" s="16" t="s">
        <v>2772</v>
      </c>
      <c r="X1104" s="18"/>
      <c r="Y1104" s="16" t="s">
        <v>2772</v>
      </c>
      <c r="Z1104" s="16" t="s">
        <v>2772</v>
      </c>
      <c r="AA1104" s="19" t="str">
        <f t="shared" si="21"/>
        <v>Información incompleta</v>
      </c>
      <c r="AB1104" s="17" t="s">
        <v>2772</v>
      </c>
      <c r="AC1104" s="17" t="s">
        <v>325</v>
      </c>
      <c r="AD1104" s="17"/>
      <c r="AE1104" s="15" t="s">
        <v>2852</v>
      </c>
      <c r="AF1104" s="16" t="s">
        <v>53</v>
      </c>
      <c r="AG1104" s="15" t="s">
        <v>383</v>
      </c>
      <c r="AH1104"/>
      <c r="AI1104"/>
      <c r="AJ1104"/>
      <c r="AK1104"/>
      <c r="AL1104"/>
      <c r="AM1104"/>
      <c r="AN1104"/>
      <c r="AO1104"/>
      <c r="AP1104"/>
    </row>
    <row r="1105" spans="1:42" s="33" customFormat="1" ht="63" hidden="1" customHeight="1" x14ac:dyDescent="0.25">
      <c r="A1105" s="13" t="s">
        <v>2762</v>
      </c>
      <c r="B1105" s="14">
        <v>80101504</v>
      </c>
      <c r="C1105" s="15" t="s">
        <v>2864</v>
      </c>
      <c r="D1105" s="15" t="s">
        <v>3788</v>
      </c>
      <c r="E1105" s="14" t="s">
        <v>3579</v>
      </c>
      <c r="F1105" s="22" t="s">
        <v>3680</v>
      </c>
      <c r="G1105" s="24" t="s">
        <v>3683</v>
      </c>
      <c r="H1105" s="23">
        <v>2100000000</v>
      </c>
      <c r="I1105" s="23">
        <v>0</v>
      </c>
      <c r="J1105" s="16" t="s">
        <v>3598</v>
      </c>
      <c r="K1105" s="16" t="s">
        <v>48</v>
      </c>
      <c r="L1105" s="15" t="s">
        <v>2842</v>
      </c>
      <c r="M1105" s="15" t="s">
        <v>2764</v>
      </c>
      <c r="N1105" s="15" t="s">
        <v>2843</v>
      </c>
      <c r="O1105" s="15" t="s">
        <v>2844</v>
      </c>
      <c r="P1105" s="16" t="s">
        <v>2767</v>
      </c>
      <c r="Q1105" s="16" t="s">
        <v>2853</v>
      </c>
      <c r="R1105" s="16" t="s">
        <v>2854</v>
      </c>
      <c r="S1105" s="16">
        <v>220166</v>
      </c>
      <c r="T1105" s="16" t="s">
        <v>2853</v>
      </c>
      <c r="U1105" s="17" t="s">
        <v>2856</v>
      </c>
      <c r="V1105" s="17" t="s">
        <v>2772</v>
      </c>
      <c r="W1105" s="16" t="s">
        <v>2772</v>
      </c>
      <c r="X1105" s="18"/>
      <c r="Y1105" s="16" t="s">
        <v>2772</v>
      </c>
      <c r="Z1105" s="16" t="s">
        <v>2772</v>
      </c>
      <c r="AA1105" s="19" t="str">
        <f t="shared" si="21"/>
        <v>Información incompleta</v>
      </c>
      <c r="AB1105" s="17" t="s">
        <v>2772</v>
      </c>
      <c r="AC1105" s="17" t="s">
        <v>325</v>
      </c>
      <c r="AD1105" s="17"/>
      <c r="AE1105" s="15" t="s">
        <v>2852</v>
      </c>
      <c r="AF1105" s="16" t="s">
        <v>53</v>
      </c>
      <c r="AG1105" s="15" t="s">
        <v>383</v>
      </c>
      <c r="AH1105"/>
      <c r="AI1105"/>
      <c r="AJ1105"/>
      <c r="AK1105"/>
      <c r="AL1105"/>
      <c r="AM1105"/>
      <c r="AN1105"/>
      <c r="AO1105"/>
      <c r="AP1105"/>
    </row>
    <row r="1106" spans="1:42" s="33" customFormat="1" ht="63" hidden="1" customHeight="1" x14ac:dyDescent="0.25">
      <c r="A1106" s="13" t="s">
        <v>2762</v>
      </c>
      <c r="B1106" s="14">
        <v>80111614</v>
      </c>
      <c r="C1106" s="15" t="s">
        <v>4250</v>
      </c>
      <c r="D1106" s="15" t="s">
        <v>3571</v>
      </c>
      <c r="E1106" s="14" t="s">
        <v>3590</v>
      </c>
      <c r="F1106" s="22" t="s">
        <v>3680</v>
      </c>
      <c r="G1106" s="24" t="s">
        <v>3683</v>
      </c>
      <c r="H1106" s="23">
        <v>800000000</v>
      </c>
      <c r="I1106" s="23">
        <v>800000000</v>
      </c>
      <c r="J1106" s="16" t="s">
        <v>3598</v>
      </c>
      <c r="K1106" s="16" t="s">
        <v>48</v>
      </c>
      <c r="L1106" s="15" t="s">
        <v>2865</v>
      </c>
      <c r="M1106" s="15" t="s">
        <v>2764</v>
      </c>
      <c r="N1106" s="15" t="s">
        <v>2866</v>
      </c>
      <c r="O1106" s="15" t="s">
        <v>2867</v>
      </c>
      <c r="P1106" s="16" t="s">
        <v>2795</v>
      </c>
      <c r="Q1106" s="16" t="s">
        <v>2796</v>
      </c>
      <c r="R1106" s="16" t="s">
        <v>2868</v>
      </c>
      <c r="S1106" s="16" t="s">
        <v>2869</v>
      </c>
      <c r="T1106" s="16" t="s">
        <v>2870</v>
      </c>
      <c r="U1106" s="17" t="s">
        <v>4280</v>
      </c>
      <c r="V1106" s="17" t="s">
        <v>2772</v>
      </c>
      <c r="W1106" s="16" t="s">
        <v>2772</v>
      </c>
      <c r="X1106" s="18"/>
      <c r="Y1106" s="16" t="s">
        <v>2772</v>
      </c>
      <c r="Z1106" s="16" t="s">
        <v>2772</v>
      </c>
      <c r="AA1106" s="19" t="str">
        <f t="shared" si="21"/>
        <v>Información incompleta</v>
      </c>
      <c r="AB1106" s="17" t="s">
        <v>2772</v>
      </c>
      <c r="AC1106" s="17" t="s">
        <v>325</v>
      </c>
      <c r="AD1106" s="17"/>
      <c r="AE1106" s="15" t="s">
        <v>4281</v>
      </c>
      <c r="AF1106" s="16" t="s">
        <v>53</v>
      </c>
      <c r="AG1106" s="15" t="s">
        <v>383</v>
      </c>
      <c r="AH1106"/>
      <c r="AI1106"/>
      <c r="AJ1106"/>
      <c r="AK1106"/>
      <c r="AL1106"/>
      <c r="AM1106"/>
      <c r="AN1106"/>
      <c r="AO1106"/>
      <c r="AP1106"/>
    </row>
    <row r="1107" spans="1:42" s="33" customFormat="1" ht="63" hidden="1" customHeight="1" x14ac:dyDescent="0.25">
      <c r="A1107" s="13" t="s">
        <v>2762</v>
      </c>
      <c r="B1107" s="14">
        <v>78111502</v>
      </c>
      <c r="C1107" s="15" t="s">
        <v>2838</v>
      </c>
      <c r="D1107" s="15" t="s">
        <v>3571</v>
      </c>
      <c r="E1107" s="14" t="s">
        <v>3577</v>
      </c>
      <c r="F1107" s="22" t="s">
        <v>3680</v>
      </c>
      <c r="G1107" s="24" t="s">
        <v>3683</v>
      </c>
      <c r="H1107" s="23">
        <v>25750000</v>
      </c>
      <c r="I1107" s="23">
        <v>25750000</v>
      </c>
      <c r="J1107" s="16" t="s">
        <v>3599</v>
      </c>
      <c r="K1107" s="16" t="s">
        <v>3600</v>
      </c>
      <c r="L1107" s="15" t="s">
        <v>2865</v>
      </c>
      <c r="M1107" s="15" t="s">
        <v>2764</v>
      </c>
      <c r="N1107" s="15" t="s">
        <v>2866</v>
      </c>
      <c r="O1107" s="15" t="s">
        <v>2867</v>
      </c>
      <c r="P1107" s="16" t="s">
        <v>2795</v>
      </c>
      <c r="Q1107" s="16" t="s">
        <v>2796</v>
      </c>
      <c r="R1107" s="16" t="s">
        <v>2868</v>
      </c>
      <c r="S1107" s="16" t="s">
        <v>2869</v>
      </c>
      <c r="T1107" s="16" t="s">
        <v>2870</v>
      </c>
      <c r="U1107" s="17" t="s">
        <v>2871</v>
      </c>
      <c r="V1107" s="17" t="s">
        <v>2872</v>
      </c>
      <c r="W1107" s="16">
        <v>18750</v>
      </c>
      <c r="X1107" s="18">
        <v>42990</v>
      </c>
      <c r="Y1107" s="16" t="s">
        <v>48</v>
      </c>
      <c r="Z1107" s="16">
        <v>4600007506</v>
      </c>
      <c r="AA1107" s="19">
        <f t="shared" si="21"/>
        <v>1</v>
      </c>
      <c r="AB1107" s="17" t="s">
        <v>2873</v>
      </c>
      <c r="AC1107" s="17" t="s">
        <v>361</v>
      </c>
      <c r="AD1107" s="17" t="s">
        <v>2874</v>
      </c>
      <c r="AE1107" s="15" t="s">
        <v>2875</v>
      </c>
      <c r="AF1107" s="16" t="s">
        <v>53</v>
      </c>
      <c r="AG1107" s="15" t="s">
        <v>383</v>
      </c>
      <c r="AH1107"/>
      <c r="AI1107"/>
      <c r="AJ1107"/>
      <c r="AK1107"/>
      <c r="AL1107"/>
      <c r="AM1107"/>
      <c r="AN1107"/>
      <c r="AO1107"/>
      <c r="AP1107"/>
    </row>
    <row r="1108" spans="1:42" s="33" customFormat="1" ht="63" hidden="1" customHeight="1" x14ac:dyDescent="0.25">
      <c r="A1108" s="13" t="s">
        <v>2762</v>
      </c>
      <c r="B1108" s="14">
        <v>93141509</v>
      </c>
      <c r="C1108" s="15" t="s">
        <v>2876</v>
      </c>
      <c r="D1108" s="15" t="s">
        <v>3571</v>
      </c>
      <c r="E1108" s="14" t="s">
        <v>3577</v>
      </c>
      <c r="F1108" s="22" t="s">
        <v>3680</v>
      </c>
      <c r="G1108" s="24" t="s">
        <v>3683</v>
      </c>
      <c r="H1108" s="23">
        <f>179808454-25750000</f>
        <v>154058454</v>
      </c>
      <c r="I1108" s="23">
        <f>179808454-25750000</f>
        <v>154058454</v>
      </c>
      <c r="J1108" s="16" t="s">
        <v>3598</v>
      </c>
      <c r="K1108" s="16" t="s">
        <v>48</v>
      </c>
      <c r="L1108" s="15" t="s">
        <v>2865</v>
      </c>
      <c r="M1108" s="15" t="s">
        <v>2764</v>
      </c>
      <c r="N1108" s="15" t="s">
        <v>2866</v>
      </c>
      <c r="O1108" s="15" t="s">
        <v>2867</v>
      </c>
      <c r="P1108" s="16" t="s">
        <v>2795</v>
      </c>
      <c r="Q1108" s="16" t="s">
        <v>2796</v>
      </c>
      <c r="R1108" s="16" t="s">
        <v>2868</v>
      </c>
      <c r="S1108" s="16" t="s">
        <v>2869</v>
      </c>
      <c r="T1108" s="16" t="s">
        <v>2870</v>
      </c>
      <c r="U1108" s="17" t="s">
        <v>2871</v>
      </c>
      <c r="V1108" s="17" t="s">
        <v>2772</v>
      </c>
      <c r="W1108" s="16" t="s">
        <v>2772</v>
      </c>
      <c r="X1108" s="18"/>
      <c r="Y1108" s="16" t="s">
        <v>2772</v>
      </c>
      <c r="Z1108" s="16" t="s">
        <v>2772</v>
      </c>
      <c r="AA1108" s="19" t="str">
        <f t="shared" si="21"/>
        <v>Información incompleta</v>
      </c>
      <c r="AB1108" s="17" t="s">
        <v>2772</v>
      </c>
      <c r="AC1108" s="17" t="s">
        <v>325</v>
      </c>
      <c r="AD1108" s="17"/>
      <c r="AE1108" s="15" t="s">
        <v>2877</v>
      </c>
      <c r="AF1108" s="16" t="s">
        <v>53</v>
      </c>
      <c r="AG1108" s="15" t="s">
        <v>383</v>
      </c>
      <c r="AH1108"/>
      <c r="AI1108"/>
      <c r="AJ1108"/>
      <c r="AK1108"/>
      <c r="AL1108"/>
      <c r="AM1108"/>
      <c r="AN1108"/>
      <c r="AO1108"/>
      <c r="AP1108"/>
    </row>
    <row r="1109" spans="1:42" s="33" customFormat="1" ht="63" hidden="1" customHeight="1" x14ac:dyDescent="0.25">
      <c r="A1109" s="13" t="s">
        <v>2762</v>
      </c>
      <c r="B1109" s="14">
        <v>93141509</v>
      </c>
      <c r="C1109" s="15" t="s">
        <v>2878</v>
      </c>
      <c r="D1109" s="15" t="s">
        <v>3571</v>
      </c>
      <c r="E1109" s="14" t="s">
        <v>3582</v>
      </c>
      <c r="F1109" s="22" t="s">
        <v>3680</v>
      </c>
      <c r="G1109" s="24" t="s">
        <v>3683</v>
      </c>
      <c r="H1109" s="23">
        <v>100000000</v>
      </c>
      <c r="I1109" s="23">
        <v>100000000</v>
      </c>
      <c r="J1109" s="16" t="s">
        <v>3598</v>
      </c>
      <c r="K1109" s="16" t="s">
        <v>48</v>
      </c>
      <c r="L1109" s="15" t="s">
        <v>2865</v>
      </c>
      <c r="M1109" s="15" t="s">
        <v>2764</v>
      </c>
      <c r="N1109" s="15" t="s">
        <v>2866</v>
      </c>
      <c r="O1109" s="15" t="s">
        <v>2867</v>
      </c>
      <c r="P1109" s="16" t="s">
        <v>2795</v>
      </c>
      <c r="Q1109" s="16" t="s">
        <v>2796</v>
      </c>
      <c r="R1109" s="16" t="s">
        <v>2868</v>
      </c>
      <c r="S1109" s="16" t="s">
        <v>2869</v>
      </c>
      <c r="T1109" s="16" t="s">
        <v>2870</v>
      </c>
      <c r="U1109" s="17" t="s">
        <v>2879</v>
      </c>
      <c r="V1109" s="17" t="s">
        <v>2772</v>
      </c>
      <c r="W1109" s="16" t="s">
        <v>2772</v>
      </c>
      <c r="X1109" s="18"/>
      <c r="Y1109" s="16" t="s">
        <v>2772</v>
      </c>
      <c r="Z1109" s="16" t="s">
        <v>2772</v>
      </c>
      <c r="AA1109" s="19" t="str">
        <f t="shared" si="21"/>
        <v>Información incompleta</v>
      </c>
      <c r="AB1109" s="17" t="s">
        <v>2772</v>
      </c>
      <c r="AC1109" s="17" t="s">
        <v>325</v>
      </c>
      <c r="AD1109" s="17"/>
      <c r="AE1109" s="15" t="s">
        <v>2877</v>
      </c>
      <c r="AF1109" s="16" t="s">
        <v>53</v>
      </c>
      <c r="AG1109" s="15" t="s">
        <v>383</v>
      </c>
      <c r="AH1109"/>
      <c r="AI1109"/>
      <c r="AJ1109"/>
      <c r="AK1109"/>
      <c r="AL1109"/>
      <c r="AM1109"/>
      <c r="AN1109"/>
      <c r="AO1109"/>
      <c r="AP1109"/>
    </row>
    <row r="1110" spans="1:42" s="33" customFormat="1" ht="63" hidden="1" customHeight="1" x14ac:dyDescent="0.25">
      <c r="A1110" s="13" t="s">
        <v>2762</v>
      </c>
      <c r="B1110" s="14">
        <v>93141509</v>
      </c>
      <c r="C1110" s="15" t="s">
        <v>2880</v>
      </c>
      <c r="D1110" s="15" t="s">
        <v>3576</v>
      </c>
      <c r="E1110" s="14" t="s">
        <v>3582</v>
      </c>
      <c r="F1110" s="14" t="s">
        <v>3682</v>
      </c>
      <c r="G1110" s="24" t="s">
        <v>3683</v>
      </c>
      <c r="H1110" s="23">
        <f>179808454+89616908</f>
        <v>269425362</v>
      </c>
      <c r="I1110" s="23">
        <f>179808454+89616908</f>
        <v>269425362</v>
      </c>
      <c r="J1110" s="16" t="s">
        <v>3598</v>
      </c>
      <c r="K1110" s="16" t="s">
        <v>48</v>
      </c>
      <c r="L1110" s="15" t="s">
        <v>2865</v>
      </c>
      <c r="M1110" s="15" t="s">
        <v>2764</v>
      </c>
      <c r="N1110" s="15" t="s">
        <v>2866</v>
      </c>
      <c r="O1110" s="15" t="s">
        <v>2867</v>
      </c>
      <c r="P1110" s="16" t="s">
        <v>2795</v>
      </c>
      <c r="Q1110" s="16" t="s">
        <v>2796</v>
      </c>
      <c r="R1110" s="16" t="s">
        <v>2868</v>
      </c>
      <c r="S1110" s="16" t="s">
        <v>2869</v>
      </c>
      <c r="T1110" s="16" t="s">
        <v>2870</v>
      </c>
      <c r="U1110" s="17" t="s">
        <v>2881</v>
      </c>
      <c r="V1110" s="17" t="s">
        <v>2772</v>
      </c>
      <c r="W1110" s="16" t="s">
        <v>2772</v>
      </c>
      <c r="X1110" s="18"/>
      <c r="Y1110" s="16" t="s">
        <v>2772</v>
      </c>
      <c r="Z1110" s="16" t="s">
        <v>2772</v>
      </c>
      <c r="AA1110" s="19" t="str">
        <f t="shared" si="21"/>
        <v>Información incompleta</v>
      </c>
      <c r="AB1110" s="17" t="s">
        <v>2772</v>
      </c>
      <c r="AC1110" s="17" t="s">
        <v>325</v>
      </c>
      <c r="AD1110" s="17"/>
      <c r="AE1110" s="15" t="s">
        <v>2877</v>
      </c>
      <c r="AF1110" s="16" t="s">
        <v>53</v>
      </c>
      <c r="AG1110" s="15" t="s">
        <v>383</v>
      </c>
      <c r="AH1110"/>
      <c r="AI1110"/>
      <c r="AJ1110"/>
      <c r="AK1110"/>
      <c r="AL1110"/>
      <c r="AM1110"/>
      <c r="AN1110"/>
      <c r="AO1110"/>
      <c r="AP1110"/>
    </row>
    <row r="1111" spans="1:42" s="33" customFormat="1" ht="63" hidden="1" customHeight="1" x14ac:dyDescent="0.25">
      <c r="A1111" s="13" t="s">
        <v>2762</v>
      </c>
      <c r="B1111" s="14">
        <v>93141509</v>
      </c>
      <c r="C1111" s="15" t="s">
        <v>2882</v>
      </c>
      <c r="D1111" s="15" t="s">
        <v>3576</v>
      </c>
      <c r="E1111" s="14" t="s">
        <v>3582</v>
      </c>
      <c r="F1111" s="14" t="s">
        <v>3682</v>
      </c>
      <c r="G1111" s="24" t="s">
        <v>3683</v>
      </c>
      <c r="H1111" s="23">
        <v>70000000</v>
      </c>
      <c r="I1111" s="23">
        <v>70000000</v>
      </c>
      <c r="J1111" s="16" t="s">
        <v>3598</v>
      </c>
      <c r="K1111" s="16" t="s">
        <v>48</v>
      </c>
      <c r="L1111" s="15" t="s">
        <v>2865</v>
      </c>
      <c r="M1111" s="15" t="s">
        <v>2764</v>
      </c>
      <c r="N1111" s="15" t="s">
        <v>2866</v>
      </c>
      <c r="O1111" s="15" t="s">
        <v>2867</v>
      </c>
      <c r="P1111" s="16" t="s">
        <v>2795</v>
      </c>
      <c r="Q1111" s="16" t="s">
        <v>2796</v>
      </c>
      <c r="R1111" s="16" t="s">
        <v>2868</v>
      </c>
      <c r="S1111" s="16" t="s">
        <v>2869</v>
      </c>
      <c r="T1111" s="16" t="s">
        <v>2870</v>
      </c>
      <c r="U1111" s="17" t="s">
        <v>2883</v>
      </c>
      <c r="V1111" s="17" t="s">
        <v>2772</v>
      </c>
      <c r="W1111" s="16" t="s">
        <v>2772</v>
      </c>
      <c r="X1111" s="18"/>
      <c r="Y1111" s="16" t="s">
        <v>2772</v>
      </c>
      <c r="Z1111" s="16" t="s">
        <v>2772</v>
      </c>
      <c r="AA1111" s="19" t="str">
        <f t="shared" si="21"/>
        <v>Información incompleta</v>
      </c>
      <c r="AB1111" s="17" t="s">
        <v>2772</v>
      </c>
      <c r="AC1111" s="17" t="s">
        <v>325</v>
      </c>
      <c r="AD1111" s="17"/>
      <c r="AE1111" s="15" t="s">
        <v>2877</v>
      </c>
      <c r="AF1111" s="16" t="s">
        <v>53</v>
      </c>
      <c r="AG1111" s="15" t="s">
        <v>383</v>
      </c>
      <c r="AH1111"/>
      <c r="AI1111"/>
      <c r="AJ1111"/>
      <c r="AK1111"/>
      <c r="AL1111"/>
      <c r="AM1111"/>
      <c r="AN1111"/>
      <c r="AO1111"/>
      <c r="AP1111"/>
    </row>
    <row r="1112" spans="1:42" s="33" customFormat="1" ht="63" hidden="1" customHeight="1" x14ac:dyDescent="0.25">
      <c r="A1112" s="13" t="s">
        <v>2762</v>
      </c>
      <c r="B1112" s="14">
        <v>93141509</v>
      </c>
      <c r="C1112" s="15" t="s">
        <v>4282</v>
      </c>
      <c r="D1112" s="15" t="s">
        <v>3576</v>
      </c>
      <c r="E1112" s="14" t="s">
        <v>3579</v>
      </c>
      <c r="F1112" s="14" t="s">
        <v>3682</v>
      </c>
      <c r="G1112" s="24" t="s">
        <v>3683</v>
      </c>
      <c r="H1112" s="23">
        <v>200000000</v>
      </c>
      <c r="I1112" s="23">
        <v>200000000</v>
      </c>
      <c r="J1112" s="16" t="s">
        <v>3598</v>
      </c>
      <c r="K1112" s="16" t="s">
        <v>48</v>
      </c>
      <c r="L1112" s="15" t="s">
        <v>2865</v>
      </c>
      <c r="M1112" s="15" t="s">
        <v>2764</v>
      </c>
      <c r="N1112" s="15" t="s">
        <v>2866</v>
      </c>
      <c r="O1112" s="15" t="s">
        <v>2867</v>
      </c>
      <c r="P1112" s="16" t="s">
        <v>2795</v>
      </c>
      <c r="Q1112" s="16" t="s">
        <v>2796</v>
      </c>
      <c r="R1112" s="16" t="s">
        <v>2868</v>
      </c>
      <c r="S1112" s="16" t="s">
        <v>2869</v>
      </c>
      <c r="T1112" s="16" t="s">
        <v>2870</v>
      </c>
      <c r="U1112" s="17" t="s">
        <v>2884</v>
      </c>
      <c r="V1112" s="17" t="s">
        <v>2772</v>
      </c>
      <c r="W1112" s="16" t="s">
        <v>2772</v>
      </c>
      <c r="X1112" s="18"/>
      <c r="Y1112" s="16" t="s">
        <v>2772</v>
      </c>
      <c r="Z1112" s="16" t="s">
        <v>2772</v>
      </c>
      <c r="AA1112" s="19" t="str">
        <f t="shared" si="21"/>
        <v>Información incompleta</v>
      </c>
      <c r="AB1112" s="17" t="s">
        <v>2772</v>
      </c>
      <c r="AC1112" s="17" t="s">
        <v>325</v>
      </c>
      <c r="AD1112" s="17"/>
      <c r="AE1112" s="15" t="s">
        <v>2877</v>
      </c>
      <c r="AF1112" s="16" t="s">
        <v>53</v>
      </c>
      <c r="AG1112" s="15" t="s">
        <v>383</v>
      </c>
      <c r="AH1112"/>
      <c r="AI1112"/>
      <c r="AJ1112"/>
      <c r="AK1112"/>
      <c r="AL1112"/>
      <c r="AM1112"/>
      <c r="AN1112"/>
      <c r="AO1112"/>
      <c r="AP1112"/>
    </row>
    <row r="1113" spans="1:42" s="33" customFormat="1" ht="63" hidden="1" customHeight="1" x14ac:dyDescent="0.25">
      <c r="A1113" s="13" t="s">
        <v>2762</v>
      </c>
      <c r="B1113" s="14">
        <v>80111614</v>
      </c>
      <c r="C1113" s="15" t="s">
        <v>4283</v>
      </c>
      <c r="D1113" s="15" t="s">
        <v>3571</v>
      </c>
      <c r="E1113" s="14" t="s">
        <v>3579</v>
      </c>
      <c r="F1113" s="22" t="s">
        <v>3746</v>
      </c>
      <c r="G1113" s="24" t="s">
        <v>3683</v>
      </c>
      <c r="H1113" s="23">
        <v>98218796</v>
      </c>
      <c r="I1113" s="23">
        <v>98218796</v>
      </c>
      <c r="J1113" s="16" t="s">
        <v>3598</v>
      </c>
      <c r="K1113" s="16" t="s">
        <v>48</v>
      </c>
      <c r="L1113" s="15" t="s">
        <v>2885</v>
      </c>
      <c r="M1113" s="15" t="s">
        <v>2764</v>
      </c>
      <c r="N1113" s="15" t="s">
        <v>2886</v>
      </c>
      <c r="O1113" s="15" t="s">
        <v>2887</v>
      </c>
      <c r="P1113" s="16" t="s">
        <v>2845</v>
      </c>
      <c r="Q1113" s="16" t="s">
        <v>2846</v>
      </c>
      <c r="R1113" s="16" t="s">
        <v>2888</v>
      </c>
      <c r="S1113" s="16">
        <v>220102</v>
      </c>
      <c r="T1113" s="16" t="s">
        <v>2846</v>
      </c>
      <c r="U1113" s="17" t="s">
        <v>4284</v>
      </c>
      <c r="V1113" s="17" t="s">
        <v>2772</v>
      </c>
      <c r="W1113" s="16" t="s">
        <v>2772</v>
      </c>
      <c r="X1113" s="18"/>
      <c r="Y1113" s="16" t="s">
        <v>2772</v>
      </c>
      <c r="Z1113" s="16" t="s">
        <v>2772</v>
      </c>
      <c r="AA1113" s="19" t="str">
        <f t="shared" si="21"/>
        <v>Información incompleta</v>
      </c>
      <c r="AB1113" s="17" t="s">
        <v>2772</v>
      </c>
      <c r="AC1113" s="17" t="s">
        <v>325</v>
      </c>
      <c r="AD1113" s="17" t="s">
        <v>4251</v>
      </c>
      <c r="AE1113" s="15" t="s">
        <v>4285</v>
      </c>
      <c r="AF1113" s="16" t="s">
        <v>53</v>
      </c>
      <c r="AG1113" s="15" t="s">
        <v>383</v>
      </c>
      <c r="AH1113"/>
      <c r="AI1113"/>
      <c r="AJ1113"/>
      <c r="AK1113"/>
      <c r="AL1113"/>
      <c r="AM1113"/>
      <c r="AN1113"/>
      <c r="AO1113"/>
      <c r="AP1113"/>
    </row>
    <row r="1114" spans="1:42" s="33" customFormat="1" ht="63" hidden="1" customHeight="1" x14ac:dyDescent="0.25">
      <c r="A1114" s="13" t="s">
        <v>2762</v>
      </c>
      <c r="B1114" s="14">
        <v>80111614</v>
      </c>
      <c r="C1114" s="15" t="s">
        <v>4286</v>
      </c>
      <c r="D1114" s="15" t="s">
        <v>3571</v>
      </c>
      <c r="E1114" s="14" t="s">
        <v>3579</v>
      </c>
      <c r="F1114" s="22" t="s">
        <v>3746</v>
      </c>
      <c r="G1114" s="24" t="s">
        <v>3683</v>
      </c>
      <c r="H1114" s="23">
        <v>59896005</v>
      </c>
      <c r="I1114" s="23">
        <v>59896005</v>
      </c>
      <c r="J1114" s="16" t="s">
        <v>3598</v>
      </c>
      <c r="K1114" s="16" t="s">
        <v>48</v>
      </c>
      <c r="L1114" s="15" t="s">
        <v>2885</v>
      </c>
      <c r="M1114" s="15" t="s">
        <v>2764</v>
      </c>
      <c r="N1114" s="15" t="s">
        <v>2886</v>
      </c>
      <c r="O1114" s="15" t="s">
        <v>2887</v>
      </c>
      <c r="P1114" s="16" t="s">
        <v>2845</v>
      </c>
      <c r="Q1114" s="16" t="s">
        <v>2846</v>
      </c>
      <c r="R1114" s="16" t="s">
        <v>2888</v>
      </c>
      <c r="S1114" s="16">
        <v>220102</v>
      </c>
      <c r="T1114" s="16" t="s">
        <v>2846</v>
      </c>
      <c r="U1114" s="17" t="s">
        <v>4287</v>
      </c>
      <c r="V1114" s="17" t="s">
        <v>2772</v>
      </c>
      <c r="W1114" s="16" t="s">
        <v>2772</v>
      </c>
      <c r="X1114" s="18"/>
      <c r="Y1114" s="16" t="s">
        <v>2772</v>
      </c>
      <c r="Z1114" s="16" t="s">
        <v>2772</v>
      </c>
      <c r="AA1114" s="19" t="str">
        <f t="shared" si="21"/>
        <v>Información incompleta</v>
      </c>
      <c r="AB1114" s="17" t="s">
        <v>2772</v>
      </c>
      <c r="AC1114" s="17" t="s">
        <v>325</v>
      </c>
      <c r="AD1114" s="17" t="s">
        <v>4251</v>
      </c>
      <c r="AE1114" s="15" t="s">
        <v>4285</v>
      </c>
      <c r="AF1114" s="16" t="s">
        <v>53</v>
      </c>
      <c r="AG1114" s="15" t="s">
        <v>383</v>
      </c>
      <c r="AH1114"/>
      <c r="AI1114"/>
      <c r="AJ1114"/>
      <c r="AK1114"/>
      <c r="AL1114"/>
      <c r="AM1114"/>
      <c r="AN1114"/>
      <c r="AO1114"/>
      <c r="AP1114"/>
    </row>
    <row r="1115" spans="1:42" s="33" customFormat="1" ht="63" hidden="1" customHeight="1" x14ac:dyDescent="0.25">
      <c r="A1115" s="13" t="s">
        <v>2762</v>
      </c>
      <c r="B1115" s="14">
        <v>81111811</v>
      </c>
      <c r="C1115" s="15" t="s">
        <v>2889</v>
      </c>
      <c r="D1115" s="15" t="s">
        <v>3571</v>
      </c>
      <c r="E1115" s="14" t="s">
        <v>3580</v>
      </c>
      <c r="F1115" s="22" t="s">
        <v>3680</v>
      </c>
      <c r="G1115" s="24" t="s">
        <v>3683</v>
      </c>
      <c r="H1115" s="23">
        <f>110598427+52901785</f>
        <v>163500212</v>
      </c>
      <c r="I1115" s="23">
        <f>110598427+52901785</f>
        <v>163500212</v>
      </c>
      <c r="J1115" s="16" t="s">
        <v>3598</v>
      </c>
      <c r="K1115" s="16" t="s">
        <v>48</v>
      </c>
      <c r="L1115" s="15" t="s">
        <v>2885</v>
      </c>
      <c r="M1115" s="15" t="s">
        <v>2764</v>
      </c>
      <c r="N1115" s="15" t="s">
        <v>2886</v>
      </c>
      <c r="O1115" s="15" t="s">
        <v>2887</v>
      </c>
      <c r="P1115" s="16" t="s">
        <v>2845</v>
      </c>
      <c r="Q1115" s="16" t="s">
        <v>2846</v>
      </c>
      <c r="R1115" s="16" t="s">
        <v>2888</v>
      </c>
      <c r="S1115" s="16">
        <v>220102</v>
      </c>
      <c r="T1115" s="16" t="s">
        <v>2846</v>
      </c>
      <c r="U1115" s="17" t="s">
        <v>2890</v>
      </c>
      <c r="V1115" s="17" t="s">
        <v>2772</v>
      </c>
      <c r="W1115" s="16" t="s">
        <v>2772</v>
      </c>
      <c r="X1115" s="18"/>
      <c r="Y1115" s="16" t="s">
        <v>2772</v>
      </c>
      <c r="Z1115" s="16" t="s">
        <v>2772</v>
      </c>
      <c r="AA1115" s="19" t="str">
        <f t="shared" si="21"/>
        <v>Información incompleta</v>
      </c>
      <c r="AB1115" s="17" t="s">
        <v>2772</v>
      </c>
      <c r="AC1115" s="17" t="s">
        <v>325</v>
      </c>
      <c r="AD1115" s="17"/>
      <c r="AE1115" s="15" t="s">
        <v>2891</v>
      </c>
      <c r="AF1115" s="16" t="s">
        <v>1318</v>
      </c>
      <c r="AG1115" s="15" t="s">
        <v>383</v>
      </c>
      <c r="AH1115"/>
      <c r="AI1115"/>
      <c r="AJ1115"/>
      <c r="AK1115"/>
      <c r="AL1115"/>
      <c r="AM1115"/>
      <c r="AN1115"/>
      <c r="AO1115"/>
      <c r="AP1115"/>
    </row>
    <row r="1116" spans="1:42" s="33" customFormat="1" ht="63" hidden="1" customHeight="1" x14ac:dyDescent="0.25">
      <c r="A1116" s="13" t="s">
        <v>2762</v>
      </c>
      <c r="B1116" s="14">
        <v>80111504</v>
      </c>
      <c r="C1116" s="15" t="s">
        <v>4246</v>
      </c>
      <c r="D1116" s="15" t="s">
        <v>3571</v>
      </c>
      <c r="E1116" s="14" t="s">
        <v>3580</v>
      </c>
      <c r="F1116" s="22" t="s">
        <v>3680</v>
      </c>
      <c r="G1116" s="24" t="s">
        <v>3683</v>
      </c>
      <c r="H1116" s="23">
        <v>5920182</v>
      </c>
      <c r="I1116" s="23">
        <v>5920182</v>
      </c>
      <c r="J1116" s="16" t="s">
        <v>3598</v>
      </c>
      <c r="K1116" s="16" t="s">
        <v>48</v>
      </c>
      <c r="L1116" s="15" t="s">
        <v>2885</v>
      </c>
      <c r="M1116" s="15" t="s">
        <v>2764</v>
      </c>
      <c r="N1116" s="15" t="s">
        <v>2886</v>
      </c>
      <c r="O1116" s="15" t="s">
        <v>2887</v>
      </c>
      <c r="P1116" s="16" t="s">
        <v>2845</v>
      </c>
      <c r="Q1116" s="16" t="s">
        <v>2846</v>
      </c>
      <c r="R1116" s="16" t="s">
        <v>2888</v>
      </c>
      <c r="S1116" s="16">
        <v>220102</v>
      </c>
      <c r="T1116" s="16" t="s">
        <v>2846</v>
      </c>
      <c r="U1116" s="17" t="s">
        <v>4288</v>
      </c>
      <c r="V1116" s="17" t="s">
        <v>2772</v>
      </c>
      <c r="W1116" s="16" t="s">
        <v>2772</v>
      </c>
      <c r="X1116" s="18"/>
      <c r="Y1116" s="16" t="s">
        <v>2772</v>
      </c>
      <c r="Z1116" s="16" t="s">
        <v>2772</v>
      </c>
      <c r="AA1116" s="19" t="str">
        <f t="shared" si="21"/>
        <v>Información incompleta</v>
      </c>
      <c r="AB1116" s="17" t="s">
        <v>2772</v>
      </c>
      <c r="AC1116" s="17" t="s">
        <v>325</v>
      </c>
      <c r="AD1116" s="17" t="s">
        <v>4289</v>
      </c>
      <c r="AE1116" s="15" t="s">
        <v>4267</v>
      </c>
      <c r="AF1116" s="16" t="s">
        <v>53</v>
      </c>
      <c r="AG1116" s="15" t="s">
        <v>383</v>
      </c>
      <c r="AH1116"/>
      <c r="AI1116"/>
      <c r="AJ1116"/>
      <c r="AK1116"/>
      <c r="AL1116"/>
      <c r="AM1116"/>
      <c r="AN1116"/>
      <c r="AO1116"/>
      <c r="AP1116"/>
    </row>
    <row r="1117" spans="1:42" s="33" customFormat="1" ht="63" hidden="1" customHeight="1" x14ac:dyDescent="0.25">
      <c r="A1117" s="13" t="s">
        <v>2762</v>
      </c>
      <c r="B1117" s="14">
        <v>80111504</v>
      </c>
      <c r="C1117" s="15" t="s">
        <v>4249</v>
      </c>
      <c r="D1117" s="15" t="s">
        <v>3788</v>
      </c>
      <c r="E1117" s="14" t="s">
        <v>3579</v>
      </c>
      <c r="F1117" s="22" t="s">
        <v>3680</v>
      </c>
      <c r="G1117" s="24" t="s">
        <v>3683</v>
      </c>
      <c r="H1117" s="23">
        <v>5920182</v>
      </c>
      <c r="I1117" s="23">
        <v>5920182</v>
      </c>
      <c r="J1117" s="16" t="s">
        <v>3598</v>
      </c>
      <c r="K1117" s="16" t="s">
        <v>48</v>
      </c>
      <c r="L1117" s="15" t="s">
        <v>2885</v>
      </c>
      <c r="M1117" s="15" t="s">
        <v>2764</v>
      </c>
      <c r="N1117" s="15" t="s">
        <v>2886</v>
      </c>
      <c r="O1117" s="15" t="s">
        <v>2887</v>
      </c>
      <c r="P1117" s="16" t="s">
        <v>2845</v>
      </c>
      <c r="Q1117" s="16" t="s">
        <v>2846</v>
      </c>
      <c r="R1117" s="16" t="s">
        <v>2888</v>
      </c>
      <c r="S1117" s="16">
        <v>220102</v>
      </c>
      <c r="T1117" s="16" t="s">
        <v>2846</v>
      </c>
      <c r="U1117" s="17" t="s">
        <v>4288</v>
      </c>
      <c r="V1117" s="17" t="s">
        <v>2772</v>
      </c>
      <c r="W1117" s="16" t="s">
        <v>2772</v>
      </c>
      <c r="X1117" s="18"/>
      <c r="Y1117" s="16" t="s">
        <v>2772</v>
      </c>
      <c r="Z1117" s="16" t="s">
        <v>2772</v>
      </c>
      <c r="AA1117" s="19" t="str">
        <f t="shared" si="21"/>
        <v>Información incompleta</v>
      </c>
      <c r="AB1117" s="17" t="s">
        <v>2772</v>
      </c>
      <c r="AC1117" s="17" t="s">
        <v>325</v>
      </c>
      <c r="AD1117" s="17" t="s">
        <v>4289</v>
      </c>
      <c r="AE1117" s="15" t="s">
        <v>4267</v>
      </c>
      <c r="AF1117" s="16" t="s">
        <v>53</v>
      </c>
      <c r="AG1117" s="15" t="s">
        <v>383</v>
      </c>
      <c r="AH1117"/>
      <c r="AI1117"/>
      <c r="AJ1117"/>
      <c r="AK1117"/>
      <c r="AL1117"/>
      <c r="AM1117"/>
      <c r="AN1117"/>
      <c r="AO1117"/>
      <c r="AP1117"/>
    </row>
    <row r="1118" spans="1:42" s="33" customFormat="1" ht="63" hidden="1" customHeight="1" x14ac:dyDescent="0.25">
      <c r="A1118" s="13" t="s">
        <v>2762</v>
      </c>
      <c r="B1118" s="14">
        <v>80111614</v>
      </c>
      <c r="C1118" s="15" t="s">
        <v>4290</v>
      </c>
      <c r="D1118" s="15" t="s">
        <v>3571</v>
      </c>
      <c r="E1118" s="14" t="s">
        <v>3580</v>
      </c>
      <c r="F1118" s="22" t="s">
        <v>3746</v>
      </c>
      <c r="G1118" s="24" t="s">
        <v>3683</v>
      </c>
      <c r="H1118" s="23">
        <v>56997760</v>
      </c>
      <c r="I1118" s="23">
        <v>56997760</v>
      </c>
      <c r="J1118" s="16" t="s">
        <v>3598</v>
      </c>
      <c r="K1118" s="16" t="s">
        <v>48</v>
      </c>
      <c r="L1118" s="15" t="s">
        <v>2885</v>
      </c>
      <c r="M1118" s="15" t="s">
        <v>2764</v>
      </c>
      <c r="N1118" s="15" t="s">
        <v>2886</v>
      </c>
      <c r="O1118" s="15" t="s">
        <v>2887</v>
      </c>
      <c r="P1118" s="16" t="s">
        <v>2824</v>
      </c>
      <c r="Q1118" s="16" t="s">
        <v>2892</v>
      </c>
      <c r="R1118" s="16" t="s">
        <v>2893</v>
      </c>
      <c r="S1118" s="16">
        <v>220109</v>
      </c>
      <c r="T1118" s="16" t="s">
        <v>2894</v>
      </c>
      <c r="U1118" s="17" t="s">
        <v>4291</v>
      </c>
      <c r="V1118" s="17"/>
      <c r="W1118" s="16"/>
      <c r="X1118" s="18"/>
      <c r="Y1118" s="16"/>
      <c r="Z1118" s="16"/>
      <c r="AA1118" s="19" t="str">
        <f t="shared" si="21"/>
        <v/>
      </c>
      <c r="AB1118" s="17"/>
      <c r="AC1118" s="17"/>
      <c r="AD1118" s="17" t="s">
        <v>4292</v>
      </c>
      <c r="AE1118" s="15" t="s">
        <v>4293</v>
      </c>
      <c r="AF1118" s="16" t="s">
        <v>53</v>
      </c>
      <c r="AG1118" s="15" t="s">
        <v>383</v>
      </c>
      <c r="AH1118"/>
      <c r="AI1118"/>
      <c r="AJ1118"/>
      <c r="AK1118"/>
      <c r="AL1118"/>
      <c r="AM1118"/>
      <c r="AN1118"/>
      <c r="AO1118"/>
      <c r="AP1118"/>
    </row>
    <row r="1119" spans="1:42" s="33" customFormat="1" ht="63" hidden="1" customHeight="1" x14ac:dyDescent="0.25">
      <c r="A1119" s="13" t="s">
        <v>2762</v>
      </c>
      <c r="B1119" s="14">
        <v>80111504</v>
      </c>
      <c r="C1119" s="15" t="s">
        <v>4246</v>
      </c>
      <c r="D1119" s="15" t="s">
        <v>3572</v>
      </c>
      <c r="E1119" s="14" t="s">
        <v>3580</v>
      </c>
      <c r="F1119" s="22" t="s">
        <v>3680</v>
      </c>
      <c r="G1119" s="24" t="s">
        <v>3683</v>
      </c>
      <c r="H1119" s="23">
        <f>5920182*2</f>
        <v>11840364</v>
      </c>
      <c r="I1119" s="23">
        <f>5920182*2</f>
        <v>11840364</v>
      </c>
      <c r="J1119" s="16" t="s">
        <v>3598</v>
      </c>
      <c r="K1119" s="16" t="s">
        <v>48</v>
      </c>
      <c r="L1119" s="15" t="s">
        <v>2885</v>
      </c>
      <c r="M1119" s="15" t="s">
        <v>2764</v>
      </c>
      <c r="N1119" s="15" t="s">
        <v>2886</v>
      </c>
      <c r="O1119" s="15" t="s">
        <v>2887</v>
      </c>
      <c r="P1119" s="16" t="s">
        <v>2824</v>
      </c>
      <c r="Q1119" s="16" t="s">
        <v>2892</v>
      </c>
      <c r="R1119" s="16" t="s">
        <v>2893</v>
      </c>
      <c r="S1119" s="16">
        <v>220109</v>
      </c>
      <c r="T1119" s="16" t="s">
        <v>2894</v>
      </c>
      <c r="U1119" s="17" t="s">
        <v>4294</v>
      </c>
      <c r="V1119" s="17" t="s">
        <v>2772</v>
      </c>
      <c r="W1119" s="16" t="s">
        <v>2772</v>
      </c>
      <c r="X1119" s="18"/>
      <c r="Y1119" s="16" t="s">
        <v>2772</v>
      </c>
      <c r="Z1119" s="16" t="s">
        <v>2772</v>
      </c>
      <c r="AA1119" s="19" t="str">
        <f t="shared" si="21"/>
        <v>Información incompleta</v>
      </c>
      <c r="AB1119" s="17" t="s">
        <v>2772</v>
      </c>
      <c r="AC1119" s="17" t="s">
        <v>325</v>
      </c>
      <c r="AD1119" s="17" t="s">
        <v>4295</v>
      </c>
      <c r="AE1119" s="15" t="s">
        <v>4296</v>
      </c>
      <c r="AF1119" s="16" t="s">
        <v>53</v>
      </c>
      <c r="AG1119" s="15" t="s">
        <v>383</v>
      </c>
      <c r="AH1119"/>
      <c r="AI1119"/>
      <c r="AJ1119"/>
      <c r="AK1119"/>
      <c r="AL1119"/>
      <c r="AM1119"/>
      <c r="AN1119"/>
      <c r="AO1119"/>
      <c r="AP1119"/>
    </row>
    <row r="1120" spans="1:42" s="33" customFormat="1" ht="63" hidden="1" customHeight="1" x14ac:dyDescent="0.25">
      <c r="A1120" s="13" t="s">
        <v>2762</v>
      </c>
      <c r="B1120" s="14">
        <v>80111504</v>
      </c>
      <c r="C1120" s="15" t="s">
        <v>4249</v>
      </c>
      <c r="D1120" s="15" t="s">
        <v>3576</v>
      </c>
      <c r="E1120" s="14" t="s">
        <v>3578</v>
      </c>
      <c r="F1120" s="22" t="s">
        <v>3680</v>
      </c>
      <c r="G1120" s="24" t="s">
        <v>3683</v>
      </c>
      <c r="H1120" s="23">
        <f>5920182*2</f>
        <v>11840364</v>
      </c>
      <c r="I1120" s="23">
        <f>5920182*2</f>
        <v>11840364</v>
      </c>
      <c r="J1120" s="16" t="s">
        <v>3598</v>
      </c>
      <c r="K1120" s="16" t="s">
        <v>48</v>
      </c>
      <c r="L1120" s="15" t="s">
        <v>2885</v>
      </c>
      <c r="M1120" s="15" t="s">
        <v>2764</v>
      </c>
      <c r="N1120" s="15" t="s">
        <v>2886</v>
      </c>
      <c r="O1120" s="15" t="s">
        <v>2887</v>
      </c>
      <c r="P1120" s="16" t="s">
        <v>2824</v>
      </c>
      <c r="Q1120" s="16" t="s">
        <v>2892</v>
      </c>
      <c r="R1120" s="16" t="s">
        <v>2893</v>
      </c>
      <c r="S1120" s="16">
        <v>220109</v>
      </c>
      <c r="T1120" s="16" t="s">
        <v>2894</v>
      </c>
      <c r="U1120" s="17" t="s">
        <v>4294</v>
      </c>
      <c r="V1120" s="17" t="s">
        <v>2772</v>
      </c>
      <c r="W1120" s="16" t="s">
        <v>2772</v>
      </c>
      <c r="X1120" s="18"/>
      <c r="Y1120" s="16" t="s">
        <v>2772</v>
      </c>
      <c r="Z1120" s="16" t="s">
        <v>2772</v>
      </c>
      <c r="AA1120" s="19" t="str">
        <f t="shared" si="21"/>
        <v>Información incompleta</v>
      </c>
      <c r="AB1120" s="17" t="s">
        <v>2772</v>
      </c>
      <c r="AC1120" s="17" t="s">
        <v>325</v>
      </c>
      <c r="AD1120" s="17" t="s">
        <v>4297</v>
      </c>
      <c r="AE1120" s="15" t="s">
        <v>4296</v>
      </c>
      <c r="AF1120" s="16" t="s">
        <v>53</v>
      </c>
      <c r="AG1120" s="15" t="s">
        <v>383</v>
      </c>
      <c r="AH1120"/>
      <c r="AI1120"/>
      <c r="AJ1120"/>
      <c r="AK1120"/>
      <c r="AL1120"/>
      <c r="AM1120"/>
      <c r="AN1120"/>
      <c r="AO1120"/>
      <c r="AP1120"/>
    </row>
    <row r="1121" spans="1:42" s="33" customFormat="1" ht="63" hidden="1" customHeight="1" x14ac:dyDescent="0.25">
      <c r="A1121" s="13" t="s">
        <v>2762</v>
      </c>
      <c r="B1121" s="14">
        <v>80101504</v>
      </c>
      <c r="C1121" s="15" t="s">
        <v>2895</v>
      </c>
      <c r="D1121" s="15" t="s">
        <v>3788</v>
      </c>
      <c r="E1121" s="14" t="s">
        <v>3578</v>
      </c>
      <c r="F1121" s="14" t="s">
        <v>3682</v>
      </c>
      <c r="G1121" s="24" t="s">
        <v>3683</v>
      </c>
      <c r="H1121" s="23">
        <v>490000000</v>
      </c>
      <c r="I1121" s="23">
        <v>490000000</v>
      </c>
      <c r="J1121" s="16" t="s">
        <v>3598</v>
      </c>
      <c r="K1121" s="16" t="s">
        <v>48</v>
      </c>
      <c r="L1121" s="15" t="s">
        <v>2885</v>
      </c>
      <c r="M1121" s="15" t="s">
        <v>2764</v>
      </c>
      <c r="N1121" s="15" t="s">
        <v>2886</v>
      </c>
      <c r="O1121" s="15" t="s">
        <v>2887</v>
      </c>
      <c r="P1121" s="16" t="s">
        <v>2824</v>
      </c>
      <c r="Q1121" s="16" t="s">
        <v>2892</v>
      </c>
      <c r="R1121" s="16" t="s">
        <v>2893</v>
      </c>
      <c r="S1121" s="16">
        <v>220109</v>
      </c>
      <c r="T1121" s="16" t="s">
        <v>2894</v>
      </c>
      <c r="U1121" s="17" t="s">
        <v>2896</v>
      </c>
      <c r="V1121" s="17" t="s">
        <v>2772</v>
      </c>
      <c r="W1121" s="16" t="s">
        <v>2772</v>
      </c>
      <c r="X1121" s="18"/>
      <c r="Y1121" s="16" t="s">
        <v>2772</v>
      </c>
      <c r="Z1121" s="16" t="s">
        <v>2772</v>
      </c>
      <c r="AA1121" s="19" t="str">
        <f t="shared" si="21"/>
        <v>Información incompleta</v>
      </c>
      <c r="AB1121" s="17" t="s">
        <v>2772</v>
      </c>
      <c r="AC1121" s="17" t="s">
        <v>325</v>
      </c>
      <c r="AD1121" s="17" t="s">
        <v>2897</v>
      </c>
      <c r="AE1121" s="15" t="s">
        <v>2885</v>
      </c>
      <c r="AF1121" s="16" t="s">
        <v>53</v>
      </c>
      <c r="AG1121" s="15" t="s">
        <v>383</v>
      </c>
      <c r="AH1121"/>
      <c r="AI1121"/>
      <c r="AJ1121"/>
      <c r="AK1121"/>
      <c r="AL1121"/>
      <c r="AM1121"/>
      <c r="AN1121"/>
      <c r="AO1121"/>
      <c r="AP1121"/>
    </row>
    <row r="1122" spans="1:42" s="33" customFormat="1" ht="63" hidden="1" customHeight="1" x14ac:dyDescent="0.25">
      <c r="A1122" s="13" t="s">
        <v>2762</v>
      </c>
      <c r="B1122" s="14">
        <v>80101504</v>
      </c>
      <c r="C1122" s="15" t="s">
        <v>2898</v>
      </c>
      <c r="D1122" s="15" t="s">
        <v>3575</v>
      </c>
      <c r="E1122" s="14" t="s">
        <v>3579</v>
      </c>
      <c r="F1122" s="14" t="s">
        <v>3681</v>
      </c>
      <c r="G1122" s="24" t="s">
        <v>3683</v>
      </c>
      <c r="H1122" s="23">
        <v>491257763</v>
      </c>
      <c r="I1122" s="23">
        <v>491257763</v>
      </c>
      <c r="J1122" s="16" t="s">
        <v>3598</v>
      </c>
      <c r="K1122" s="16" t="s">
        <v>48</v>
      </c>
      <c r="L1122" s="15" t="s">
        <v>2885</v>
      </c>
      <c r="M1122" s="15" t="s">
        <v>2764</v>
      </c>
      <c r="N1122" s="15" t="s">
        <v>2886</v>
      </c>
      <c r="O1122" s="15" t="s">
        <v>2887</v>
      </c>
      <c r="P1122" s="16" t="s">
        <v>2824</v>
      </c>
      <c r="Q1122" s="16" t="s">
        <v>2892</v>
      </c>
      <c r="R1122" s="16" t="s">
        <v>2893</v>
      </c>
      <c r="S1122" s="16">
        <v>220109</v>
      </c>
      <c r="T1122" s="16" t="s">
        <v>2894</v>
      </c>
      <c r="U1122" s="17" t="s">
        <v>2896</v>
      </c>
      <c r="V1122" s="17" t="s">
        <v>2772</v>
      </c>
      <c r="W1122" s="16" t="s">
        <v>2772</v>
      </c>
      <c r="X1122" s="18"/>
      <c r="Y1122" s="16" t="s">
        <v>2772</v>
      </c>
      <c r="Z1122" s="16" t="s">
        <v>2772</v>
      </c>
      <c r="AA1122" s="19" t="str">
        <f t="shared" si="21"/>
        <v>Información incompleta</v>
      </c>
      <c r="AB1122" s="17" t="s">
        <v>2772</v>
      </c>
      <c r="AC1122" s="17" t="s">
        <v>325</v>
      </c>
      <c r="AD1122" s="17" t="s">
        <v>2897</v>
      </c>
      <c r="AE1122" s="15" t="s">
        <v>2885</v>
      </c>
      <c r="AF1122" s="16" t="s">
        <v>53</v>
      </c>
      <c r="AG1122" s="15" t="s">
        <v>383</v>
      </c>
      <c r="AH1122"/>
      <c r="AI1122"/>
      <c r="AJ1122"/>
      <c r="AK1122"/>
      <c r="AL1122"/>
      <c r="AM1122"/>
      <c r="AN1122"/>
      <c r="AO1122"/>
      <c r="AP1122"/>
    </row>
    <row r="1123" spans="1:42" s="33" customFormat="1" ht="63" hidden="1" customHeight="1" x14ac:dyDescent="0.25">
      <c r="A1123" s="13" t="s">
        <v>2762</v>
      </c>
      <c r="B1123" s="14">
        <v>82121504</v>
      </c>
      <c r="C1123" s="15" t="s">
        <v>2773</v>
      </c>
      <c r="D1123" s="15" t="s">
        <v>3571</v>
      </c>
      <c r="E1123" s="14" t="s">
        <v>3578</v>
      </c>
      <c r="F1123" s="22" t="s">
        <v>3680</v>
      </c>
      <c r="G1123" s="24" t="s">
        <v>3683</v>
      </c>
      <c r="H1123" s="23">
        <v>20000000</v>
      </c>
      <c r="I1123" s="23">
        <v>20000000</v>
      </c>
      <c r="J1123" s="16" t="s">
        <v>3598</v>
      </c>
      <c r="K1123" s="16" t="s">
        <v>48</v>
      </c>
      <c r="L1123" s="15" t="s">
        <v>2885</v>
      </c>
      <c r="M1123" s="15" t="s">
        <v>2764</v>
      </c>
      <c r="N1123" s="15" t="s">
        <v>2886</v>
      </c>
      <c r="O1123" s="15" t="s">
        <v>2887</v>
      </c>
      <c r="P1123" s="16" t="s">
        <v>2824</v>
      </c>
      <c r="Q1123" s="16" t="s">
        <v>2892</v>
      </c>
      <c r="R1123" s="16" t="s">
        <v>2893</v>
      </c>
      <c r="S1123" s="16">
        <v>220109</v>
      </c>
      <c r="T1123" s="16" t="s">
        <v>2894</v>
      </c>
      <c r="U1123" s="17" t="s">
        <v>2899</v>
      </c>
      <c r="V1123" s="17" t="s">
        <v>2772</v>
      </c>
      <c r="W1123" s="16" t="s">
        <v>2772</v>
      </c>
      <c r="X1123" s="18"/>
      <c r="Y1123" s="16" t="s">
        <v>2772</v>
      </c>
      <c r="Z1123" s="16" t="s">
        <v>2772</v>
      </c>
      <c r="AA1123" s="19" t="str">
        <f t="shared" si="21"/>
        <v>Información incompleta</v>
      </c>
      <c r="AB1123" s="17" t="s">
        <v>2772</v>
      </c>
      <c r="AC1123" s="17" t="s">
        <v>325</v>
      </c>
      <c r="AD1123" s="17"/>
      <c r="AE1123" s="15" t="s">
        <v>2900</v>
      </c>
      <c r="AF1123" s="16" t="s">
        <v>53</v>
      </c>
      <c r="AG1123" s="15" t="s">
        <v>383</v>
      </c>
      <c r="AH1123"/>
      <c r="AI1123"/>
      <c r="AJ1123"/>
      <c r="AK1123"/>
      <c r="AL1123"/>
      <c r="AM1123"/>
      <c r="AN1123"/>
      <c r="AO1123"/>
      <c r="AP1123"/>
    </row>
    <row r="1124" spans="1:42" s="33" customFormat="1" ht="63" hidden="1" customHeight="1" x14ac:dyDescent="0.25">
      <c r="A1124" s="13" t="s">
        <v>2762</v>
      </c>
      <c r="B1124" s="14">
        <v>80111604</v>
      </c>
      <c r="C1124" s="15" t="s">
        <v>2901</v>
      </c>
      <c r="D1124" s="15" t="s">
        <v>3571</v>
      </c>
      <c r="E1124" s="14" t="s">
        <v>3578</v>
      </c>
      <c r="F1124" s="14" t="s">
        <v>3681</v>
      </c>
      <c r="G1124" s="24" t="s">
        <v>3816</v>
      </c>
      <c r="H1124" s="23">
        <v>0</v>
      </c>
      <c r="I1124" s="23">
        <v>609340846</v>
      </c>
      <c r="J1124" s="16" t="s">
        <v>3599</v>
      </c>
      <c r="K1124" s="16" t="s">
        <v>3600</v>
      </c>
      <c r="L1124" s="15" t="s">
        <v>2885</v>
      </c>
      <c r="M1124" s="15" t="s">
        <v>2764</v>
      </c>
      <c r="N1124" s="15" t="s">
        <v>2886</v>
      </c>
      <c r="O1124" s="15" t="s">
        <v>2887</v>
      </c>
      <c r="P1124" s="16" t="s">
        <v>2824</v>
      </c>
      <c r="Q1124" s="16" t="s">
        <v>2902</v>
      </c>
      <c r="R1124" s="16" t="s">
        <v>2903</v>
      </c>
      <c r="S1124" s="16">
        <v>220162</v>
      </c>
      <c r="T1124" s="16" t="s">
        <v>2902</v>
      </c>
      <c r="U1124" s="17" t="s">
        <v>2904</v>
      </c>
      <c r="V1124" s="17" t="s">
        <v>2789</v>
      </c>
      <c r="W1124" s="16">
        <v>19442</v>
      </c>
      <c r="X1124" s="18">
        <v>43049</v>
      </c>
      <c r="Y1124" s="16" t="s">
        <v>48</v>
      </c>
      <c r="Z1124" s="16">
        <v>4600007905</v>
      </c>
      <c r="AA1124" s="19">
        <f t="shared" si="21"/>
        <v>1</v>
      </c>
      <c r="AB1124" s="17" t="s">
        <v>2790</v>
      </c>
      <c r="AC1124" s="17" t="s">
        <v>361</v>
      </c>
      <c r="AD1124" s="17" t="s">
        <v>2905</v>
      </c>
      <c r="AE1124" s="15" t="s">
        <v>2763</v>
      </c>
      <c r="AF1124" s="16" t="s">
        <v>53</v>
      </c>
      <c r="AG1124" s="15" t="s">
        <v>383</v>
      </c>
      <c r="AH1124"/>
      <c r="AI1124"/>
      <c r="AJ1124"/>
      <c r="AK1124"/>
      <c r="AL1124"/>
      <c r="AM1124"/>
      <c r="AN1124"/>
      <c r="AO1124"/>
      <c r="AP1124"/>
    </row>
    <row r="1125" spans="1:42" s="33" customFormat="1" ht="63" hidden="1" customHeight="1" x14ac:dyDescent="0.25">
      <c r="A1125" s="13" t="s">
        <v>2762</v>
      </c>
      <c r="B1125" s="14">
        <v>80111604</v>
      </c>
      <c r="C1125" s="15" t="s">
        <v>2901</v>
      </c>
      <c r="D1125" s="15" t="s">
        <v>3788</v>
      </c>
      <c r="E1125" s="14" t="s">
        <v>3590</v>
      </c>
      <c r="F1125" s="14" t="s">
        <v>3681</v>
      </c>
      <c r="G1125" s="24" t="s">
        <v>3683</v>
      </c>
      <c r="H1125" s="23">
        <v>1302514579</v>
      </c>
      <c r="I1125" s="23">
        <v>1302514579</v>
      </c>
      <c r="J1125" s="16" t="s">
        <v>3598</v>
      </c>
      <c r="K1125" s="16" t="s">
        <v>48</v>
      </c>
      <c r="L1125" s="15" t="s">
        <v>2885</v>
      </c>
      <c r="M1125" s="15" t="s">
        <v>2764</v>
      </c>
      <c r="N1125" s="15" t="s">
        <v>2886</v>
      </c>
      <c r="O1125" s="15" t="s">
        <v>2887</v>
      </c>
      <c r="P1125" s="16" t="s">
        <v>2824</v>
      </c>
      <c r="Q1125" s="16" t="s">
        <v>2902</v>
      </c>
      <c r="R1125" s="16" t="s">
        <v>2903</v>
      </c>
      <c r="S1125" s="16">
        <v>220162</v>
      </c>
      <c r="T1125" s="16" t="s">
        <v>2902</v>
      </c>
      <c r="U1125" s="17" t="s">
        <v>2904</v>
      </c>
      <c r="V1125" s="17" t="s">
        <v>2772</v>
      </c>
      <c r="W1125" s="16" t="s">
        <v>2772</v>
      </c>
      <c r="X1125" s="18"/>
      <c r="Y1125" s="16" t="s">
        <v>2772</v>
      </c>
      <c r="Z1125" s="16" t="s">
        <v>2772</v>
      </c>
      <c r="AA1125" s="19" t="str">
        <f t="shared" si="21"/>
        <v>Información incompleta</v>
      </c>
      <c r="AB1125" s="17" t="s">
        <v>2772</v>
      </c>
      <c r="AC1125" s="17" t="s">
        <v>325</v>
      </c>
      <c r="AD1125" s="17"/>
      <c r="AE1125" s="15" t="s">
        <v>2885</v>
      </c>
      <c r="AF1125" s="16" t="s">
        <v>1318</v>
      </c>
      <c r="AG1125" s="15" t="s">
        <v>383</v>
      </c>
      <c r="AH1125"/>
      <c r="AI1125"/>
      <c r="AJ1125"/>
      <c r="AK1125"/>
      <c r="AL1125"/>
      <c r="AM1125"/>
      <c r="AN1125"/>
      <c r="AO1125"/>
      <c r="AP1125"/>
    </row>
    <row r="1126" spans="1:42" s="33" customFormat="1" ht="63" hidden="1" customHeight="1" x14ac:dyDescent="0.25">
      <c r="A1126" s="13" t="s">
        <v>2762</v>
      </c>
      <c r="B1126" s="14">
        <v>78111502</v>
      </c>
      <c r="C1126" s="15" t="s">
        <v>2838</v>
      </c>
      <c r="D1126" s="15" t="s">
        <v>3571</v>
      </c>
      <c r="E1126" s="14" t="s">
        <v>3585</v>
      </c>
      <c r="F1126" s="22" t="s">
        <v>3680</v>
      </c>
      <c r="G1126" s="24" t="s">
        <v>3683</v>
      </c>
      <c r="H1126" s="23">
        <v>56650000</v>
      </c>
      <c r="I1126" s="23">
        <v>56650000</v>
      </c>
      <c r="J1126" s="16" t="s">
        <v>3599</v>
      </c>
      <c r="K1126" s="16" t="s">
        <v>3600</v>
      </c>
      <c r="L1126" s="15" t="s">
        <v>2906</v>
      </c>
      <c r="M1126" s="15" t="s">
        <v>2764</v>
      </c>
      <c r="N1126" s="15" t="s">
        <v>2866</v>
      </c>
      <c r="O1126" s="15" t="s">
        <v>2867</v>
      </c>
      <c r="P1126" s="16" t="s">
        <v>48</v>
      </c>
      <c r="Q1126" s="16" t="s">
        <v>48</v>
      </c>
      <c r="R1126" s="16" t="s">
        <v>48</v>
      </c>
      <c r="S1126" s="16" t="s">
        <v>48</v>
      </c>
      <c r="T1126" s="16" t="s">
        <v>48</v>
      </c>
      <c r="U1126" s="17" t="s">
        <v>48</v>
      </c>
      <c r="V1126" s="17" t="s">
        <v>2872</v>
      </c>
      <c r="W1126" s="16">
        <v>18750</v>
      </c>
      <c r="X1126" s="18">
        <v>42990</v>
      </c>
      <c r="Y1126" s="16" t="s">
        <v>48</v>
      </c>
      <c r="Z1126" s="16">
        <v>4600007506</v>
      </c>
      <c r="AA1126" s="19">
        <f t="shared" si="21"/>
        <v>1</v>
      </c>
      <c r="AB1126" s="17" t="s">
        <v>2873</v>
      </c>
      <c r="AC1126" s="17" t="s">
        <v>361</v>
      </c>
      <c r="AD1126" s="17" t="s">
        <v>2907</v>
      </c>
      <c r="AE1126" s="15" t="s">
        <v>2875</v>
      </c>
      <c r="AF1126" s="16" t="s">
        <v>1318</v>
      </c>
      <c r="AG1126" s="15" t="s">
        <v>383</v>
      </c>
      <c r="AH1126"/>
      <c r="AI1126"/>
      <c r="AJ1126"/>
      <c r="AK1126"/>
      <c r="AL1126"/>
      <c r="AM1126"/>
      <c r="AN1126"/>
      <c r="AO1126"/>
      <c r="AP1126"/>
    </row>
    <row r="1127" spans="1:42" s="33" customFormat="1" ht="63" hidden="1" customHeight="1" x14ac:dyDescent="0.25">
      <c r="A1127" s="13" t="s">
        <v>2908</v>
      </c>
      <c r="B1127" s="14" t="s">
        <v>2909</v>
      </c>
      <c r="C1127" s="15" t="s">
        <v>2910</v>
      </c>
      <c r="D1127" s="15" t="s">
        <v>3571</v>
      </c>
      <c r="E1127" s="14" t="s">
        <v>3585</v>
      </c>
      <c r="F1127" s="22" t="s">
        <v>3680</v>
      </c>
      <c r="G1127" s="24" t="s">
        <v>3683</v>
      </c>
      <c r="H1127" s="23">
        <v>93000000</v>
      </c>
      <c r="I1127" s="23">
        <v>93000000</v>
      </c>
      <c r="J1127" s="16" t="s">
        <v>3598</v>
      </c>
      <c r="K1127" s="16" t="s">
        <v>48</v>
      </c>
      <c r="L1127" s="15" t="s">
        <v>2911</v>
      </c>
      <c r="M1127" s="15" t="s">
        <v>71</v>
      </c>
      <c r="N1127" s="15" t="s">
        <v>2912</v>
      </c>
      <c r="O1127" s="15" t="s">
        <v>2913</v>
      </c>
      <c r="P1127" s="16" t="s">
        <v>2914</v>
      </c>
      <c r="Q1127" s="16" t="s">
        <v>2915</v>
      </c>
      <c r="R1127" s="16" t="s">
        <v>2916</v>
      </c>
      <c r="S1127" s="16" t="s">
        <v>2917</v>
      </c>
      <c r="T1127" s="16" t="s">
        <v>2918</v>
      </c>
      <c r="U1127" s="17" t="s">
        <v>2919</v>
      </c>
      <c r="V1127" s="17"/>
      <c r="W1127" s="16"/>
      <c r="X1127" s="18"/>
      <c r="Y1127" s="16"/>
      <c r="Z1127" s="16"/>
      <c r="AA1127" s="19" t="str">
        <f t="shared" si="21"/>
        <v/>
      </c>
      <c r="AB1127" s="17"/>
      <c r="AC1127" s="17"/>
      <c r="AD1127" s="17"/>
      <c r="AE1127" s="15" t="s">
        <v>2920</v>
      </c>
      <c r="AF1127" s="16" t="s">
        <v>1318</v>
      </c>
      <c r="AG1127" s="15" t="s">
        <v>383</v>
      </c>
      <c r="AH1127"/>
      <c r="AI1127"/>
      <c r="AJ1127"/>
      <c r="AK1127"/>
      <c r="AL1127"/>
      <c r="AM1127"/>
      <c r="AN1127"/>
      <c r="AO1127"/>
      <c r="AP1127"/>
    </row>
    <row r="1128" spans="1:42" s="33" customFormat="1" ht="63" hidden="1" customHeight="1" x14ac:dyDescent="0.25">
      <c r="A1128" s="13" t="s">
        <v>2908</v>
      </c>
      <c r="B1128" s="14" t="s">
        <v>4298</v>
      </c>
      <c r="C1128" s="15" t="s">
        <v>2921</v>
      </c>
      <c r="D1128" s="15" t="s">
        <v>3572</v>
      </c>
      <c r="E1128" s="14" t="s">
        <v>3585</v>
      </c>
      <c r="F1128" s="14" t="s">
        <v>3682</v>
      </c>
      <c r="G1128" s="24" t="s">
        <v>3683</v>
      </c>
      <c r="H1128" s="23">
        <v>150000000</v>
      </c>
      <c r="I1128" s="23">
        <v>150000000</v>
      </c>
      <c r="J1128" s="16" t="s">
        <v>3598</v>
      </c>
      <c r="K1128" s="16" t="s">
        <v>48</v>
      </c>
      <c r="L1128" s="15" t="s">
        <v>2911</v>
      </c>
      <c r="M1128" s="15" t="s">
        <v>71</v>
      </c>
      <c r="N1128" s="15" t="s">
        <v>2912</v>
      </c>
      <c r="O1128" s="15" t="s">
        <v>2913</v>
      </c>
      <c r="P1128" s="16" t="s">
        <v>2914</v>
      </c>
      <c r="Q1128" s="16"/>
      <c r="R1128" s="16" t="s">
        <v>4299</v>
      </c>
      <c r="S1128" s="16">
        <v>110010001</v>
      </c>
      <c r="T1128" s="16"/>
      <c r="U1128" s="17"/>
      <c r="V1128" s="17"/>
      <c r="W1128" s="16"/>
      <c r="X1128" s="18"/>
      <c r="Y1128" s="16"/>
      <c r="Z1128" s="16"/>
      <c r="AA1128" s="19" t="str">
        <f t="shared" si="21"/>
        <v/>
      </c>
      <c r="AB1128" s="17"/>
      <c r="AC1128" s="17"/>
      <c r="AD1128" s="17"/>
      <c r="AE1128" s="15" t="s">
        <v>2939</v>
      </c>
      <c r="AF1128" s="16" t="s">
        <v>1318</v>
      </c>
      <c r="AG1128" s="15" t="s">
        <v>383</v>
      </c>
      <c r="AH1128"/>
      <c r="AI1128"/>
      <c r="AJ1128"/>
      <c r="AK1128"/>
      <c r="AL1128"/>
      <c r="AM1128"/>
      <c r="AN1128"/>
      <c r="AO1128"/>
      <c r="AP1128"/>
    </row>
    <row r="1129" spans="1:42" s="33" customFormat="1" ht="63" hidden="1" customHeight="1" x14ac:dyDescent="0.25">
      <c r="A1129" s="13" t="s">
        <v>2908</v>
      </c>
      <c r="B1129" s="14" t="s">
        <v>4300</v>
      </c>
      <c r="C1129" s="15" t="s">
        <v>2922</v>
      </c>
      <c r="D1129" s="15" t="s">
        <v>3572</v>
      </c>
      <c r="E1129" s="14" t="s">
        <v>3585</v>
      </c>
      <c r="F1129" s="14" t="s">
        <v>3672</v>
      </c>
      <c r="G1129" s="24" t="s">
        <v>3683</v>
      </c>
      <c r="H1129" s="23">
        <v>17000000</v>
      </c>
      <c r="I1129" s="23">
        <v>17000000</v>
      </c>
      <c r="J1129" s="16" t="s">
        <v>3598</v>
      </c>
      <c r="K1129" s="16" t="s">
        <v>48</v>
      </c>
      <c r="L1129" s="15" t="s">
        <v>2939</v>
      </c>
      <c r="M1129" s="15" t="s">
        <v>50</v>
      </c>
      <c r="N1129" s="15" t="s">
        <v>2940</v>
      </c>
      <c r="O1129" s="15" t="s">
        <v>2941</v>
      </c>
      <c r="P1129" s="16"/>
      <c r="Q1129" s="16"/>
      <c r="R1129" s="16"/>
      <c r="S1129" s="16"/>
      <c r="T1129" s="16"/>
      <c r="U1129" s="17"/>
      <c r="V1129" s="17"/>
      <c r="W1129" s="16"/>
      <c r="X1129" s="18"/>
      <c r="Y1129" s="16"/>
      <c r="Z1129" s="16"/>
      <c r="AA1129" s="19" t="str">
        <f t="shared" si="21"/>
        <v/>
      </c>
      <c r="AB1129" s="17"/>
      <c r="AC1129" s="17"/>
      <c r="AD1129" s="17"/>
      <c r="AE1129" s="15" t="s">
        <v>2939</v>
      </c>
      <c r="AF1129" s="16" t="s">
        <v>1318</v>
      </c>
      <c r="AG1129" s="15" t="s">
        <v>383</v>
      </c>
      <c r="AH1129"/>
      <c r="AI1129"/>
      <c r="AJ1129"/>
      <c r="AK1129"/>
      <c r="AL1129"/>
      <c r="AM1129"/>
      <c r="AN1129"/>
      <c r="AO1129"/>
      <c r="AP1129"/>
    </row>
    <row r="1130" spans="1:42" s="33" customFormat="1" ht="63" hidden="1" customHeight="1" x14ac:dyDescent="0.25">
      <c r="A1130" s="13" t="s">
        <v>2908</v>
      </c>
      <c r="B1130" s="14">
        <v>80101600</v>
      </c>
      <c r="C1130" s="15" t="s">
        <v>2923</v>
      </c>
      <c r="D1130" s="15" t="s">
        <v>3571</v>
      </c>
      <c r="E1130" s="14" t="s">
        <v>3585</v>
      </c>
      <c r="F1130" s="14" t="s">
        <v>3672</v>
      </c>
      <c r="G1130" s="24" t="s">
        <v>3683</v>
      </c>
      <c r="H1130" s="23">
        <v>200000000</v>
      </c>
      <c r="I1130" s="23">
        <v>200000000</v>
      </c>
      <c r="J1130" s="16" t="s">
        <v>3598</v>
      </c>
      <c r="K1130" s="16" t="s">
        <v>48</v>
      </c>
      <c r="L1130" s="15" t="s">
        <v>2939</v>
      </c>
      <c r="M1130" s="15" t="s">
        <v>50</v>
      </c>
      <c r="N1130" s="15" t="s">
        <v>2940</v>
      </c>
      <c r="O1130" s="15" t="s">
        <v>2941</v>
      </c>
      <c r="P1130" s="16"/>
      <c r="Q1130" s="16"/>
      <c r="R1130" s="16"/>
      <c r="S1130" s="16"/>
      <c r="T1130" s="16"/>
      <c r="U1130" s="17"/>
      <c r="V1130" s="17"/>
      <c r="W1130" s="16"/>
      <c r="X1130" s="18"/>
      <c r="Y1130" s="16"/>
      <c r="Z1130" s="16"/>
      <c r="AA1130" s="19" t="str">
        <f t="shared" si="21"/>
        <v/>
      </c>
      <c r="AB1130" s="17"/>
      <c r="AC1130" s="17"/>
      <c r="AD1130" s="17"/>
      <c r="AE1130" s="15" t="s">
        <v>2939</v>
      </c>
      <c r="AF1130" s="16" t="s">
        <v>1318</v>
      </c>
      <c r="AG1130" s="15" t="s">
        <v>383</v>
      </c>
      <c r="AH1130"/>
      <c r="AI1130"/>
      <c r="AJ1130"/>
      <c r="AK1130"/>
      <c r="AL1130"/>
      <c r="AM1130"/>
      <c r="AN1130"/>
      <c r="AO1130"/>
      <c r="AP1130"/>
    </row>
    <row r="1131" spans="1:42" s="33" customFormat="1" ht="63" hidden="1" customHeight="1" x14ac:dyDescent="0.25">
      <c r="A1131" s="13" t="s">
        <v>2908</v>
      </c>
      <c r="B1131" s="14">
        <v>82101503</v>
      </c>
      <c r="C1131" s="15" t="s">
        <v>2924</v>
      </c>
      <c r="D1131" s="15" t="s">
        <v>3572</v>
      </c>
      <c r="E1131" s="14" t="s">
        <v>3579</v>
      </c>
      <c r="F1131" s="14" t="s">
        <v>3672</v>
      </c>
      <c r="G1131" s="24" t="s">
        <v>3683</v>
      </c>
      <c r="H1131" s="23">
        <v>150000000</v>
      </c>
      <c r="I1131" s="23">
        <v>150000000</v>
      </c>
      <c r="J1131" s="16" t="s">
        <v>3598</v>
      </c>
      <c r="K1131" s="16" t="s">
        <v>48</v>
      </c>
      <c r="L1131" s="15" t="s">
        <v>2939</v>
      </c>
      <c r="M1131" s="15" t="s">
        <v>50</v>
      </c>
      <c r="N1131" s="15" t="s">
        <v>2940</v>
      </c>
      <c r="O1131" s="15" t="s">
        <v>2941</v>
      </c>
      <c r="P1131" s="16"/>
      <c r="Q1131" s="16"/>
      <c r="R1131" s="16"/>
      <c r="S1131" s="16"/>
      <c r="T1131" s="16"/>
      <c r="U1131" s="17"/>
      <c r="V1131" s="17"/>
      <c r="W1131" s="16"/>
      <c r="X1131" s="18"/>
      <c r="Y1131" s="16"/>
      <c r="Z1131" s="16"/>
      <c r="AA1131" s="19" t="str">
        <f t="shared" si="21"/>
        <v/>
      </c>
      <c r="AB1131" s="17"/>
      <c r="AC1131" s="17"/>
      <c r="AD1131" s="17"/>
      <c r="AE1131" s="15" t="s">
        <v>2939</v>
      </c>
      <c r="AF1131" s="16" t="s">
        <v>1318</v>
      </c>
      <c r="AG1131" s="15" t="s">
        <v>383</v>
      </c>
      <c r="AH1131"/>
      <c r="AI1131"/>
      <c r="AJ1131"/>
      <c r="AK1131"/>
      <c r="AL1131"/>
      <c r="AM1131"/>
      <c r="AN1131"/>
      <c r="AO1131"/>
      <c r="AP1131"/>
    </row>
    <row r="1132" spans="1:42" s="33" customFormat="1" ht="63" hidden="1" customHeight="1" x14ac:dyDescent="0.25">
      <c r="A1132" s="13" t="s">
        <v>2908</v>
      </c>
      <c r="B1132" s="14">
        <v>80111600</v>
      </c>
      <c r="C1132" s="15" t="s">
        <v>4301</v>
      </c>
      <c r="D1132" s="15" t="s">
        <v>3571</v>
      </c>
      <c r="E1132" s="14" t="s">
        <v>3579</v>
      </c>
      <c r="F1132" s="22" t="s">
        <v>3680</v>
      </c>
      <c r="G1132" s="24" t="s">
        <v>3683</v>
      </c>
      <c r="H1132" s="23">
        <v>133000000</v>
      </c>
      <c r="I1132" s="23">
        <v>133000000</v>
      </c>
      <c r="J1132" s="16" t="s">
        <v>3598</v>
      </c>
      <c r="K1132" s="16" t="s">
        <v>48</v>
      </c>
      <c r="L1132" s="15" t="s">
        <v>2939</v>
      </c>
      <c r="M1132" s="15" t="s">
        <v>50</v>
      </c>
      <c r="N1132" s="15" t="s">
        <v>2940</v>
      </c>
      <c r="O1132" s="15" t="s">
        <v>2941</v>
      </c>
      <c r="P1132" s="16"/>
      <c r="Q1132" s="16"/>
      <c r="R1132" s="16"/>
      <c r="S1132" s="16"/>
      <c r="T1132" s="16"/>
      <c r="U1132" s="17"/>
      <c r="V1132" s="17"/>
      <c r="W1132" s="16"/>
      <c r="X1132" s="18"/>
      <c r="Y1132" s="16"/>
      <c r="Z1132" s="16"/>
      <c r="AA1132" s="19" t="str">
        <f t="shared" si="21"/>
        <v/>
      </c>
      <c r="AB1132" s="17"/>
      <c r="AC1132" s="17"/>
      <c r="AD1132" s="17"/>
      <c r="AE1132" s="15" t="s">
        <v>2939</v>
      </c>
      <c r="AF1132" s="16" t="s">
        <v>1318</v>
      </c>
      <c r="AG1132" s="15" t="s">
        <v>383</v>
      </c>
      <c r="AH1132"/>
      <c r="AI1132"/>
      <c r="AJ1132"/>
      <c r="AK1132"/>
      <c r="AL1132"/>
      <c r="AM1132"/>
      <c r="AN1132"/>
      <c r="AO1132"/>
      <c r="AP1132"/>
    </row>
    <row r="1133" spans="1:42" s="33" customFormat="1" ht="63" hidden="1" customHeight="1" x14ac:dyDescent="0.25">
      <c r="A1133" s="13" t="s">
        <v>2908</v>
      </c>
      <c r="B1133" s="14" t="s">
        <v>4300</v>
      </c>
      <c r="C1133" s="15" t="s">
        <v>2925</v>
      </c>
      <c r="D1133" s="15" t="s">
        <v>3571</v>
      </c>
      <c r="E1133" s="14" t="s">
        <v>3577</v>
      </c>
      <c r="F1133" s="14" t="s">
        <v>3672</v>
      </c>
      <c r="G1133" s="24" t="s">
        <v>3683</v>
      </c>
      <c r="H1133" s="23">
        <v>35000000</v>
      </c>
      <c r="I1133" s="23">
        <v>35000000</v>
      </c>
      <c r="J1133" s="16" t="s">
        <v>3598</v>
      </c>
      <c r="K1133" s="16" t="s">
        <v>48</v>
      </c>
      <c r="L1133" s="15" t="s">
        <v>2939</v>
      </c>
      <c r="M1133" s="15" t="s">
        <v>50</v>
      </c>
      <c r="N1133" s="15" t="s">
        <v>2940</v>
      </c>
      <c r="O1133" s="15" t="s">
        <v>2941</v>
      </c>
      <c r="P1133" s="16"/>
      <c r="Q1133" s="16"/>
      <c r="R1133" s="16"/>
      <c r="S1133" s="16"/>
      <c r="T1133" s="16"/>
      <c r="U1133" s="17"/>
      <c r="V1133" s="17"/>
      <c r="W1133" s="16"/>
      <c r="X1133" s="18"/>
      <c r="Y1133" s="16"/>
      <c r="Z1133" s="16"/>
      <c r="AA1133" s="19" t="str">
        <f t="shared" si="21"/>
        <v/>
      </c>
      <c r="AB1133" s="17"/>
      <c r="AC1133" s="17"/>
      <c r="AD1133" s="17"/>
      <c r="AE1133" s="15" t="s">
        <v>2939</v>
      </c>
      <c r="AF1133" s="16" t="s">
        <v>1318</v>
      </c>
      <c r="AG1133" s="15" t="s">
        <v>383</v>
      </c>
      <c r="AH1133"/>
      <c r="AI1133"/>
      <c r="AJ1133"/>
      <c r="AK1133"/>
      <c r="AL1133"/>
      <c r="AM1133"/>
      <c r="AN1133"/>
      <c r="AO1133"/>
      <c r="AP1133"/>
    </row>
    <row r="1134" spans="1:42" s="33" customFormat="1" ht="63" hidden="1" customHeight="1" x14ac:dyDescent="0.25">
      <c r="A1134" s="13" t="s">
        <v>2908</v>
      </c>
      <c r="B1134" s="14" t="s">
        <v>2926</v>
      </c>
      <c r="C1134" s="15" t="s">
        <v>2927</v>
      </c>
      <c r="D1134" s="15" t="s">
        <v>3571</v>
      </c>
      <c r="E1134" s="14" t="s">
        <v>3585</v>
      </c>
      <c r="F1134" s="22" t="s">
        <v>3680</v>
      </c>
      <c r="G1134" s="24" t="s">
        <v>3683</v>
      </c>
      <c r="H1134" s="23">
        <v>247007161</v>
      </c>
      <c r="I1134" s="23">
        <v>247007161</v>
      </c>
      <c r="J1134" s="16" t="s">
        <v>3598</v>
      </c>
      <c r="K1134" s="16" t="s">
        <v>48</v>
      </c>
      <c r="L1134" s="15" t="s">
        <v>2928</v>
      </c>
      <c r="M1134" s="15" t="s">
        <v>71</v>
      </c>
      <c r="N1134" s="15" t="s">
        <v>2929</v>
      </c>
      <c r="O1134" s="15" t="s">
        <v>2930</v>
      </c>
      <c r="P1134" s="16" t="s">
        <v>2931</v>
      </c>
      <c r="Q1134" s="16" t="s">
        <v>2932</v>
      </c>
      <c r="R1134" s="16" t="s">
        <v>2933</v>
      </c>
      <c r="S1134" s="16" t="s">
        <v>2934</v>
      </c>
      <c r="T1134" s="16" t="s">
        <v>2935</v>
      </c>
      <c r="U1134" s="17" t="s">
        <v>2936</v>
      </c>
      <c r="V1134" s="17"/>
      <c r="W1134" s="16"/>
      <c r="X1134" s="18"/>
      <c r="Y1134" s="16"/>
      <c r="Z1134" s="16"/>
      <c r="AA1134" s="19" t="str">
        <f t="shared" si="21"/>
        <v/>
      </c>
      <c r="AB1134" s="17"/>
      <c r="AC1134" s="17"/>
      <c r="AD1134" s="17"/>
      <c r="AE1134" s="15" t="s">
        <v>2937</v>
      </c>
      <c r="AF1134" s="16" t="s">
        <v>1318</v>
      </c>
      <c r="AG1134" s="15" t="s">
        <v>383</v>
      </c>
      <c r="AH1134"/>
      <c r="AI1134"/>
      <c r="AJ1134"/>
      <c r="AK1134"/>
      <c r="AL1134"/>
      <c r="AM1134"/>
      <c r="AN1134"/>
      <c r="AO1134"/>
      <c r="AP1134"/>
    </row>
    <row r="1135" spans="1:42" s="33" customFormat="1" ht="63" hidden="1" customHeight="1" x14ac:dyDescent="0.25">
      <c r="A1135" s="13" t="s">
        <v>2908</v>
      </c>
      <c r="B1135" s="14" t="s">
        <v>4302</v>
      </c>
      <c r="C1135" s="15" t="s">
        <v>4303</v>
      </c>
      <c r="D1135" s="15" t="s">
        <v>3571</v>
      </c>
      <c r="E1135" s="14" t="s">
        <v>3585</v>
      </c>
      <c r="F1135" s="22" t="s">
        <v>3680</v>
      </c>
      <c r="G1135" s="24" t="s">
        <v>3683</v>
      </c>
      <c r="H1135" s="23">
        <v>370510742</v>
      </c>
      <c r="I1135" s="23">
        <v>370510742</v>
      </c>
      <c r="J1135" s="16" t="s">
        <v>3598</v>
      </c>
      <c r="K1135" s="16" t="s">
        <v>48</v>
      </c>
      <c r="L1135" s="15" t="s">
        <v>2928</v>
      </c>
      <c r="M1135" s="15" t="s">
        <v>71</v>
      </c>
      <c r="N1135" s="15" t="s">
        <v>2929</v>
      </c>
      <c r="O1135" s="15" t="s">
        <v>2930</v>
      </c>
      <c r="P1135" s="16" t="s">
        <v>2931</v>
      </c>
      <c r="Q1135" s="16" t="s">
        <v>2932</v>
      </c>
      <c r="R1135" s="16" t="s">
        <v>2933</v>
      </c>
      <c r="S1135" s="16" t="s">
        <v>2934</v>
      </c>
      <c r="T1135" s="16" t="s">
        <v>4304</v>
      </c>
      <c r="U1135" s="17" t="s">
        <v>4305</v>
      </c>
      <c r="V1135" s="17"/>
      <c r="W1135" s="16"/>
      <c r="X1135" s="18"/>
      <c r="Y1135" s="16"/>
      <c r="Z1135" s="16"/>
      <c r="AA1135" s="19" t="str">
        <f t="shared" si="21"/>
        <v/>
      </c>
      <c r="AB1135" s="17"/>
      <c r="AC1135" s="17"/>
      <c r="AD1135" s="17"/>
      <c r="AE1135" s="15" t="s">
        <v>2928</v>
      </c>
      <c r="AF1135" s="16" t="s">
        <v>1318</v>
      </c>
      <c r="AG1135" s="15" t="s">
        <v>383</v>
      </c>
      <c r="AH1135"/>
      <c r="AI1135"/>
      <c r="AJ1135"/>
      <c r="AK1135"/>
      <c r="AL1135"/>
      <c r="AM1135"/>
      <c r="AN1135"/>
      <c r="AO1135"/>
      <c r="AP1135"/>
    </row>
    <row r="1136" spans="1:42" s="33" customFormat="1" ht="63" hidden="1" customHeight="1" x14ac:dyDescent="0.25">
      <c r="A1136" s="13" t="s">
        <v>2908</v>
      </c>
      <c r="B1136" s="14">
        <v>80101502</v>
      </c>
      <c r="C1136" s="15" t="s">
        <v>2938</v>
      </c>
      <c r="D1136" s="15" t="s">
        <v>3571</v>
      </c>
      <c r="E1136" s="14" t="s">
        <v>3581</v>
      </c>
      <c r="F1136" s="22" t="s">
        <v>3680</v>
      </c>
      <c r="G1136" s="24" t="s">
        <v>3683</v>
      </c>
      <c r="H1136" s="23">
        <v>866482097</v>
      </c>
      <c r="I1136" s="23">
        <v>866482097</v>
      </c>
      <c r="J1136" s="16" t="s">
        <v>3598</v>
      </c>
      <c r="K1136" s="16" t="s">
        <v>48</v>
      </c>
      <c r="L1136" s="15" t="s">
        <v>2939</v>
      </c>
      <c r="M1136" s="15" t="s">
        <v>50</v>
      </c>
      <c r="N1136" s="15" t="s">
        <v>2940</v>
      </c>
      <c r="O1136" s="15" t="s">
        <v>2941</v>
      </c>
      <c r="P1136" s="16" t="s">
        <v>2942</v>
      </c>
      <c r="Q1136" s="16" t="s">
        <v>2943</v>
      </c>
      <c r="R1136" s="16" t="s">
        <v>2944</v>
      </c>
      <c r="S1136" s="16">
        <v>1300</v>
      </c>
      <c r="T1136" s="16" t="s">
        <v>2943</v>
      </c>
      <c r="U1136" s="17" t="s">
        <v>2945</v>
      </c>
      <c r="V1136" s="17"/>
      <c r="W1136" s="16"/>
      <c r="X1136" s="18"/>
      <c r="Y1136" s="16"/>
      <c r="Z1136" s="16"/>
      <c r="AA1136" s="19" t="str">
        <f t="shared" si="21"/>
        <v/>
      </c>
      <c r="AB1136" s="17"/>
      <c r="AC1136" s="17"/>
      <c r="AD1136" s="17"/>
      <c r="AE1136" s="15" t="s">
        <v>2939</v>
      </c>
      <c r="AF1136" s="16" t="s">
        <v>1318</v>
      </c>
      <c r="AG1136" s="15" t="s">
        <v>383</v>
      </c>
      <c r="AH1136"/>
      <c r="AI1136"/>
      <c r="AJ1136"/>
      <c r="AK1136"/>
      <c r="AL1136"/>
      <c r="AM1136"/>
      <c r="AN1136"/>
      <c r="AO1136"/>
      <c r="AP1136"/>
    </row>
    <row r="1137" spans="1:42" s="33" customFormat="1" ht="63" hidden="1" customHeight="1" x14ac:dyDescent="0.25">
      <c r="A1137" s="13" t="s">
        <v>2908</v>
      </c>
      <c r="B1137" s="14">
        <v>73131507</v>
      </c>
      <c r="C1137" s="15" t="s">
        <v>2946</v>
      </c>
      <c r="D1137" s="15" t="s">
        <v>3788</v>
      </c>
      <c r="E1137" s="14" t="s">
        <v>3580</v>
      </c>
      <c r="F1137" s="22" t="s">
        <v>3680</v>
      </c>
      <c r="G1137" s="24" t="s">
        <v>3683</v>
      </c>
      <c r="H1137" s="23">
        <v>150000000</v>
      </c>
      <c r="I1137" s="23">
        <v>150000000</v>
      </c>
      <c r="J1137" s="16" t="s">
        <v>3598</v>
      </c>
      <c r="K1137" s="16" t="s">
        <v>48</v>
      </c>
      <c r="L1137" s="15" t="s">
        <v>2947</v>
      </c>
      <c r="M1137" s="15" t="s">
        <v>2948</v>
      </c>
      <c r="N1137" s="15" t="s">
        <v>2949</v>
      </c>
      <c r="O1137" s="15" t="s">
        <v>2950</v>
      </c>
      <c r="P1137" s="16"/>
      <c r="Q1137" s="16" t="s">
        <v>2951</v>
      </c>
      <c r="R1137" s="16" t="s">
        <v>2946</v>
      </c>
      <c r="S1137" s="16" t="s">
        <v>2952</v>
      </c>
      <c r="T1137" s="16" t="s">
        <v>2953</v>
      </c>
      <c r="U1137" s="17" t="s">
        <v>2954</v>
      </c>
      <c r="V1137" s="17"/>
      <c r="W1137" s="16"/>
      <c r="X1137" s="18"/>
      <c r="Y1137" s="16"/>
      <c r="Z1137" s="16"/>
      <c r="AA1137" s="19" t="str">
        <f t="shared" si="21"/>
        <v/>
      </c>
      <c r="AB1137" s="17"/>
      <c r="AC1137" s="17"/>
      <c r="AD1137" s="17"/>
      <c r="AE1137" s="15" t="s">
        <v>2939</v>
      </c>
      <c r="AF1137" s="16" t="s">
        <v>1318</v>
      </c>
      <c r="AG1137" s="15" t="s">
        <v>383</v>
      </c>
      <c r="AH1137"/>
      <c r="AI1137"/>
      <c r="AJ1137"/>
      <c r="AK1137"/>
      <c r="AL1137"/>
      <c r="AM1137"/>
      <c r="AN1137"/>
      <c r="AO1137"/>
      <c r="AP1137"/>
    </row>
    <row r="1138" spans="1:42" s="33" customFormat="1" ht="63" hidden="1" customHeight="1" x14ac:dyDescent="0.25">
      <c r="A1138" s="13" t="s">
        <v>2908</v>
      </c>
      <c r="B1138" s="14">
        <v>80101508</v>
      </c>
      <c r="C1138" s="15" t="s">
        <v>2955</v>
      </c>
      <c r="D1138" s="15" t="s">
        <v>3571</v>
      </c>
      <c r="E1138" s="14" t="s">
        <v>3586</v>
      </c>
      <c r="F1138" s="22" t="s">
        <v>3680</v>
      </c>
      <c r="G1138" s="24" t="s">
        <v>3683</v>
      </c>
      <c r="H1138" s="23">
        <v>100000000</v>
      </c>
      <c r="I1138" s="23">
        <v>100000000</v>
      </c>
      <c r="J1138" s="16" t="s">
        <v>3598</v>
      </c>
      <c r="K1138" s="16" t="s">
        <v>48</v>
      </c>
      <c r="L1138" s="15" t="s">
        <v>2956</v>
      </c>
      <c r="M1138" s="15" t="s">
        <v>2957</v>
      </c>
      <c r="N1138" s="15" t="s">
        <v>2958</v>
      </c>
      <c r="O1138" s="15" t="s">
        <v>2959</v>
      </c>
      <c r="P1138" s="16" t="s">
        <v>2960</v>
      </c>
      <c r="Q1138" s="16" t="s">
        <v>2961</v>
      </c>
      <c r="R1138" s="16" t="s">
        <v>2962</v>
      </c>
      <c r="S1138" s="16" t="s">
        <v>2963</v>
      </c>
      <c r="T1138" s="16" t="s">
        <v>2964</v>
      </c>
      <c r="U1138" s="17" t="s">
        <v>2965</v>
      </c>
      <c r="V1138" s="17"/>
      <c r="W1138" s="16"/>
      <c r="X1138" s="18"/>
      <c r="Y1138" s="16"/>
      <c r="Z1138" s="16"/>
      <c r="AA1138" s="19" t="str">
        <f t="shared" si="21"/>
        <v/>
      </c>
      <c r="AB1138" s="17"/>
      <c r="AC1138" s="17"/>
      <c r="AD1138" s="17"/>
      <c r="AE1138" s="15" t="s">
        <v>2966</v>
      </c>
      <c r="AF1138" s="16" t="s">
        <v>1318</v>
      </c>
      <c r="AG1138" s="15" t="s">
        <v>383</v>
      </c>
      <c r="AH1138"/>
      <c r="AI1138"/>
      <c r="AJ1138"/>
      <c r="AK1138"/>
      <c r="AL1138"/>
      <c r="AM1138"/>
      <c r="AN1138"/>
      <c r="AO1138"/>
      <c r="AP1138"/>
    </row>
    <row r="1139" spans="1:42" s="33" customFormat="1" ht="63" hidden="1" customHeight="1" x14ac:dyDescent="0.25">
      <c r="A1139" s="13" t="s">
        <v>2908</v>
      </c>
      <c r="B1139" s="14">
        <v>80101601</v>
      </c>
      <c r="C1139" s="15" t="s">
        <v>4306</v>
      </c>
      <c r="D1139" s="15" t="s">
        <v>3571</v>
      </c>
      <c r="E1139" s="14" t="s">
        <v>3586</v>
      </c>
      <c r="F1139" s="14" t="s">
        <v>3682</v>
      </c>
      <c r="G1139" s="24" t="s">
        <v>3683</v>
      </c>
      <c r="H1139" s="23">
        <v>300000000</v>
      </c>
      <c r="I1139" s="23">
        <v>300000000</v>
      </c>
      <c r="J1139" s="16" t="s">
        <v>3598</v>
      </c>
      <c r="K1139" s="16" t="s">
        <v>48</v>
      </c>
      <c r="L1139" s="15" t="s">
        <v>2967</v>
      </c>
      <c r="M1139" s="15" t="s">
        <v>2957</v>
      </c>
      <c r="N1139" s="15" t="s">
        <v>2968</v>
      </c>
      <c r="O1139" s="15" t="s">
        <v>2969</v>
      </c>
      <c r="P1139" s="16" t="s">
        <v>2960</v>
      </c>
      <c r="Q1139" s="16" t="s">
        <v>4307</v>
      </c>
      <c r="R1139" s="16" t="s">
        <v>2970</v>
      </c>
      <c r="S1139" s="16" t="s">
        <v>2971</v>
      </c>
      <c r="T1139" s="16" t="s">
        <v>4308</v>
      </c>
      <c r="U1139" s="17" t="s">
        <v>2972</v>
      </c>
      <c r="V1139" s="17"/>
      <c r="W1139" s="16"/>
      <c r="X1139" s="18"/>
      <c r="Y1139" s="16"/>
      <c r="Z1139" s="16"/>
      <c r="AA1139" s="19" t="str">
        <f t="shared" si="21"/>
        <v/>
      </c>
      <c r="AB1139" s="17"/>
      <c r="AC1139" s="17"/>
      <c r="AD1139" s="17"/>
      <c r="AE1139" s="15" t="s">
        <v>2967</v>
      </c>
      <c r="AF1139" s="16" t="s">
        <v>1318</v>
      </c>
      <c r="AG1139" s="15" t="s">
        <v>383</v>
      </c>
      <c r="AH1139"/>
      <c r="AI1139"/>
      <c r="AJ1139"/>
      <c r="AK1139"/>
      <c r="AL1139"/>
      <c r="AM1139"/>
      <c r="AN1139"/>
      <c r="AO1139"/>
      <c r="AP1139"/>
    </row>
    <row r="1140" spans="1:42" s="33" customFormat="1" ht="63" hidden="1" customHeight="1" x14ac:dyDescent="0.25">
      <c r="A1140" s="13" t="s">
        <v>2908</v>
      </c>
      <c r="B1140" s="14">
        <v>80101601</v>
      </c>
      <c r="C1140" s="15" t="s">
        <v>4309</v>
      </c>
      <c r="D1140" s="15" t="s">
        <v>3571</v>
      </c>
      <c r="E1140" s="14" t="s">
        <v>3580</v>
      </c>
      <c r="F1140" s="14" t="s">
        <v>3682</v>
      </c>
      <c r="G1140" s="24" t="s">
        <v>3683</v>
      </c>
      <c r="H1140" s="23">
        <v>456000000</v>
      </c>
      <c r="I1140" s="23">
        <v>456000000</v>
      </c>
      <c r="J1140" s="16" t="s">
        <v>3598</v>
      </c>
      <c r="K1140" s="16" t="s">
        <v>48</v>
      </c>
      <c r="L1140" s="15" t="s">
        <v>2967</v>
      </c>
      <c r="M1140" s="15" t="s">
        <v>2957</v>
      </c>
      <c r="N1140" s="15" t="s">
        <v>2968</v>
      </c>
      <c r="O1140" s="15" t="s">
        <v>2969</v>
      </c>
      <c r="P1140" s="16" t="s">
        <v>2960</v>
      </c>
      <c r="Q1140" s="16" t="s">
        <v>2973</v>
      </c>
      <c r="R1140" s="16" t="s">
        <v>2970</v>
      </c>
      <c r="S1140" s="16" t="s">
        <v>2971</v>
      </c>
      <c r="T1140" s="16" t="s">
        <v>2974</v>
      </c>
      <c r="U1140" s="17" t="s">
        <v>2972</v>
      </c>
      <c r="V1140" s="17"/>
      <c r="W1140" s="16"/>
      <c r="X1140" s="18"/>
      <c r="Y1140" s="16"/>
      <c r="Z1140" s="16"/>
      <c r="AA1140" s="19" t="str">
        <f t="shared" si="21"/>
        <v/>
      </c>
      <c r="AB1140" s="17"/>
      <c r="AC1140" s="17"/>
      <c r="AD1140" s="17"/>
      <c r="AE1140" s="15" t="s">
        <v>2967</v>
      </c>
      <c r="AF1140" s="16" t="s">
        <v>1318</v>
      </c>
      <c r="AG1140" s="15" t="s">
        <v>383</v>
      </c>
      <c r="AH1140"/>
      <c r="AI1140"/>
      <c r="AJ1140"/>
      <c r="AK1140"/>
      <c r="AL1140"/>
      <c r="AM1140"/>
      <c r="AN1140"/>
      <c r="AO1140"/>
      <c r="AP1140"/>
    </row>
    <row r="1141" spans="1:42" s="33" customFormat="1" ht="63" hidden="1" customHeight="1" x14ac:dyDescent="0.25">
      <c r="A1141" s="13" t="s">
        <v>2908</v>
      </c>
      <c r="B1141" s="14">
        <v>80101508</v>
      </c>
      <c r="C1141" s="15" t="s">
        <v>2975</v>
      </c>
      <c r="D1141" s="15" t="s">
        <v>3788</v>
      </c>
      <c r="E1141" s="14" t="s">
        <v>3580</v>
      </c>
      <c r="F1141" s="22" t="s">
        <v>3680</v>
      </c>
      <c r="G1141" s="24" t="s">
        <v>3683</v>
      </c>
      <c r="H1141" s="23">
        <v>150000000</v>
      </c>
      <c r="I1141" s="23">
        <v>150000000</v>
      </c>
      <c r="J1141" s="16" t="s">
        <v>3598</v>
      </c>
      <c r="K1141" s="16" t="s">
        <v>48</v>
      </c>
      <c r="L1141" s="15" t="s">
        <v>2976</v>
      </c>
      <c r="M1141" s="15" t="s">
        <v>2957</v>
      </c>
      <c r="N1141" s="15" t="s">
        <v>2977</v>
      </c>
      <c r="O1141" s="15" t="s">
        <v>2978</v>
      </c>
      <c r="P1141" s="16" t="s">
        <v>2960</v>
      </c>
      <c r="Q1141" s="16" t="s">
        <v>2979</v>
      </c>
      <c r="R1141" s="16" t="s">
        <v>2962</v>
      </c>
      <c r="S1141" s="16" t="s">
        <v>2963</v>
      </c>
      <c r="T1141" s="16" t="s">
        <v>2980</v>
      </c>
      <c r="U1141" s="17" t="s">
        <v>2981</v>
      </c>
      <c r="V1141" s="17"/>
      <c r="W1141" s="16"/>
      <c r="X1141" s="18"/>
      <c r="Y1141" s="16"/>
      <c r="Z1141" s="16"/>
      <c r="AA1141" s="19" t="str">
        <f t="shared" si="21"/>
        <v/>
      </c>
      <c r="AB1141" s="17"/>
      <c r="AC1141" s="17"/>
      <c r="AD1141" s="17"/>
      <c r="AE1141" s="15" t="s">
        <v>2976</v>
      </c>
      <c r="AF1141" s="16" t="s">
        <v>1318</v>
      </c>
      <c r="AG1141" s="15" t="s">
        <v>383</v>
      </c>
      <c r="AH1141"/>
      <c r="AI1141"/>
      <c r="AJ1141"/>
      <c r="AK1141"/>
      <c r="AL1141"/>
      <c r="AM1141"/>
      <c r="AN1141"/>
      <c r="AO1141"/>
      <c r="AP1141"/>
    </row>
    <row r="1142" spans="1:42" s="33" customFormat="1" ht="63" hidden="1" customHeight="1" x14ac:dyDescent="0.25">
      <c r="A1142" s="13" t="s">
        <v>2908</v>
      </c>
      <c r="B1142" s="14">
        <v>83112402</v>
      </c>
      <c r="C1142" s="15" t="s">
        <v>4310</v>
      </c>
      <c r="D1142" s="15" t="s">
        <v>3788</v>
      </c>
      <c r="E1142" s="14" t="s">
        <v>3583</v>
      </c>
      <c r="F1142" s="22" t="s">
        <v>3680</v>
      </c>
      <c r="G1142" s="24" t="s">
        <v>3683</v>
      </c>
      <c r="H1142" s="23">
        <v>50000000</v>
      </c>
      <c r="I1142" s="23">
        <v>50000000</v>
      </c>
      <c r="J1142" s="16" t="s">
        <v>3598</v>
      </c>
      <c r="K1142" s="16" t="s">
        <v>48</v>
      </c>
      <c r="L1142" s="15" t="s">
        <v>2982</v>
      </c>
      <c r="M1142" s="15" t="s">
        <v>2983</v>
      </c>
      <c r="N1142" s="15" t="s">
        <v>2984</v>
      </c>
      <c r="O1142" s="15" t="s">
        <v>2985</v>
      </c>
      <c r="P1142" s="16" t="s">
        <v>2986</v>
      </c>
      <c r="Q1142" s="16" t="s">
        <v>4311</v>
      </c>
      <c r="R1142" s="16" t="s">
        <v>2987</v>
      </c>
      <c r="S1142" s="16" t="s">
        <v>2988</v>
      </c>
      <c r="T1142" s="16" t="s">
        <v>4312</v>
      </c>
      <c r="U1142" s="17" t="s">
        <v>4313</v>
      </c>
      <c r="V1142" s="17"/>
      <c r="W1142" s="16"/>
      <c r="X1142" s="18"/>
      <c r="Y1142" s="16"/>
      <c r="Z1142" s="16"/>
      <c r="AA1142" s="19" t="str">
        <f t="shared" si="21"/>
        <v/>
      </c>
      <c r="AB1142" s="17"/>
      <c r="AC1142" s="17"/>
      <c r="AD1142" s="17"/>
      <c r="AE1142" s="15" t="s">
        <v>2982</v>
      </c>
      <c r="AF1142" s="16" t="s">
        <v>1318</v>
      </c>
      <c r="AG1142" s="15" t="s">
        <v>383</v>
      </c>
      <c r="AH1142"/>
      <c r="AI1142"/>
      <c r="AJ1142"/>
      <c r="AK1142"/>
      <c r="AL1142"/>
      <c r="AM1142"/>
      <c r="AN1142"/>
      <c r="AO1142"/>
      <c r="AP1142"/>
    </row>
    <row r="1143" spans="1:42" s="33" customFormat="1" ht="63" hidden="1" customHeight="1" x14ac:dyDescent="0.25">
      <c r="A1143" s="13" t="s">
        <v>2908</v>
      </c>
      <c r="B1143" s="14">
        <v>43232107</v>
      </c>
      <c r="C1143" s="15" t="s">
        <v>4314</v>
      </c>
      <c r="D1143" s="15" t="s">
        <v>3571</v>
      </c>
      <c r="E1143" s="14" t="s">
        <v>3583</v>
      </c>
      <c r="F1143" s="14" t="s">
        <v>3672</v>
      </c>
      <c r="G1143" s="24" t="s">
        <v>3683</v>
      </c>
      <c r="H1143" s="23">
        <v>50000000</v>
      </c>
      <c r="I1143" s="23">
        <v>50000000</v>
      </c>
      <c r="J1143" s="16" t="s">
        <v>3598</v>
      </c>
      <c r="K1143" s="16" t="s">
        <v>48</v>
      </c>
      <c r="L1143" s="15" t="s">
        <v>2982</v>
      </c>
      <c r="M1143" s="15" t="s">
        <v>2983</v>
      </c>
      <c r="N1143" s="15" t="s">
        <v>2984</v>
      </c>
      <c r="O1143" s="15" t="s">
        <v>2985</v>
      </c>
      <c r="P1143" s="16" t="s">
        <v>2986</v>
      </c>
      <c r="Q1143" s="16" t="s">
        <v>4315</v>
      </c>
      <c r="R1143" s="16" t="s">
        <v>2987</v>
      </c>
      <c r="S1143" s="16" t="s">
        <v>2988</v>
      </c>
      <c r="T1143" s="16"/>
      <c r="U1143" s="17" t="s">
        <v>4316</v>
      </c>
      <c r="V1143" s="17"/>
      <c r="W1143" s="16"/>
      <c r="X1143" s="18"/>
      <c r="Y1143" s="16"/>
      <c r="Z1143" s="16"/>
      <c r="AA1143" s="19" t="str">
        <f t="shared" si="21"/>
        <v/>
      </c>
      <c r="AB1143" s="17"/>
      <c r="AC1143" s="17"/>
      <c r="AD1143" s="17"/>
      <c r="AE1143" s="15" t="s">
        <v>2982</v>
      </c>
      <c r="AF1143" s="16" t="s">
        <v>1318</v>
      </c>
      <c r="AG1143" s="15" t="s">
        <v>383</v>
      </c>
      <c r="AH1143"/>
      <c r="AI1143"/>
      <c r="AJ1143"/>
      <c r="AK1143"/>
      <c r="AL1143"/>
      <c r="AM1143"/>
      <c r="AN1143"/>
      <c r="AO1143"/>
      <c r="AP1143"/>
    </row>
    <row r="1144" spans="1:42" s="33" customFormat="1" ht="63" hidden="1" customHeight="1" x14ac:dyDescent="0.25">
      <c r="A1144" s="13" t="s">
        <v>2908</v>
      </c>
      <c r="B1144" s="14">
        <v>83112402</v>
      </c>
      <c r="C1144" s="15" t="s">
        <v>4317</v>
      </c>
      <c r="D1144" s="15" t="s">
        <v>3571</v>
      </c>
      <c r="E1144" s="14" t="s">
        <v>3583</v>
      </c>
      <c r="F1144" s="14" t="s">
        <v>3672</v>
      </c>
      <c r="G1144" s="24" t="s">
        <v>3683</v>
      </c>
      <c r="H1144" s="23">
        <v>50000000</v>
      </c>
      <c r="I1144" s="23">
        <v>50000000</v>
      </c>
      <c r="J1144" s="16" t="s">
        <v>3598</v>
      </c>
      <c r="K1144" s="16" t="s">
        <v>48</v>
      </c>
      <c r="L1144" s="15" t="s">
        <v>2982</v>
      </c>
      <c r="M1144" s="15" t="s">
        <v>2983</v>
      </c>
      <c r="N1144" s="15" t="s">
        <v>2984</v>
      </c>
      <c r="O1144" s="15" t="s">
        <v>2985</v>
      </c>
      <c r="P1144" s="16" t="s">
        <v>2986</v>
      </c>
      <c r="Q1144" s="16" t="s">
        <v>4318</v>
      </c>
      <c r="R1144" s="16" t="s">
        <v>2987</v>
      </c>
      <c r="S1144" s="16" t="s">
        <v>2988</v>
      </c>
      <c r="T1144" s="16"/>
      <c r="U1144" s="17" t="s">
        <v>4319</v>
      </c>
      <c r="V1144" s="17"/>
      <c r="W1144" s="16"/>
      <c r="X1144" s="18"/>
      <c r="Y1144" s="16"/>
      <c r="Z1144" s="16"/>
      <c r="AA1144" s="19" t="str">
        <f t="shared" si="21"/>
        <v/>
      </c>
      <c r="AB1144" s="17"/>
      <c r="AC1144" s="17"/>
      <c r="AD1144" s="17"/>
      <c r="AE1144" s="15" t="s">
        <v>2982</v>
      </c>
      <c r="AF1144" s="16" t="s">
        <v>1318</v>
      </c>
      <c r="AG1144" s="15" t="s">
        <v>383</v>
      </c>
      <c r="AH1144"/>
      <c r="AI1144"/>
      <c r="AJ1144"/>
      <c r="AK1144"/>
      <c r="AL1144"/>
      <c r="AM1144"/>
      <c r="AN1144"/>
      <c r="AO1144"/>
      <c r="AP1144"/>
    </row>
    <row r="1145" spans="1:42" s="33" customFormat="1" ht="63" hidden="1" customHeight="1" x14ac:dyDescent="0.25">
      <c r="A1145" s="13" t="s">
        <v>2908</v>
      </c>
      <c r="B1145" s="14">
        <v>83112402</v>
      </c>
      <c r="C1145" s="15" t="s">
        <v>4320</v>
      </c>
      <c r="D1145" s="15" t="s">
        <v>3571</v>
      </c>
      <c r="E1145" s="14" t="s">
        <v>3577</v>
      </c>
      <c r="F1145" s="14" t="s">
        <v>3672</v>
      </c>
      <c r="G1145" s="24" t="s">
        <v>3683</v>
      </c>
      <c r="H1145" s="23">
        <v>50000000</v>
      </c>
      <c r="I1145" s="23">
        <v>50000000</v>
      </c>
      <c r="J1145" s="16" t="s">
        <v>3598</v>
      </c>
      <c r="K1145" s="16" t="s">
        <v>48</v>
      </c>
      <c r="L1145" s="15" t="s">
        <v>2982</v>
      </c>
      <c r="M1145" s="15" t="s">
        <v>2983</v>
      </c>
      <c r="N1145" s="15" t="s">
        <v>2984</v>
      </c>
      <c r="O1145" s="15" t="s">
        <v>2985</v>
      </c>
      <c r="P1145" s="16" t="s">
        <v>2986</v>
      </c>
      <c r="Q1145" s="16" t="s">
        <v>2989</v>
      </c>
      <c r="R1145" s="16" t="s">
        <v>2987</v>
      </c>
      <c r="S1145" s="16" t="s">
        <v>2988</v>
      </c>
      <c r="T1145" s="16"/>
      <c r="U1145" s="17" t="s">
        <v>2990</v>
      </c>
      <c r="V1145" s="17"/>
      <c r="W1145" s="16"/>
      <c r="X1145" s="18"/>
      <c r="Y1145" s="16"/>
      <c r="Z1145" s="16"/>
      <c r="AA1145" s="19" t="str">
        <f t="shared" si="21"/>
        <v/>
      </c>
      <c r="AB1145" s="17"/>
      <c r="AC1145" s="17"/>
      <c r="AD1145" s="17"/>
      <c r="AE1145" s="15" t="s">
        <v>2939</v>
      </c>
      <c r="AF1145" s="16" t="s">
        <v>1318</v>
      </c>
      <c r="AG1145" s="15" t="s">
        <v>383</v>
      </c>
      <c r="AH1145"/>
      <c r="AI1145"/>
      <c r="AJ1145"/>
      <c r="AK1145"/>
      <c r="AL1145"/>
      <c r="AM1145"/>
      <c r="AN1145"/>
      <c r="AO1145"/>
      <c r="AP1145"/>
    </row>
    <row r="1146" spans="1:42" s="33" customFormat="1" ht="63" hidden="1" customHeight="1" x14ac:dyDescent="0.25">
      <c r="A1146" s="13" t="s">
        <v>2908</v>
      </c>
      <c r="B1146" s="14">
        <v>80101505</v>
      </c>
      <c r="C1146" s="15" t="s">
        <v>2991</v>
      </c>
      <c r="D1146" s="15" t="s">
        <v>3571</v>
      </c>
      <c r="E1146" s="14" t="s">
        <v>3580</v>
      </c>
      <c r="F1146" s="22" t="s">
        <v>3680</v>
      </c>
      <c r="G1146" s="24" t="s">
        <v>3683</v>
      </c>
      <c r="H1146" s="23">
        <v>166552024</v>
      </c>
      <c r="I1146" s="23">
        <v>166552024</v>
      </c>
      <c r="J1146" s="16" t="s">
        <v>3598</v>
      </c>
      <c r="K1146" s="16" t="s">
        <v>48</v>
      </c>
      <c r="L1146" s="15" t="s">
        <v>2992</v>
      </c>
      <c r="M1146" s="15" t="s">
        <v>2993</v>
      </c>
      <c r="N1146" s="15" t="s">
        <v>2994</v>
      </c>
      <c r="O1146" s="15" t="s">
        <v>2995</v>
      </c>
      <c r="P1146" s="16" t="s">
        <v>2914</v>
      </c>
      <c r="Q1146" s="16" t="s">
        <v>2915</v>
      </c>
      <c r="R1146" s="16" t="s">
        <v>2916</v>
      </c>
      <c r="S1146" s="16" t="s">
        <v>2917</v>
      </c>
      <c r="T1146" s="16" t="s">
        <v>2918</v>
      </c>
      <c r="U1146" s="17" t="s">
        <v>2919</v>
      </c>
      <c r="V1146" s="17"/>
      <c r="W1146" s="16"/>
      <c r="X1146" s="18"/>
      <c r="Y1146" s="16"/>
      <c r="Z1146" s="16"/>
      <c r="AA1146" s="19" t="str">
        <f t="shared" si="21"/>
        <v/>
      </c>
      <c r="AB1146" s="17"/>
      <c r="AC1146" s="17"/>
      <c r="AD1146" s="17"/>
      <c r="AE1146" s="15" t="s">
        <v>2992</v>
      </c>
      <c r="AF1146" s="16" t="s">
        <v>1318</v>
      </c>
      <c r="AG1146" s="15" t="s">
        <v>383</v>
      </c>
      <c r="AH1146"/>
      <c r="AI1146"/>
      <c r="AJ1146"/>
      <c r="AK1146"/>
      <c r="AL1146"/>
      <c r="AM1146"/>
      <c r="AN1146"/>
      <c r="AO1146"/>
      <c r="AP1146"/>
    </row>
    <row r="1147" spans="1:42" s="33" customFormat="1" ht="63" hidden="1" customHeight="1" x14ac:dyDescent="0.25">
      <c r="A1147" s="13" t="s">
        <v>2908</v>
      </c>
      <c r="B1147" s="14">
        <v>52110904</v>
      </c>
      <c r="C1147" s="15" t="s">
        <v>2996</v>
      </c>
      <c r="D1147" s="15" t="s">
        <v>3571</v>
      </c>
      <c r="E1147" s="14" t="s">
        <v>3580</v>
      </c>
      <c r="F1147" s="22" t="s">
        <v>3680</v>
      </c>
      <c r="G1147" s="24" t="s">
        <v>3683</v>
      </c>
      <c r="H1147" s="23">
        <v>100000000</v>
      </c>
      <c r="I1147" s="23">
        <v>100000000</v>
      </c>
      <c r="J1147" s="16" t="s">
        <v>3598</v>
      </c>
      <c r="K1147" s="16" t="s">
        <v>48</v>
      </c>
      <c r="L1147" s="15" t="s">
        <v>2997</v>
      </c>
      <c r="M1147" s="15" t="s">
        <v>2993</v>
      </c>
      <c r="N1147" s="15" t="s">
        <v>2998</v>
      </c>
      <c r="O1147" s="15" t="s">
        <v>2999</v>
      </c>
      <c r="P1147" s="16" t="s">
        <v>2914</v>
      </c>
      <c r="Q1147" s="16" t="s">
        <v>3000</v>
      </c>
      <c r="R1147" s="16" t="s">
        <v>2916</v>
      </c>
      <c r="S1147" s="16" t="s">
        <v>3001</v>
      </c>
      <c r="T1147" s="16" t="s">
        <v>3002</v>
      </c>
      <c r="U1147" s="17" t="s">
        <v>3003</v>
      </c>
      <c r="V1147" s="17"/>
      <c r="W1147" s="16"/>
      <c r="X1147" s="18"/>
      <c r="Y1147" s="16"/>
      <c r="Z1147" s="16"/>
      <c r="AA1147" s="19" t="str">
        <f t="shared" si="21"/>
        <v/>
      </c>
      <c r="AB1147" s="17"/>
      <c r="AC1147" s="17"/>
      <c r="AD1147" s="17"/>
      <c r="AE1147" s="15" t="s">
        <v>3004</v>
      </c>
      <c r="AF1147" s="16" t="s">
        <v>1318</v>
      </c>
      <c r="AG1147" s="15" t="s">
        <v>383</v>
      </c>
      <c r="AH1147"/>
      <c r="AI1147"/>
      <c r="AJ1147"/>
      <c r="AK1147"/>
      <c r="AL1147"/>
      <c r="AM1147"/>
      <c r="AN1147"/>
      <c r="AO1147"/>
      <c r="AP1147"/>
    </row>
    <row r="1148" spans="1:42" s="33" customFormat="1" ht="63" hidden="1" customHeight="1" x14ac:dyDescent="0.25">
      <c r="A1148" s="13" t="s">
        <v>2908</v>
      </c>
      <c r="B1148" s="15" t="s">
        <v>4321</v>
      </c>
      <c r="C1148" s="15" t="s">
        <v>4322</v>
      </c>
      <c r="D1148" s="15" t="s">
        <v>3571</v>
      </c>
      <c r="E1148" s="14" t="s">
        <v>3580</v>
      </c>
      <c r="F1148" s="22" t="s">
        <v>3746</v>
      </c>
      <c r="G1148" s="24" t="s">
        <v>3683</v>
      </c>
      <c r="H1148" s="23">
        <v>200000000</v>
      </c>
      <c r="I1148" s="23">
        <v>200000000</v>
      </c>
      <c r="J1148" s="16" t="s">
        <v>3598</v>
      </c>
      <c r="K1148" s="16" t="s">
        <v>48</v>
      </c>
      <c r="L1148" s="15" t="s">
        <v>3005</v>
      </c>
      <c r="M1148" s="15" t="s">
        <v>326</v>
      </c>
      <c r="N1148" s="15" t="s">
        <v>3006</v>
      </c>
      <c r="O1148" s="15" t="s">
        <v>3007</v>
      </c>
      <c r="P1148" s="16" t="s">
        <v>2767</v>
      </c>
      <c r="Q1148" s="16" t="s">
        <v>3008</v>
      </c>
      <c r="R1148" s="16" t="s">
        <v>2916</v>
      </c>
      <c r="S1148" s="16" t="s">
        <v>3001</v>
      </c>
      <c r="T1148" s="16" t="s">
        <v>3009</v>
      </c>
      <c r="U1148" s="17" t="s">
        <v>3010</v>
      </c>
      <c r="V1148" s="17"/>
      <c r="W1148" s="16"/>
      <c r="X1148" s="18"/>
      <c r="Y1148" s="16"/>
      <c r="Z1148" s="16"/>
      <c r="AA1148" s="19" t="str">
        <f t="shared" si="21"/>
        <v/>
      </c>
      <c r="AB1148" s="17"/>
      <c r="AC1148" s="17"/>
      <c r="AD1148" s="17"/>
      <c r="AE1148" s="15" t="s">
        <v>3005</v>
      </c>
      <c r="AF1148" s="16" t="s">
        <v>1318</v>
      </c>
      <c r="AG1148" s="15" t="s">
        <v>383</v>
      </c>
      <c r="AH1148"/>
      <c r="AI1148"/>
      <c r="AJ1148"/>
      <c r="AK1148"/>
      <c r="AL1148"/>
      <c r="AM1148"/>
      <c r="AN1148"/>
      <c r="AO1148"/>
      <c r="AP1148"/>
    </row>
    <row r="1149" spans="1:42" s="33" customFormat="1" ht="63" hidden="1" customHeight="1" x14ac:dyDescent="0.25">
      <c r="A1149" s="13" t="s">
        <v>2908</v>
      </c>
      <c r="B1149" s="14" t="s">
        <v>4323</v>
      </c>
      <c r="C1149" s="15" t="s">
        <v>4324</v>
      </c>
      <c r="D1149" s="15" t="s">
        <v>3571</v>
      </c>
      <c r="E1149" s="14" t="s">
        <v>3580</v>
      </c>
      <c r="F1149" s="16" t="s">
        <v>3667</v>
      </c>
      <c r="G1149" s="24" t="s">
        <v>3683</v>
      </c>
      <c r="H1149" s="23">
        <v>1250000000</v>
      </c>
      <c r="I1149" s="23">
        <v>1250000000</v>
      </c>
      <c r="J1149" s="16" t="s">
        <v>3598</v>
      </c>
      <c r="K1149" s="16" t="s">
        <v>48</v>
      </c>
      <c r="L1149" s="15" t="s">
        <v>3011</v>
      </c>
      <c r="M1149" s="15" t="s">
        <v>928</v>
      </c>
      <c r="N1149" s="15">
        <v>3838648</v>
      </c>
      <c r="O1149" s="15" t="s">
        <v>3012</v>
      </c>
      <c r="P1149" s="16" t="s">
        <v>2914</v>
      </c>
      <c r="Q1149" s="16" t="s">
        <v>3013</v>
      </c>
      <c r="R1149" s="16" t="s">
        <v>2916</v>
      </c>
      <c r="S1149" s="16" t="s">
        <v>4325</v>
      </c>
      <c r="T1149" s="16" t="s">
        <v>3014</v>
      </c>
      <c r="U1149" s="17" t="s">
        <v>3015</v>
      </c>
      <c r="V1149" s="17"/>
      <c r="W1149" s="16"/>
      <c r="X1149" s="18"/>
      <c r="Y1149" s="16"/>
      <c r="Z1149" s="16"/>
      <c r="AA1149" s="19" t="str">
        <f t="shared" si="21"/>
        <v/>
      </c>
      <c r="AB1149" s="17"/>
      <c r="AC1149" s="17"/>
      <c r="AD1149" s="17"/>
      <c r="AE1149" s="15" t="s">
        <v>3011</v>
      </c>
      <c r="AF1149" s="16" t="s">
        <v>1318</v>
      </c>
      <c r="AG1149" s="15" t="s">
        <v>383</v>
      </c>
      <c r="AH1149"/>
      <c r="AI1149"/>
      <c r="AJ1149"/>
      <c r="AK1149"/>
      <c r="AL1149"/>
      <c r="AM1149"/>
      <c r="AN1149"/>
      <c r="AO1149"/>
      <c r="AP1149"/>
    </row>
    <row r="1150" spans="1:42" s="33" customFormat="1" ht="63" hidden="1" customHeight="1" x14ac:dyDescent="0.25">
      <c r="A1150" s="13" t="s">
        <v>2908</v>
      </c>
      <c r="B1150" s="14">
        <v>80101506</v>
      </c>
      <c r="C1150" s="15" t="s">
        <v>3016</v>
      </c>
      <c r="D1150" s="15" t="s">
        <v>3571</v>
      </c>
      <c r="E1150" s="14" t="s">
        <v>3580</v>
      </c>
      <c r="F1150" s="22" t="s">
        <v>3746</v>
      </c>
      <c r="G1150" s="24" t="s">
        <v>3683</v>
      </c>
      <c r="H1150" s="23">
        <v>80000000</v>
      </c>
      <c r="I1150" s="23">
        <v>80000000</v>
      </c>
      <c r="J1150" s="16" t="s">
        <v>3598</v>
      </c>
      <c r="K1150" s="16" t="s">
        <v>48</v>
      </c>
      <c r="L1150" s="15" t="s">
        <v>3017</v>
      </c>
      <c r="M1150" s="15" t="s">
        <v>3018</v>
      </c>
      <c r="N1150" s="15" t="s">
        <v>3019</v>
      </c>
      <c r="O1150" s="15" t="s">
        <v>3020</v>
      </c>
      <c r="P1150" s="16" t="s">
        <v>2914</v>
      </c>
      <c r="Q1150" s="16" t="s">
        <v>3021</v>
      </c>
      <c r="R1150" s="16" t="s">
        <v>2916</v>
      </c>
      <c r="S1150" s="16" t="s">
        <v>3001</v>
      </c>
      <c r="T1150" s="16" t="s">
        <v>3022</v>
      </c>
      <c r="U1150" s="17" t="s">
        <v>3023</v>
      </c>
      <c r="V1150" s="17"/>
      <c r="W1150" s="16"/>
      <c r="X1150" s="18"/>
      <c r="Y1150" s="16"/>
      <c r="Z1150" s="16"/>
      <c r="AA1150" s="19" t="str">
        <f t="shared" si="21"/>
        <v/>
      </c>
      <c r="AB1150" s="17"/>
      <c r="AC1150" s="17"/>
      <c r="AD1150" s="17"/>
      <c r="AE1150" s="15" t="s">
        <v>3017</v>
      </c>
      <c r="AF1150" s="16" t="s">
        <v>1318</v>
      </c>
      <c r="AG1150" s="15" t="s">
        <v>383</v>
      </c>
      <c r="AH1150"/>
      <c r="AI1150"/>
      <c r="AJ1150"/>
      <c r="AK1150"/>
      <c r="AL1150"/>
      <c r="AM1150"/>
      <c r="AN1150"/>
      <c r="AO1150"/>
      <c r="AP1150"/>
    </row>
    <row r="1151" spans="1:42" s="33" customFormat="1" ht="63" hidden="1" customHeight="1" x14ac:dyDescent="0.25">
      <c r="A1151" s="13" t="s">
        <v>2908</v>
      </c>
      <c r="B1151" s="14">
        <v>80101508</v>
      </c>
      <c r="C1151" s="15" t="s">
        <v>4326</v>
      </c>
      <c r="D1151" s="15" t="s">
        <v>3571</v>
      </c>
      <c r="E1151" s="14" t="s">
        <v>3591</v>
      </c>
      <c r="F1151" s="22" t="s">
        <v>3680</v>
      </c>
      <c r="G1151" s="24" t="s">
        <v>3683</v>
      </c>
      <c r="H1151" s="23">
        <v>100000000</v>
      </c>
      <c r="I1151" s="23">
        <v>100000000</v>
      </c>
      <c r="J1151" s="16" t="s">
        <v>3598</v>
      </c>
      <c r="K1151" s="16" t="s">
        <v>48</v>
      </c>
      <c r="L1151" s="15" t="s">
        <v>3024</v>
      </c>
      <c r="M1151" s="15" t="s">
        <v>2993</v>
      </c>
      <c r="N1151" s="15">
        <v>3838633</v>
      </c>
      <c r="O1151" s="15" t="s">
        <v>3025</v>
      </c>
      <c r="P1151" s="16" t="s">
        <v>3026</v>
      </c>
      <c r="Q1151" s="16" t="s">
        <v>3027</v>
      </c>
      <c r="R1151" s="16" t="s">
        <v>3028</v>
      </c>
      <c r="S1151" s="16" t="s">
        <v>3029</v>
      </c>
      <c r="T1151" s="16" t="s">
        <v>3030</v>
      </c>
      <c r="U1151" s="17" t="s">
        <v>3031</v>
      </c>
      <c r="V1151" s="17"/>
      <c r="W1151" s="16"/>
      <c r="X1151" s="18"/>
      <c r="Y1151" s="16"/>
      <c r="Z1151" s="16"/>
      <c r="AA1151" s="19" t="str">
        <f t="shared" si="21"/>
        <v/>
      </c>
      <c r="AB1151" s="17"/>
      <c r="AC1151" s="17"/>
      <c r="AD1151" s="17"/>
      <c r="AE1151" s="15" t="s">
        <v>3024</v>
      </c>
      <c r="AF1151" s="16" t="s">
        <v>1318</v>
      </c>
      <c r="AG1151" s="15" t="s">
        <v>383</v>
      </c>
      <c r="AH1151"/>
      <c r="AI1151"/>
      <c r="AJ1151"/>
      <c r="AK1151"/>
      <c r="AL1151"/>
      <c r="AM1151"/>
      <c r="AN1151"/>
      <c r="AO1151"/>
      <c r="AP1151"/>
    </row>
    <row r="1152" spans="1:42" s="33" customFormat="1" ht="63" hidden="1" customHeight="1" x14ac:dyDescent="0.25">
      <c r="A1152" s="13" t="s">
        <v>3032</v>
      </c>
      <c r="B1152" s="14">
        <v>71161202</v>
      </c>
      <c r="C1152" s="15" t="s">
        <v>3033</v>
      </c>
      <c r="D1152" s="15" t="s">
        <v>3571</v>
      </c>
      <c r="E1152" s="14" t="s">
        <v>3577</v>
      </c>
      <c r="F1152" s="22" t="s">
        <v>3680</v>
      </c>
      <c r="G1152" s="24" t="s">
        <v>3683</v>
      </c>
      <c r="H1152" s="23">
        <v>87250215</v>
      </c>
      <c r="I1152" s="23">
        <v>29083405</v>
      </c>
      <c r="J1152" s="16" t="s">
        <v>3599</v>
      </c>
      <c r="K1152" s="16" t="s">
        <v>3600</v>
      </c>
      <c r="L1152" s="15" t="s">
        <v>3034</v>
      </c>
      <c r="M1152" s="15" t="s">
        <v>3035</v>
      </c>
      <c r="N1152" s="15" t="s">
        <v>3036</v>
      </c>
      <c r="O1152" s="15" t="s">
        <v>3037</v>
      </c>
      <c r="P1152" s="16" t="s">
        <v>3038</v>
      </c>
      <c r="Q1152" s="16" t="s">
        <v>3039</v>
      </c>
      <c r="R1152" s="16" t="s">
        <v>3040</v>
      </c>
      <c r="S1152" s="16" t="s">
        <v>3041</v>
      </c>
      <c r="T1152" s="16" t="s">
        <v>3042</v>
      </c>
      <c r="U1152" s="17" t="s">
        <v>3043</v>
      </c>
      <c r="V1152" s="17">
        <v>6396</v>
      </c>
      <c r="W1152" s="16">
        <v>16478</v>
      </c>
      <c r="X1152" s="18">
        <v>42772</v>
      </c>
      <c r="Y1152" s="16" t="s">
        <v>3044</v>
      </c>
      <c r="Z1152" s="16">
        <v>4600006270</v>
      </c>
      <c r="AA1152" s="19">
        <f t="shared" si="21"/>
        <v>1</v>
      </c>
      <c r="AB1152" s="17" t="s">
        <v>3045</v>
      </c>
      <c r="AC1152" s="17" t="s">
        <v>3046</v>
      </c>
      <c r="AD1152" s="17" t="s">
        <v>906</v>
      </c>
      <c r="AE1152" s="15" t="s">
        <v>3034</v>
      </c>
      <c r="AF1152" s="16" t="s">
        <v>53</v>
      </c>
      <c r="AG1152" s="15" t="s">
        <v>383</v>
      </c>
      <c r="AH1152"/>
      <c r="AI1152"/>
      <c r="AJ1152"/>
      <c r="AK1152"/>
      <c r="AL1152"/>
      <c r="AM1152"/>
      <c r="AN1152"/>
      <c r="AO1152"/>
      <c r="AP1152"/>
    </row>
    <row r="1153" spans="1:42" s="33" customFormat="1" ht="63" hidden="1" customHeight="1" x14ac:dyDescent="0.25">
      <c r="A1153" s="13" t="s">
        <v>3032</v>
      </c>
      <c r="B1153" s="14">
        <v>71161202</v>
      </c>
      <c r="C1153" s="15" t="s">
        <v>4327</v>
      </c>
      <c r="D1153" s="15" t="s">
        <v>3573</v>
      </c>
      <c r="E1153" s="14" t="s">
        <v>3579</v>
      </c>
      <c r="F1153" s="22" t="s">
        <v>3680</v>
      </c>
      <c r="G1153" s="24" t="s">
        <v>3683</v>
      </c>
      <c r="H1153" s="23">
        <v>60000000</v>
      </c>
      <c r="I1153" s="23">
        <v>42000000</v>
      </c>
      <c r="J1153" s="15" t="s">
        <v>3599</v>
      </c>
      <c r="K1153" s="15" t="s">
        <v>4106</v>
      </c>
      <c r="L1153" s="15" t="s">
        <v>3034</v>
      </c>
      <c r="M1153" s="15" t="s">
        <v>3035</v>
      </c>
      <c r="N1153" s="15" t="s">
        <v>3036</v>
      </c>
      <c r="O1153" s="15" t="s">
        <v>3037</v>
      </c>
      <c r="P1153" s="16" t="s">
        <v>3038</v>
      </c>
      <c r="Q1153" s="16" t="s">
        <v>3039</v>
      </c>
      <c r="R1153" s="16" t="s">
        <v>3040</v>
      </c>
      <c r="S1153" s="16" t="s">
        <v>3041</v>
      </c>
      <c r="T1153" s="16" t="s">
        <v>3042</v>
      </c>
      <c r="U1153" s="17" t="s">
        <v>3043</v>
      </c>
      <c r="V1153" s="17"/>
      <c r="W1153" s="16"/>
      <c r="X1153" s="18"/>
      <c r="Y1153" s="16"/>
      <c r="Z1153" s="16"/>
      <c r="AA1153" s="19" t="str">
        <f t="shared" si="21"/>
        <v/>
      </c>
      <c r="AB1153" s="17"/>
      <c r="AC1153" s="17"/>
      <c r="AD1153" s="17" t="s">
        <v>906</v>
      </c>
      <c r="AE1153" s="15" t="s">
        <v>3034</v>
      </c>
      <c r="AF1153" s="16" t="s">
        <v>53</v>
      </c>
      <c r="AG1153" s="15" t="s">
        <v>383</v>
      </c>
      <c r="AH1153"/>
      <c r="AI1153"/>
      <c r="AJ1153"/>
      <c r="AK1153"/>
      <c r="AL1153"/>
      <c r="AM1153"/>
      <c r="AN1153"/>
      <c r="AO1153"/>
      <c r="AP1153"/>
    </row>
    <row r="1154" spans="1:42" s="33" customFormat="1" ht="63" hidden="1" customHeight="1" x14ac:dyDescent="0.25">
      <c r="A1154" s="13" t="s">
        <v>3032</v>
      </c>
      <c r="B1154" s="14">
        <v>71161202</v>
      </c>
      <c r="C1154" s="15" t="s">
        <v>4328</v>
      </c>
      <c r="D1154" s="15" t="s">
        <v>3572</v>
      </c>
      <c r="E1154" s="14" t="s">
        <v>3579</v>
      </c>
      <c r="F1154" s="22" t="s">
        <v>3680</v>
      </c>
      <c r="G1154" s="24" t="s">
        <v>3683</v>
      </c>
      <c r="H1154" s="23">
        <v>25920000</v>
      </c>
      <c r="I1154" s="23">
        <v>21600000</v>
      </c>
      <c r="J1154" s="15" t="s">
        <v>3599</v>
      </c>
      <c r="K1154" s="15" t="s">
        <v>4106</v>
      </c>
      <c r="L1154" s="15" t="s">
        <v>3034</v>
      </c>
      <c r="M1154" s="15" t="s">
        <v>3035</v>
      </c>
      <c r="N1154" s="15" t="s">
        <v>3036</v>
      </c>
      <c r="O1154" s="15" t="s">
        <v>3037</v>
      </c>
      <c r="P1154" s="16" t="s">
        <v>3038</v>
      </c>
      <c r="Q1154" s="16" t="s">
        <v>3039</v>
      </c>
      <c r="R1154" s="16" t="s">
        <v>3040</v>
      </c>
      <c r="S1154" s="16" t="s">
        <v>3041</v>
      </c>
      <c r="T1154" s="16" t="s">
        <v>3042</v>
      </c>
      <c r="U1154" s="17" t="s">
        <v>3043</v>
      </c>
      <c r="V1154" s="17"/>
      <c r="W1154" s="16"/>
      <c r="X1154" s="18"/>
      <c r="Y1154" s="16"/>
      <c r="Z1154" s="16"/>
      <c r="AA1154" s="19" t="str">
        <f t="shared" si="21"/>
        <v/>
      </c>
      <c r="AB1154" s="17"/>
      <c r="AC1154" s="17"/>
      <c r="AD1154" s="17" t="s">
        <v>906</v>
      </c>
      <c r="AE1154" s="15" t="s">
        <v>3034</v>
      </c>
      <c r="AF1154" s="16" t="s">
        <v>53</v>
      </c>
      <c r="AG1154" s="15" t="s">
        <v>383</v>
      </c>
      <c r="AH1154"/>
      <c r="AI1154"/>
      <c r="AJ1154"/>
      <c r="AK1154"/>
      <c r="AL1154"/>
      <c r="AM1154"/>
      <c r="AN1154"/>
      <c r="AO1154"/>
      <c r="AP1154"/>
    </row>
    <row r="1155" spans="1:42" s="33" customFormat="1" ht="63" hidden="1" customHeight="1" x14ac:dyDescent="0.25">
      <c r="A1155" s="13" t="s">
        <v>3032</v>
      </c>
      <c r="B1155" s="14">
        <v>71161202</v>
      </c>
      <c r="C1155" s="15" t="s">
        <v>4329</v>
      </c>
      <c r="D1155" s="15" t="s">
        <v>3572</v>
      </c>
      <c r="E1155" s="14" t="s">
        <v>3579</v>
      </c>
      <c r="F1155" s="22" t="s">
        <v>3680</v>
      </c>
      <c r="G1155" s="24" t="s">
        <v>3683</v>
      </c>
      <c r="H1155" s="23">
        <v>25920000</v>
      </c>
      <c r="I1155" s="23">
        <v>21600000</v>
      </c>
      <c r="J1155" s="15" t="s">
        <v>3599</v>
      </c>
      <c r="K1155" s="15" t="s">
        <v>4106</v>
      </c>
      <c r="L1155" s="15" t="s">
        <v>3034</v>
      </c>
      <c r="M1155" s="15" t="s">
        <v>3035</v>
      </c>
      <c r="N1155" s="15" t="s">
        <v>3036</v>
      </c>
      <c r="O1155" s="15" t="s">
        <v>3037</v>
      </c>
      <c r="P1155" s="16" t="s">
        <v>3038</v>
      </c>
      <c r="Q1155" s="16" t="s">
        <v>3039</v>
      </c>
      <c r="R1155" s="16" t="s">
        <v>3040</v>
      </c>
      <c r="S1155" s="16" t="s">
        <v>3041</v>
      </c>
      <c r="T1155" s="16" t="s">
        <v>3042</v>
      </c>
      <c r="U1155" s="17" t="s">
        <v>3043</v>
      </c>
      <c r="V1155" s="17"/>
      <c r="W1155" s="16"/>
      <c r="X1155" s="18"/>
      <c r="Y1155" s="16"/>
      <c r="Z1155" s="16"/>
      <c r="AA1155" s="19" t="str">
        <f t="shared" si="21"/>
        <v/>
      </c>
      <c r="AB1155" s="17"/>
      <c r="AC1155" s="17"/>
      <c r="AD1155" s="17" t="s">
        <v>906</v>
      </c>
      <c r="AE1155" s="15" t="s">
        <v>3034</v>
      </c>
      <c r="AF1155" s="16" t="s">
        <v>53</v>
      </c>
      <c r="AG1155" s="15" t="s">
        <v>383</v>
      </c>
      <c r="AH1155"/>
      <c r="AI1155"/>
      <c r="AJ1155"/>
      <c r="AK1155"/>
      <c r="AL1155"/>
      <c r="AM1155"/>
      <c r="AN1155"/>
      <c r="AO1155"/>
      <c r="AP1155"/>
    </row>
    <row r="1156" spans="1:42" s="33" customFormat="1" ht="63" hidden="1" customHeight="1" x14ac:dyDescent="0.25">
      <c r="A1156" s="13" t="s">
        <v>3032</v>
      </c>
      <c r="B1156" s="14">
        <v>71161202</v>
      </c>
      <c r="C1156" s="15" t="s">
        <v>4330</v>
      </c>
      <c r="D1156" s="15" t="s">
        <v>3572</v>
      </c>
      <c r="E1156" s="14" t="s">
        <v>3579</v>
      </c>
      <c r="F1156" s="22" t="s">
        <v>3680</v>
      </c>
      <c r="G1156" s="24" t="s">
        <v>3683</v>
      </c>
      <c r="H1156" s="23">
        <v>25920000</v>
      </c>
      <c r="I1156" s="23">
        <v>21600000</v>
      </c>
      <c r="J1156" s="15" t="s">
        <v>3599</v>
      </c>
      <c r="K1156" s="15" t="s">
        <v>4106</v>
      </c>
      <c r="L1156" s="15" t="s">
        <v>3034</v>
      </c>
      <c r="M1156" s="15" t="s">
        <v>3035</v>
      </c>
      <c r="N1156" s="15" t="s">
        <v>3036</v>
      </c>
      <c r="O1156" s="15" t="s">
        <v>3037</v>
      </c>
      <c r="P1156" s="16" t="s">
        <v>3038</v>
      </c>
      <c r="Q1156" s="16" t="s">
        <v>3039</v>
      </c>
      <c r="R1156" s="16" t="s">
        <v>3040</v>
      </c>
      <c r="S1156" s="16" t="s">
        <v>3041</v>
      </c>
      <c r="T1156" s="16" t="s">
        <v>3042</v>
      </c>
      <c r="U1156" s="17" t="s">
        <v>3043</v>
      </c>
      <c r="V1156" s="17"/>
      <c r="W1156" s="16"/>
      <c r="X1156" s="18"/>
      <c r="Y1156" s="16"/>
      <c r="Z1156" s="16"/>
      <c r="AA1156" s="19" t="str">
        <f t="shared" si="21"/>
        <v/>
      </c>
      <c r="AB1156" s="17"/>
      <c r="AC1156" s="17"/>
      <c r="AD1156" s="17" t="s">
        <v>906</v>
      </c>
      <c r="AE1156" s="15" t="s">
        <v>3034</v>
      </c>
      <c r="AF1156" s="16" t="s">
        <v>53</v>
      </c>
      <c r="AG1156" s="15" t="s">
        <v>383</v>
      </c>
      <c r="AH1156"/>
      <c r="AI1156"/>
      <c r="AJ1156"/>
      <c r="AK1156"/>
      <c r="AL1156"/>
      <c r="AM1156"/>
      <c r="AN1156"/>
      <c r="AO1156"/>
      <c r="AP1156"/>
    </row>
    <row r="1157" spans="1:42" s="33" customFormat="1" ht="63" hidden="1" customHeight="1" x14ac:dyDescent="0.25">
      <c r="A1157" s="13" t="s">
        <v>3032</v>
      </c>
      <c r="B1157" s="14" t="s">
        <v>4331</v>
      </c>
      <c r="C1157" s="15" t="s">
        <v>4332</v>
      </c>
      <c r="D1157" s="15" t="s">
        <v>3572</v>
      </c>
      <c r="E1157" s="14" t="s">
        <v>3579</v>
      </c>
      <c r="F1157" s="22" t="s">
        <v>3680</v>
      </c>
      <c r="G1157" s="24" t="s">
        <v>3683</v>
      </c>
      <c r="H1157" s="23">
        <v>25920000</v>
      </c>
      <c r="I1157" s="23">
        <v>21600000</v>
      </c>
      <c r="J1157" s="15" t="s">
        <v>3599</v>
      </c>
      <c r="K1157" s="15" t="s">
        <v>4106</v>
      </c>
      <c r="L1157" s="15" t="s">
        <v>3034</v>
      </c>
      <c r="M1157" s="15" t="s">
        <v>3035</v>
      </c>
      <c r="N1157" s="15" t="s">
        <v>3036</v>
      </c>
      <c r="O1157" s="15" t="s">
        <v>3037</v>
      </c>
      <c r="P1157" s="16" t="s">
        <v>3038</v>
      </c>
      <c r="Q1157" s="16" t="s">
        <v>3039</v>
      </c>
      <c r="R1157" s="16" t="s">
        <v>3040</v>
      </c>
      <c r="S1157" s="16" t="s">
        <v>3041</v>
      </c>
      <c r="T1157" s="16" t="s">
        <v>3042</v>
      </c>
      <c r="U1157" s="17" t="s">
        <v>3043</v>
      </c>
      <c r="V1157" s="17"/>
      <c r="W1157" s="16"/>
      <c r="X1157" s="18"/>
      <c r="Y1157" s="16"/>
      <c r="Z1157" s="16"/>
      <c r="AA1157" s="19" t="str">
        <f t="shared" si="21"/>
        <v/>
      </c>
      <c r="AB1157" s="17"/>
      <c r="AC1157" s="17"/>
      <c r="AD1157" s="17" t="s">
        <v>906</v>
      </c>
      <c r="AE1157" s="15" t="s">
        <v>3034</v>
      </c>
      <c r="AF1157" s="16" t="s">
        <v>53</v>
      </c>
      <c r="AG1157" s="15" t="s">
        <v>383</v>
      </c>
      <c r="AH1157"/>
      <c r="AI1157"/>
      <c r="AJ1157"/>
      <c r="AK1157"/>
      <c r="AL1157"/>
      <c r="AM1157"/>
      <c r="AN1157"/>
      <c r="AO1157"/>
      <c r="AP1157"/>
    </row>
    <row r="1158" spans="1:42" s="33" customFormat="1" ht="63" hidden="1" customHeight="1" x14ac:dyDescent="0.25">
      <c r="A1158" s="13" t="s">
        <v>3032</v>
      </c>
      <c r="B1158" s="14" t="s">
        <v>4331</v>
      </c>
      <c r="C1158" s="15" t="s">
        <v>4333</v>
      </c>
      <c r="D1158" s="15" t="s">
        <v>3572</v>
      </c>
      <c r="E1158" s="14" t="s">
        <v>3582</v>
      </c>
      <c r="F1158" s="22" t="s">
        <v>3680</v>
      </c>
      <c r="G1158" s="24" t="s">
        <v>3683</v>
      </c>
      <c r="H1158" s="23">
        <v>25920000</v>
      </c>
      <c r="I1158" s="23">
        <v>21600000</v>
      </c>
      <c r="J1158" s="15" t="s">
        <v>3599</v>
      </c>
      <c r="K1158" s="15" t="s">
        <v>4106</v>
      </c>
      <c r="L1158" s="15" t="s">
        <v>3034</v>
      </c>
      <c r="M1158" s="15" t="s">
        <v>3035</v>
      </c>
      <c r="N1158" s="15" t="s">
        <v>3036</v>
      </c>
      <c r="O1158" s="15" t="s">
        <v>3037</v>
      </c>
      <c r="P1158" s="16" t="s">
        <v>3038</v>
      </c>
      <c r="Q1158" s="16" t="s">
        <v>3039</v>
      </c>
      <c r="R1158" s="16" t="s">
        <v>3040</v>
      </c>
      <c r="S1158" s="16" t="s">
        <v>3041</v>
      </c>
      <c r="T1158" s="16" t="s">
        <v>3042</v>
      </c>
      <c r="U1158" s="17" t="s">
        <v>3043</v>
      </c>
      <c r="V1158" s="17"/>
      <c r="W1158" s="16"/>
      <c r="X1158" s="18"/>
      <c r="Y1158" s="16"/>
      <c r="Z1158" s="16"/>
      <c r="AA1158" s="19" t="str">
        <f t="shared" si="21"/>
        <v/>
      </c>
      <c r="AB1158" s="17"/>
      <c r="AC1158" s="17"/>
      <c r="AD1158" s="17" t="s">
        <v>906</v>
      </c>
      <c r="AE1158" s="15" t="s">
        <v>3034</v>
      </c>
      <c r="AF1158" s="16" t="s">
        <v>53</v>
      </c>
      <c r="AG1158" s="15" t="s">
        <v>383</v>
      </c>
      <c r="AH1158"/>
      <c r="AI1158"/>
      <c r="AJ1158"/>
      <c r="AK1158"/>
      <c r="AL1158"/>
      <c r="AM1158"/>
      <c r="AN1158"/>
      <c r="AO1158"/>
      <c r="AP1158"/>
    </row>
    <row r="1159" spans="1:42" s="33" customFormat="1" ht="63" hidden="1" customHeight="1" x14ac:dyDescent="0.25">
      <c r="A1159" s="13" t="s">
        <v>3032</v>
      </c>
      <c r="B1159" s="14" t="s">
        <v>4334</v>
      </c>
      <c r="C1159" s="15" t="s">
        <v>3047</v>
      </c>
      <c r="D1159" s="15" t="s">
        <v>3574</v>
      </c>
      <c r="E1159" s="14" t="s">
        <v>3586</v>
      </c>
      <c r="F1159" s="14" t="s">
        <v>3682</v>
      </c>
      <c r="G1159" s="25" t="s">
        <v>3684</v>
      </c>
      <c r="H1159" s="23">
        <v>100000000</v>
      </c>
      <c r="I1159" s="23">
        <v>100000000</v>
      </c>
      <c r="J1159" s="16" t="s">
        <v>3598</v>
      </c>
      <c r="K1159" s="16" t="s">
        <v>48</v>
      </c>
      <c r="L1159" s="15" t="s">
        <v>3034</v>
      </c>
      <c r="M1159" s="15" t="s">
        <v>3035</v>
      </c>
      <c r="N1159" s="15" t="s">
        <v>3036</v>
      </c>
      <c r="O1159" s="15" t="s">
        <v>3037</v>
      </c>
      <c r="P1159" s="16" t="s">
        <v>3038</v>
      </c>
      <c r="Q1159" s="16" t="s">
        <v>3039</v>
      </c>
      <c r="R1159" s="16" t="s">
        <v>3040</v>
      </c>
      <c r="S1159" s="16" t="s">
        <v>3041</v>
      </c>
      <c r="T1159" s="16" t="s">
        <v>3042</v>
      </c>
      <c r="U1159" s="17" t="s">
        <v>3043</v>
      </c>
      <c r="V1159" s="17"/>
      <c r="W1159" s="16"/>
      <c r="X1159" s="18"/>
      <c r="Y1159" s="16"/>
      <c r="Z1159" s="16"/>
      <c r="AA1159" s="19" t="str">
        <f t="shared" si="21"/>
        <v/>
      </c>
      <c r="AB1159" s="17"/>
      <c r="AC1159" s="17"/>
      <c r="AD1159" s="17" t="s">
        <v>906</v>
      </c>
      <c r="AE1159" s="15" t="s">
        <v>3034</v>
      </c>
      <c r="AF1159" s="16" t="s">
        <v>53</v>
      </c>
      <c r="AG1159" s="15" t="s">
        <v>383</v>
      </c>
      <c r="AH1159"/>
      <c r="AI1159"/>
      <c r="AJ1159"/>
      <c r="AK1159"/>
      <c r="AL1159"/>
      <c r="AM1159"/>
      <c r="AN1159"/>
      <c r="AO1159"/>
      <c r="AP1159"/>
    </row>
    <row r="1160" spans="1:42" s="33" customFormat="1" ht="63" hidden="1" customHeight="1" x14ac:dyDescent="0.25">
      <c r="A1160" s="13" t="s">
        <v>3032</v>
      </c>
      <c r="B1160" s="14">
        <v>85117030</v>
      </c>
      <c r="C1160" s="15" t="s">
        <v>3048</v>
      </c>
      <c r="D1160" s="15" t="s">
        <v>3573</v>
      </c>
      <c r="E1160" s="14" t="s">
        <v>3586</v>
      </c>
      <c r="F1160" s="14" t="s">
        <v>3672</v>
      </c>
      <c r="G1160" s="25" t="s">
        <v>3684</v>
      </c>
      <c r="H1160" s="23">
        <v>75000000</v>
      </c>
      <c r="I1160" s="23">
        <v>75000000</v>
      </c>
      <c r="J1160" s="16" t="s">
        <v>3598</v>
      </c>
      <c r="K1160" s="16" t="s">
        <v>48</v>
      </c>
      <c r="L1160" s="15" t="s">
        <v>3034</v>
      </c>
      <c r="M1160" s="15" t="s">
        <v>3035</v>
      </c>
      <c r="N1160" s="15" t="s">
        <v>3036</v>
      </c>
      <c r="O1160" s="15" t="s">
        <v>3037</v>
      </c>
      <c r="P1160" s="16" t="s">
        <v>3038</v>
      </c>
      <c r="Q1160" s="16" t="s">
        <v>3039</v>
      </c>
      <c r="R1160" s="16" t="s">
        <v>3040</v>
      </c>
      <c r="S1160" s="16" t="s">
        <v>3041</v>
      </c>
      <c r="T1160" s="16" t="s">
        <v>3042</v>
      </c>
      <c r="U1160" s="17" t="s">
        <v>3043</v>
      </c>
      <c r="V1160" s="17"/>
      <c r="W1160" s="16"/>
      <c r="X1160" s="18"/>
      <c r="Y1160" s="16"/>
      <c r="Z1160" s="16"/>
      <c r="AA1160" s="19" t="str">
        <f t="shared" si="21"/>
        <v/>
      </c>
      <c r="AB1160" s="17"/>
      <c r="AC1160" s="17"/>
      <c r="AD1160" s="17" t="s">
        <v>906</v>
      </c>
      <c r="AE1160" s="15" t="s">
        <v>3034</v>
      </c>
      <c r="AF1160" s="16" t="s">
        <v>53</v>
      </c>
      <c r="AG1160" s="15" t="s">
        <v>383</v>
      </c>
      <c r="AH1160"/>
      <c r="AI1160"/>
      <c r="AJ1160"/>
      <c r="AK1160"/>
      <c r="AL1160"/>
      <c r="AM1160"/>
      <c r="AN1160"/>
      <c r="AO1160"/>
      <c r="AP1160"/>
    </row>
    <row r="1161" spans="1:42" s="33" customFormat="1" ht="63" hidden="1" customHeight="1" x14ac:dyDescent="0.25">
      <c r="A1161" s="13" t="s">
        <v>3032</v>
      </c>
      <c r="B1161" s="14">
        <v>77121501</v>
      </c>
      <c r="C1161" s="15" t="s">
        <v>3049</v>
      </c>
      <c r="D1161" s="15" t="s">
        <v>3573</v>
      </c>
      <c r="E1161" s="14" t="s">
        <v>3582</v>
      </c>
      <c r="F1161" s="14" t="s">
        <v>3682</v>
      </c>
      <c r="G1161" s="25" t="s">
        <v>3684</v>
      </c>
      <c r="H1161" s="23">
        <v>100000000</v>
      </c>
      <c r="I1161" s="23">
        <v>100000000</v>
      </c>
      <c r="J1161" s="16" t="s">
        <v>3598</v>
      </c>
      <c r="K1161" s="16" t="s">
        <v>48</v>
      </c>
      <c r="L1161" s="15" t="s">
        <v>3034</v>
      </c>
      <c r="M1161" s="15" t="s">
        <v>3035</v>
      </c>
      <c r="N1161" s="15" t="s">
        <v>3036</v>
      </c>
      <c r="O1161" s="15" t="s">
        <v>3037</v>
      </c>
      <c r="P1161" s="16" t="s">
        <v>3038</v>
      </c>
      <c r="Q1161" s="16" t="s">
        <v>3039</v>
      </c>
      <c r="R1161" s="16" t="s">
        <v>3040</v>
      </c>
      <c r="S1161" s="16" t="s">
        <v>3041</v>
      </c>
      <c r="T1161" s="16" t="s">
        <v>3042</v>
      </c>
      <c r="U1161" s="17" t="s">
        <v>3043</v>
      </c>
      <c r="V1161" s="17"/>
      <c r="W1161" s="16"/>
      <c r="X1161" s="18"/>
      <c r="Y1161" s="16"/>
      <c r="Z1161" s="16"/>
      <c r="AA1161" s="19" t="str">
        <f t="shared" si="21"/>
        <v/>
      </c>
      <c r="AB1161" s="17"/>
      <c r="AC1161" s="17"/>
      <c r="AD1161" s="17" t="s">
        <v>906</v>
      </c>
      <c r="AE1161" s="15" t="s">
        <v>3034</v>
      </c>
      <c r="AF1161" s="16" t="s">
        <v>53</v>
      </c>
      <c r="AG1161" s="15" t="s">
        <v>383</v>
      </c>
      <c r="AH1161"/>
      <c r="AI1161"/>
      <c r="AJ1161"/>
      <c r="AK1161"/>
      <c r="AL1161"/>
      <c r="AM1161"/>
      <c r="AN1161"/>
      <c r="AO1161"/>
      <c r="AP1161"/>
    </row>
    <row r="1162" spans="1:42" s="33" customFormat="1" ht="63" hidden="1" customHeight="1" x14ac:dyDescent="0.25">
      <c r="A1162" s="13" t="s">
        <v>3032</v>
      </c>
      <c r="B1162" s="14" t="s">
        <v>4335</v>
      </c>
      <c r="C1162" s="15" t="s">
        <v>4336</v>
      </c>
      <c r="D1162" s="15" t="s">
        <v>3749</v>
      </c>
      <c r="E1162" s="14" t="s">
        <v>3582</v>
      </c>
      <c r="F1162" s="22" t="s">
        <v>3680</v>
      </c>
      <c r="G1162" s="25" t="s">
        <v>3684</v>
      </c>
      <c r="H1162" s="23">
        <v>25000000</v>
      </c>
      <c r="I1162" s="23">
        <v>25000000</v>
      </c>
      <c r="J1162" s="16" t="s">
        <v>3598</v>
      </c>
      <c r="K1162" s="16" t="s">
        <v>48</v>
      </c>
      <c r="L1162" s="15" t="s">
        <v>3050</v>
      </c>
      <c r="M1162" s="15" t="s">
        <v>949</v>
      </c>
      <c r="N1162" s="15" t="s">
        <v>3051</v>
      </c>
      <c r="O1162" s="15" t="s">
        <v>3052</v>
      </c>
      <c r="P1162" s="16" t="s">
        <v>3038</v>
      </c>
      <c r="Q1162" s="16" t="s">
        <v>3039</v>
      </c>
      <c r="R1162" s="16" t="s">
        <v>3053</v>
      </c>
      <c r="S1162" s="16" t="s">
        <v>3054</v>
      </c>
      <c r="T1162" s="16" t="s">
        <v>3042</v>
      </c>
      <c r="U1162" s="17" t="s">
        <v>3055</v>
      </c>
      <c r="V1162" s="17"/>
      <c r="W1162" s="16"/>
      <c r="X1162" s="18"/>
      <c r="Y1162" s="16"/>
      <c r="Z1162" s="16"/>
      <c r="AA1162" s="19" t="str">
        <f t="shared" si="21"/>
        <v/>
      </c>
      <c r="AB1162" s="17"/>
      <c r="AC1162" s="17"/>
      <c r="AD1162" s="17"/>
      <c r="AE1162" s="15" t="s">
        <v>3056</v>
      </c>
      <c r="AF1162" s="16" t="s">
        <v>53</v>
      </c>
      <c r="AG1162" s="15" t="s">
        <v>383</v>
      </c>
      <c r="AH1162"/>
      <c r="AI1162"/>
      <c r="AJ1162"/>
      <c r="AK1162"/>
      <c r="AL1162"/>
      <c r="AM1162"/>
      <c r="AN1162"/>
      <c r="AO1162"/>
      <c r="AP1162"/>
    </row>
    <row r="1163" spans="1:42" s="33" customFormat="1" ht="63" hidden="1" customHeight="1" x14ac:dyDescent="0.25">
      <c r="A1163" s="13" t="s">
        <v>3032</v>
      </c>
      <c r="B1163" s="14" t="s">
        <v>4335</v>
      </c>
      <c r="C1163" s="15" t="s">
        <v>4337</v>
      </c>
      <c r="D1163" s="15" t="s">
        <v>3749</v>
      </c>
      <c r="E1163" s="14" t="s">
        <v>3586</v>
      </c>
      <c r="F1163" s="22" t="s">
        <v>3680</v>
      </c>
      <c r="G1163" s="25" t="s">
        <v>3684</v>
      </c>
      <c r="H1163" s="23">
        <v>25000000</v>
      </c>
      <c r="I1163" s="23">
        <v>25000000</v>
      </c>
      <c r="J1163" s="16" t="s">
        <v>3598</v>
      </c>
      <c r="K1163" s="16" t="s">
        <v>48</v>
      </c>
      <c r="L1163" s="15" t="s">
        <v>3050</v>
      </c>
      <c r="M1163" s="15" t="s">
        <v>949</v>
      </c>
      <c r="N1163" s="15" t="s">
        <v>3051</v>
      </c>
      <c r="O1163" s="15" t="s">
        <v>3052</v>
      </c>
      <c r="P1163" s="16" t="s">
        <v>3038</v>
      </c>
      <c r="Q1163" s="16" t="s">
        <v>3039</v>
      </c>
      <c r="R1163" s="16" t="s">
        <v>3053</v>
      </c>
      <c r="S1163" s="16" t="s">
        <v>3054</v>
      </c>
      <c r="T1163" s="16" t="s">
        <v>3042</v>
      </c>
      <c r="U1163" s="17" t="s">
        <v>3055</v>
      </c>
      <c r="V1163" s="17"/>
      <c r="W1163" s="16"/>
      <c r="X1163" s="18"/>
      <c r="Y1163" s="16"/>
      <c r="Z1163" s="16"/>
      <c r="AA1163" s="19" t="str">
        <f t="shared" ref="AA1163:AA1226" si="22">+IF(AND(W1163="",X1163="",Y1163="",Z1163=""),"",IF(AND(W1163&lt;&gt;"",X1163="",Y1163="",Z1163=""),0%,IF(AND(W1163&lt;&gt;"",X1163&lt;&gt;"",Y1163="",Z1163=""),33%,IF(AND(W1163&lt;&gt;"",X1163&lt;&gt;"",Y1163&lt;&gt;"",Z1163=""),66%,IF(AND(W1163&lt;&gt;"",X1163&lt;&gt;"",Y1163&lt;&gt;"",Z1163&lt;&gt;""),100%,"Información incompleta")))))</f>
        <v/>
      </c>
      <c r="AB1163" s="17"/>
      <c r="AC1163" s="17"/>
      <c r="AD1163" s="17"/>
      <c r="AE1163" s="15" t="s">
        <v>3056</v>
      </c>
      <c r="AF1163" s="16" t="s">
        <v>53</v>
      </c>
      <c r="AG1163" s="15" t="s">
        <v>383</v>
      </c>
      <c r="AH1163"/>
      <c r="AI1163"/>
      <c r="AJ1163"/>
      <c r="AK1163"/>
      <c r="AL1163"/>
      <c r="AM1163"/>
      <c r="AN1163"/>
      <c r="AO1163"/>
      <c r="AP1163"/>
    </row>
    <row r="1164" spans="1:42" s="33" customFormat="1" ht="63" hidden="1" customHeight="1" x14ac:dyDescent="0.25">
      <c r="A1164" s="13" t="s">
        <v>3032</v>
      </c>
      <c r="B1164" s="14" t="s">
        <v>4338</v>
      </c>
      <c r="C1164" s="15" t="s">
        <v>3057</v>
      </c>
      <c r="D1164" s="15" t="s">
        <v>3573</v>
      </c>
      <c r="E1164" s="14" t="s">
        <v>3586</v>
      </c>
      <c r="F1164" s="14" t="s">
        <v>3615</v>
      </c>
      <c r="G1164" s="24" t="s">
        <v>3683</v>
      </c>
      <c r="H1164" s="23">
        <v>110000000</v>
      </c>
      <c r="I1164" s="23">
        <v>110000000</v>
      </c>
      <c r="J1164" s="16" t="s">
        <v>3598</v>
      </c>
      <c r="K1164" s="16" t="s">
        <v>48</v>
      </c>
      <c r="L1164" s="15" t="s">
        <v>3058</v>
      </c>
      <c r="M1164" s="15" t="s">
        <v>3059</v>
      </c>
      <c r="N1164" s="15" t="s">
        <v>3060</v>
      </c>
      <c r="O1164" s="15" t="s">
        <v>3061</v>
      </c>
      <c r="P1164" s="16" t="s">
        <v>3062</v>
      </c>
      <c r="Q1164" s="16" t="s">
        <v>3063</v>
      </c>
      <c r="R1164" s="16" t="s">
        <v>3064</v>
      </c>
      <c r="S1164" s="16" t="s">
        <v>3065</v>
      </c>
      <c r="T1164" s="16" t="s">
        <v>3064</v>
      </c>
      <c r="U1164" s="17" t="s">
        <v>3066</v>
      </c>
      <c r="V1164" s="17"/>
      <c r="W1164" s="16"/>
      <c r="X1164" s="18"/>
      <c r="Y1164" s="16"/>
      <c r="Z1164" s="16"/>
      <c r="AA1164" s="19" t="str">
        <f t="shared" si="22"/>
        <v/>
      </c>
      <c r="AB1164" s="17"/>
      <c r="AC1164" s="17"/>
      <c r="AD1164" s="17"/>
      <c r="AE1164" s="15" t="s">
        <v>3067</v>
      </c>
      <c r="AF1164" s="16" t="s">
        <v>53</v>
      </c>
      <c r="AG1164" s="15" t="s">
        <v>383</v>
      </c>
      <c r="AH1164"/>
      <c r="AI1164"/>
      <c r="AJ1164"/>
      <c r="AK1164"/>
      <c r="AL1164"/>
      <c r="AM1164"/>
      <c r="AN1164"/>
      <c r="AO1164"/>
      <c r="AP1164"/>
    </row>
    <row r="1165" spans="1:42" s="33" customFormat="1" ht="63" hidden="1" customHeight="1" x14ac:dyDescent="0.25">
      <c r="A1165" s="13" t="s">
        <v>3032</v>
      </c>
      <c r="B1165" s="14" t="s">
        <v>4338</v>
      </c>
      <c r="C1165" s="15" t="s">
        <v>3068</v>
      </c>
      <c r="D1165" s="15" t="s">
        <v>3573</v>
      </c>
      <c r="E1165" s="14" t="s">
        <v>3577</v>
      </c>
      <c r="F1165" s="14" t="s">
        <v>3615</v>
      </c>
      <c r="G1165" s="25" t="s">
        <v>3684</v>
      </c>
      <c r="H1165" s="23">
        <v>5567409511</v>
      </c>
      <c r="I1165" s="23">
        <v>1996658262</v>
      </c>
      <c r="J1165" s="16" t="s">
        <v>57</v>
      </c>
      <c r="K1165" s="16" t="s">
        <v>3817</v>
      </c>
      <c r="L1165" s="15" t="s">
        <v>3058</v>
      </c>
      <c r="M1165" s="15" t="s">
        <v>3059</v>
      </c>
      <c r="N1165" s="15" t="s">
        <v>3060</v>
      </c>
      <c r="O1165" s="15" t="s">
        <v>3061</v>
      </c>
      <c r="P1165" s="16" t="s">
        <v>3062</v>
      </c>
      <c r="Q1165" s="16" t="s">
        <v>3063</v>
      </c>
      <c r="R1165" s="16" t="s">
        <v>3064</v>
      </c>
      <c r="S1165" s="16" t="s">
        <v>3065</v>
      </c>
      <c r="T1165" s="16" t="s">
        <v>3064</v>
      </c>
      <c r="U1165" s="17" t="s">
        <v>3066</v>
      </c>
      <c r="V1165" s="17">
        <v>7640</v>
      </c>
      <c r="W1165" s="16">
        <v>18556</v>
      </c>
      <c r="X1165" s="18">
        <v>43031</v>
      </c>
      <c r="Y1165" s="16" t="s">
        <v>3069</v>
      </c>
      <c r="Z1165" s="16">
        <v>4600007723</v>
      </c>
      <c r="AA1165" s="19">
        <f t="shared" si="22"/>
        <v>1</v>
      </c>
      <c r="AB1165" s="17" t="s">
        <v>3070</v>
      </c>
      <c r="AC1165" s="17" t="s">
        <v>3046</v>
      </c>
      <c r="AD1165" s="17"/>
      <c r="AE1165" s="15" t="s">
        <v>3067</v>
      </c>
      <c r="AF1165" s="16" t="s">
        <v>53</v>
      </c>
      <c r="AG1165" s="15" t="s">
        <v>383</v>
      </c>
      <c r="AH1165"/>
      <c r="AI1165"/>
      <c r="AJ1165"/>
      <c r="AK1165"/>
      <c r="AL1165"/>
      <c r="AM1165"/>
      <c r="AN1165"/>
      <c r="AO1165"/>
      <c r="AP1165"/>
    </row>
    <row r="1166" spans="1:42" s="33" customFormat="1" ht="63" hidden="1" customHeight="1" x14ac:dyDescent="0.25">
      <c r="A1166" s="13" t="s">
        <v>3032</v>
      </c>
      <c r="B1166" s="14" t="s">
        <v>4339</v>
      </c>
      <c r="C1166" s="15" t="s">
        <v>3068</v>
      </c>
      <c r="D1166" s="15" t="s">
        <v>3903</v>
      </c>
      <c r="E1166" s="14" t="s">
        <v>3579</v>
      </c>
      <c r="F1166" s="22" t="s">
        <v>3680</v>
      </c>
      <c r="G1166" s="24" t="s">
        <v>3683</v>
      </c>
      <c r="H1166" s="23">
        <v>5567409511</v>
      </c>
      <c r="I1166" s="23">
        <v>3354052798</v>
      </c>
      <c r="J1166" s="16" t="s">
        <v>3599</v>
      </c>
      <c r="K1166" s="16" t="s">
        <v>3600</v>
      </c>
      <c r="L1166" s="15" t="s">
        <v>3058</v>
      </c>
      <c r="M1166" s="15" t="s">
        <v>3059</v>
      </c>
      <c r="N1166" s="15" t="s">
        <v>3060</v>
      </c>
      <c r="O1166" s="15" t="s">
        <v>3061</v>
      </c>
      <c r="P1166" s="16" t="s">
        <v>3062</v>
      </c>
      <c r="Q1166" s="16" t="s">
        <v>3063</v>
      </c>
      <c r="R1166" s="16" t="s">
        <v>3064</v>
      </c>
      <c r="S1166" s="16" t="s">
        <v>3065</v>
      </c>
      <c r="T1166" s="16" t="s">
        <v>3064</v>
      </c>
      <c r="U1166" s="17" t="s">
        <v>3066</v>
      </c>
      <c r="V1166" s="17">
        <v>7640</v>
      </c>
      <c r="W1166" s="16">
        <v>18556</v>
      </c>
      <c r="X1166" s="18">
        <v>43031</v>
      </c>
      <c r="Y1166" s="16" t="s">
        <v>3069</v>
      </c>
      <c r="Z1166" s="16">
        <v>4600007723</v>
      </c>
      <c r="AA1166" s="19">
        <f t="shared" si="22"/>
        <v>1</v>
      </c>
      <c r="AB1166" s="17" t="s">
        <v>3070</v>
      </c>
      <c r="AC1166" s="17" t="s">
        <v>3046</v>
      </c>
      <c r="AD1166" s="17"/>
      <c r="AE1166" s="15" t="s">
        <v>3067</v>
      </c>
      <c r="AF1166" s="16" t="s">
        <v>53</v>
      </c>
      <c r="AG1166" s="15" t="s">
        <v>383</v>
      </c>
      <c r="AH1166"/>
      <c r="AI1166"/>
      <c r="AJ1166"/>
      <c r="AK1166"/>
      <c r="AL1166"/>
      <c r="AM1166"/>
      <c r="AN1166"/>
      <c r="AO1166"/>
      <c r="AP1166"/>
    </row>
    <row r="1167" spans="1:42" s="33" customFormat="1" ht="63" hidden="1" customHeight="1" x14ac:dyDescent="0.25">
      <c r="A1167" s="13" t="s">
        <v>3032</v>
      </c>
      <c r="B1167" s="14" t="s">
        <v>4339</v>
      </c>
      <c r="C1167" s="15" t="s">
        <v>3068</v>
      </c>
      <c r="D1167" s="15" t="s">
        <v>3888</v>
      </c>
      <c r="E1167" s="14" t="s">
        <v>3578</v>
      </c>
      <c r="F1167" s="22" t="s">
        <v>3680</v>
      </c>
      <c r="G1167" s="24" t="s">
        <v>3683</v>
      </c>
      <c r="H1167" s="23">
        <v>6499343679</v>
      </c>
      <c r="I1167" s="23">
        <v>10000202</v>
      </c>
      <c r="J1167" s="16" t="s">
        <v>57</v>
      </c>
      <c r="K1167" s="16" t="s">
        <v>3817</v>
      </c>
      <c r="L1167" s="15" t="s">
        <v>3058</v>
      </c>
      <c r="M1167" s="15" t="s">
        <v>3059</v>
      </c>
      <c r="N1167" s="15" t="s">
        <v>3060</v>
      </c>
      <c r="O1167" s="15" t="s">
        <v>3061</v>
      </c>
      <c r="P1167" s="16" t="s">
        <v>3062</v>
      </c>
      <c r="Q1167" s="16" t="s">
        <v>3063</v>
      </c>
      <c r="R1167" s="16" t="s">
        <v>3064</v>
      </c>
      <c r="S1167" s="16" t="s">
        <v>3065</v>
      </c>
      <c r="T1167" s="16" t="s">
        <v>3064</v>
      </c>
      <c r="U1167" s="17" t="s">
        <v>3066</v>
      </c>
      <c r="V1167" s="17"/>
      <c r="W1167" s="16"/>
      <c r="X1167" s="18"/>
      <c r="Y1167" s="16"/>
      <c r="Z1167" s="16"/>
      <c r="AA1167" s="19" t="str">
        <f t="shared" si="22"/>
        <v/>
      </c>
      <c r="AB1167" s="17"/>
      <c r="AC1167" s="17"/>
      <c r="AD1167" s="17"/>
      <c r="AE1167" s="15" t="s">
        <v>3067</v>
      </c>
      <c r="AF1167" s="16" t="s">
        <v>53</v>
      </c>
      <c r="AG1167" s="15" t="s">
        <v>383</v>
      </c>
      <c r="AH1167"/>
      <c r="AI1167"/>
      <c r="AJ1167"/>
      <c r="AK1167"/>
      <c r="AL1167"/>
      <c r="AM1167"/>
      <c r="AN1167"/>
      <c r="AO1167"/>
      <c r="AP1167"/>
    </row>
    <row r="1168" spans="1:42" s="33" customFormat="1" ht="63" hidden="1" customHeight="1" x14ac:dyDescent="0.25">
      <c r="A1168" s="13" t="s">
        <v>3032</v>
      </c>
      <c r="B1168" s="14" t="s">
        <v>4340</v>
      </c>
      <c r="C1168" s="15" t="s">
        <v>4341</v>
      </c>
      <c r="D1168" s="15" t="s">
        <v>3749</v>
      </c>
      <c r="E1168" s="14" t="s">
        <v>3578</v>
      </c>
      <c r="F1168" s="14" t="s">
        <v>3681</v>
      </c>
      <c r="G1168" s="24" t="s">
        <v>3683</v>
      </c>
      <c r="H1168" s="23">
        <v>529560177</v>
      </c>
      <c r="I1168" s="23">
        <v>0</v>
      </c>
      <c r="J1168" s="16" t="s">
        <v>3598</v>
      </c>
      <c r="K1168" s="16" t="s">
        <v>48</v>
      </c>
      <c r="L1168" s="15" t="s">
        <v>3058</v>
      </c>
      <c r="M1168" s="15" t="s">
        <v>3059</v>
      </c>
      <c r="N1168" s="15" t="s">
        <v>3060</v>
      </c>
      <c r="O1168" s="15" t="s">
        <v>3061</v>
      </c>
      <c r="P1168" s="16" t="s">
        <v>3062</v>
      </c>
      <c r="Q1168" s="16" t="s">
        <v>3063</v>
      </c>
      <c r="R1168" s="16" t="s">
        <v>3064</v>
      </c>
      <c r="S1168" s="16" t="s">
        <v>3065</v>
      </c>
      <c r="T1168" s="16" t="s">
        <v>3064</v>
      </c>
      <c r="U1168" s="17" t="s">
        <v>3066</v>
      </c>
      <c r="V1168" s="17"/>
      <c r="W1168" s="16"/>
      <c r="X1168" s="18"/>
      <c r="Y1168" s="16"/>
      <c r="Z1168" s="16"/>
      <c r="AA1168" s="19" t="str">
        <f t="shared" si="22"/>
        <v/>
      </c>
      <c r="AB1168" s="17"/>
      <c r="AC1168" s="17"/>
      <c r="AD1168" s="17"/>
      <c r="AE1168" s="15" t="s">
        <v>3067</v>
      </c>
      <c r="AF1168" s="16" t="s">
        <v>53</v>
      </c>
      <c r="AG1168" s="15" t="s">
        <v>383</v>
      </c>
      <c r="AH1168"/>
      <c r="AI1168"/>
      <c r="AJ1168"/>
      <c r="AK1168"/>
      <c r="AL1168"/>
      <c r="AM1168"/>
      <c r="AN1168"/>
      <c r="AO1168"/>
      <c r="AP1168"/>
    </row>
    <row r="1169" spans="1:42" s="33" customFormat="1" ht="63" hidden="1" customHeight="1" x14ac:dyDescent="0.25">
      <c r="A1169" s="13" t="s">
        <v>3032</v>
      </c>
      <c r="B1169" s="14">
        <v>77102004</v>
      </c>
      <c r="C1169" s="15" t="s">
        <v>3071</v>
      </c>
      <c r="D1169" s="15" t="s">
        <v>3749</v>
      </c>
      <c r="E1169" s="14" t="s">
        <v>3577</v>
      </c>
      <c r="F1169" s="22" t="s">
        <v>3680</v>
      </c>
      <c r="G1169" s="25" t="s">
        <v>3684</v>
      </c>
      <c r="H1169" s="23">
        <v>30400000</v>
      </c>
      <c r="I1169" s="23">
        <v>30400000</v>
      </c>
      <c r="J1169" s="16" t="s">
        <v>3598</v>
      </c>
      <c r="K1169" s="16" t="s">
        <v>48</v>
      </c>
      <c r="L1169" s="15" t="s">
        <v>3072</v>
      </c>
      <c r="M1169" s="15" t="s">
        <v>949</v>
      </c>
      <c r="N1169" s="15" t="s">
        <v>3073</v>
      </c>
      <c r="O1169" s="15" t="s">
        <v>3074</v>
      </c>
      <c r="P1169" s="16" t="s">
        <v>3038</v>
      </c>
      <c r="Q1169" s="16" t="s">
        <v>3039</v>
      </c>
      <c r="R1169" s="16" t="s">
        <v>3075</v>
      </c>
      <c r="S1169" s="16" t="s">
        <v>3076</v>
      </c>
      <c r="T1169" s="16" t="s">
        <v>3042</v>
      </c>
      <c r="U1169" s="17" t="s">
        <v>3077</v>
      </c>
      <c r="V1169" s="17"/>
      <c r="W1169" s="16"/>
      <c r="X1169" s="18"/>
      <c r="Y1169" s="16"/>
      <c r="Z1169" s="16"/>
      <c r="AA1169" s="19" t="str">
        <f t="shared" si="22"/>
        <v/>
      </c>
      <c r="AB1169" s="17"/>
      <c r="AC1169" s="17"/>
      <c r="AD1169" s="17"/>
      <c r="AE1169" s="15" t="s">
        <v>3078</v>
      </c>
      <c r="AF1169" s="16" t="s">
        <v>53</v>
      </c>
      <c r="AG1169" s="15" t="s">
        <v>383</v>
      </c>
      <c r="AH1169"/>
      <c r="AI1169"/>
      <c r="AJ1169"/>
      <c r="AK1169"/>
      <c r="AL1169"/>
      <c r="AM1169"/>
      <c r="AN1169"/>
      <c r="AO1169"/>
      <c r="AP1169"/>
    </row>
    <row r="1170" spans="1:42" s="33" customFormat="1" ht="63" hidden="1" customHeight="1" x14ac:dyDescent="0.25">
      <c r="A1170" s="13" t="s">
        <v>3032</v>
      </c>
      <c r="B1170" s="14" t="s">
        <v>4342</v>
      </c>
      <c r="C1170" s="15" t="s">
        <v>3079</v>
      </c>
      <c r="D1170" s="15" t="s">
        <v>3572</v>
      </c>
      <c r="E1170" s="14" t="s">
        <v>3581</v>
      </c>
      <c r="F1170" s="14" t="s">
        <v>3672</v>
      </c>
      <c r="G1170" s="25" t="s">
        <v>3684</v>
      </c>
      <c r="H1170" s="23">
        <v>30540363</v>
      </c>
      <c r="I1170" s="23">
        <v>30540363</v>
      </c>
      <c r="J1170" s="16" t="s">
        <v>3598</v>
      </c>
      <c r="K1170" s="16" t="s">
        <v>48</v>
      </c>
      <c r="L1170" s="15" t="s">
        <v>3072</v>
      </c>
      <c r="M1170" s="15" t="s">
        <v>949</v>
      </c>
      <c r="N1170" s="15" t="s">
        <v>3073</v>
      </c>
      <c r="O1170" s="15" t="s">
        <v>3074</v>
      </c>
      <c r="P1170" s="16" t="s">
        <v>3038</v>
      </c>
      <c r="Q1170" s="16" t="s">
        <v>3039</v>
      </c>
      <c r="R1170" s="16" t="s">
        <v>3075</v>
      </c>
      <c r="S1170" s="16" t="s">
        <v>3076</v>
      </c>
      <c r="T1170" s="16" t="s">
        <v>3042</v>
      </c>
      <c r="U1170" s="17" t="s">
        <v>3077</v>
      </c>
      <c r="V1170" s="17"/>
      <c r="W1170" s="16"/>
      <c r="X1170" s="18"/>
      <c r="Y1170" s="16"/>
      <c r="Z1170" s="16"/>
      <c r="AA1170" s="19" t="str">
        <f t="shared" si="22"/>
        <v/>
      </c>
      <c r="AB1170" s="17"/>
      <c r="AC1170" s="17"/>
      <c r="AD1170" s="17"/>
      <c r="AE1170" s="15" t="s">
        <v>3078</v>
      </c>
      <c r="AF1170" s="16" t="s">
        <v>53</v>
      </c>
      <c r="AG1170" s="15" t="s">
        <v>383</v>
      </c>
      <c r="AH1170"/>
      <c r="AI1170"/>
      <c r="AJ1170"/>
      <c r="AK1170"/>
      <c r="AL1170"/>
      <c r="AM1170"/>
      <c r="AN1170"/>
      <c r="AO1170"/>
      <c r="AP1170"/>
    </row>
    <row r="1171" spans="1:42" s="33" customFormat="1" ht="63" hidden="1" customHeight="1" x14ac:dyDescent="0.25">
      <c r="A1171" s="13" t="s">
        <v>3032</v>
      </c>
      <c r="B1171" s="14" t="s">
        <v>4343</v>
      </c>
      <c r="C1171" s="15" t="s">
        <v>3080</v>
      </c>
      <c r="D1171" s="15" t="s">
        <v>3573</v>
      </c>
      <c r="E1171" s="14" t="s">
        <v>3581</v>
      </c>
      <c r="F1171" s="14" t="s">
        <v>3682</v>
      </c>
      <c r="G1171" s="25" t="s">
        <v>3684</v>
      </c>
      <c r="H1171" s="23">
        <v>200000000</v>
      </c>
      <c r="I1171" s="23">
        <v>200000000</v>
      </c>
      <c r="J1171" s="16" t="s">
        <v>3598</v>
      </c>
      <c r="K1171" s="16" t="s">
        <v>48</v>
      </c>
      <c r="L1171" s="15" t="s">
        <v>3081</v>
      </c>
      <c r="M1171" s="15" t="s">
        <v>949</v>
      </c>
      <c r="N1171" s="15" t="s">
        <v>3082</v>
      </c>
      <c r="O1171" s="15" t="s">
        <v>3083</v>
      </c>
      <c r="P1171" s="16" t="s">
        <v>3038</v>
      </c>
      <c r="Q1171" s="16" t="s">
        <v>3039</v>
      </c>
      <c r="R1171" s="16" t="s">
        <v>3084</v>
      </c>
      <c r="S1171" s="16" t="s">
        <v>3085</v>
      </c>
      <c r="T1171" s="16" t="s">
        <v>3042</v>
      </c>
      <c r="U1171" s="17" t="s">
        <v>3086</v>
      </c>
      <c r="V1171" s="17"/>
      <c r="W1171" s="16"/>
      <c r="X1171" s="18"/>
      <c r="Y1171" s="16"/>
      <c r="Z1171" s="16"/>
      <c r="AA1171" s="19" t="str">
        <f t="shared" si="22"/>
        <v/>
      </c>
      <c r="AB1171" s="17"/>
      <c r="AC1171" s="17"/>
      <c r="AD1171" s="17"/>
      <c r="AE1171" s="15" t="s">
        <v>3081</v>
      </c>
      <c r="AF1171" s="16" t="s">
        <v>53</v>
      </c>
      <c r="AG1171" s="15" t="s">
        <v>383</v>
      </c>
      <c r="AH1171"/>
      <c r="AI1171"/>
      <c r="AJ1171"/>
      <c r="AK1171"/>
      <c r="AL1171"/>
      <c r="AM1171"/>
      <c r="AN1171"/>
      <c r="AO1171"/>
      <c r="AP1171"/>
    </row>
    <row r="1172" spans="1:42" s="33" customFormat="1" ht="63" hidden="1" customHeight="1" x14ac:dyDescent="0.25">
      <c r="A1172" s="13" t="s">
        <v>3032</v>
      </c>
      <c r="B1172" s="14" t="s">
        <v>4344</v>
      </c>
      <c r="C1172" s="15" t="s">
        <v>3087</v>
      </c>
      <c r="D1172" s="15" t="s">
        <v>3573</v>
      </c>
      <c r="E1172" s="14" t="s">
        <v>3578</v>
      </c>
      <c r="F1172" s="14" t="s">
        <v>3682</v>
      </c>
      <c r="G1172" s="24" t="s">
        <v>3683</v>
      </c>
      <c r="H1172" s="23">
        <v>800000000</v>
      </c>
      <c r="I1172" s="23">
        <v>500000000</v>
      </c>
      <c r="J1172" s="16" t="s">
        <v>3598</v>
      </c>
      <c r="K1172" s="16" t="s">
        <v>48</v>
      </c>
      <c r="L1172" s="15" t="s">
        <v>3081</v>
      </c>
      <c r="M1172" s="15" t="s">
        <v>949</v>
      </c>
      <c r="N1172" s="15" t="s">
        <v>3082</v>
      </c>
      <c r="O1172" s="15" t="s">
        <v>3083</v>
      </c>
      <c r="P1172" s="16" t="s">
        <v>3038</v>
      </c>
      <c r="Q1172" s="16" t="s">
        <v>3039</v>
      </c>
      <c r="R1172" s="16" t="s">
        <v>3084</v>
      </c>
      <c r="S1172" s="16" t="s">
        <v>3085</v>
      </c>
      <c r="T1172" s="16" t="s">
        <v>3042</v>
      </c>
      <c r="U1172" s="17" t="s">
        <v>3088</v>
      </c>
      <c r="V1172" s="17"/>
      <c r="W1172" s="16"/>
      <c r="X1172" s="18"/>
      <c r="Y1172" s="16"/>
      <c r="Z1172" s="16"/>
      <c r="AA1172" s="19" t="str">
        <f t="shared" si="22"/>
        <v/>
      </c>
      <c r="AB1172" s="17"/>
      <c r="AC1172" s="17"/>
      <c r="AD1172" s="17"/>
      <c r="AE1172" s="15" t="s">
        <v>3081</v>
      </c>
      <c r="AF1172" s="16" t="s">
        <v>53</v>
      </c>
      <c r="AG1172" s="15" t="s">
        <v>383</v>
      </c>
      <c r="AH1172"/>
      <c r="AI1172"/>
      <c r="AJ1172"/>
      <c r="AK1172"/>
      <c r="AL1172"/>
      <c r="AM1172"/>
      <c r="AN1172"/>
      <c r="AO1172"/>
      <c r="AP1172"/>
    </row>
    <row r="1173" spans="1:42" s="33" customFormat="1" ht="63" hidden="1" customHeight="1" x14ac:dyDescent="0.25">
      <c r="A1173" s="13" t="s">
        <v>3032</v>
      </c>
      <c r="B1173" s="14" t="s">
        <v>4344</v>
      </c>
      <c r="C1173" s="15" t="s">
        <v>3089</v>
      </c>
      <c r="D1173" s="15" t="s">
        <v>3749</v>
      </c>
      <c r="E1173" s="14" t="s">
        <v>3581</v>
      </c>
      <c r="F1173" s="22" t="s">
        <v>3680</v>
      </c>
      <c r="G1173" s="25" t="s">
        <v>3684</v>
      </c>
      <c r="H1173" s="23">
        <v>36394000</v>
      </c>
      <c r="I1173" s="23">
        <v>36394000</v>
      </c>
      <c r="J1173" s="16" t="s">
        <v>3598</v>
      </c>
      <c r="K1173" s="16" t="s">
        <v>48</v>
      </c>
      <c r="L1173" s="15" t="s">
        <v>3081</v>
      </c>
      <c r="M1173" s="15" t="s">
        <v>949</v>
      </c>
      <c r="N1173" s="15" t="s">
        <v>3082</v>
      </c>
      <c r="O1173" s="15" t="s">
        <v>3083</v>
      </c>
      <c r="P1173" s="16" t="s">
        <v>3038</v>
      </c>
      <c r="Q1173" s="16" t="s">
        <v>3039</v>
      </c>
      <c r="R1173" s="16" t="s">
        <v>3084</v>
      </c>
      <c r="S1173" s="16" t="s">
        <v>3085</v>
      </c>
      <c r="T1173" s="16" t="s">
        <v>3042</v>
      </c>
      <c r="U1173" s="17" t="s">
        <v>3090</v>
      </c>
      <c r="V1173" s="17"/>
      <c r="W1173" s="16"/>
      <c r="X1173" s="18"/>
      <c r="Y1173" s="16"/>
      <c r="Z1173" s="16"/>
      <c r="AA1173" s="19" t="str">
        <f t="shared" si="22"/>
        <v/>
      </c>
      <c r="AB1173" s="17"/>
      <c r="AC1173" s="17"/>
      <c r="AD1173" s="17"/>
      <c r="AE1173" s="15" t="s">
        <v>3081</v>
      </c>
      <c r="AF1173" s="16" t="s">
        <v>53</v>
      </c>
      <c r="AG1173" s="15" t="s">
        <v>383</v>
      </c>
      <c r="AH1173"/>
      <c r="AI1173"/>
      <c r="AJ1173"/>
      <c r="AK1173"/>
      <c r="AL1173"/>
      <c r="AM1173"/>
      <c r="AN1173"/>
      <c r="AO1173"/>
      <c r="AP1173"/>
    </row>
    <row r="1174" spans="1:42" s="33" customFormat="1" ht="63" hidden="1" customHeight="1" x14ac:dyDescent="0.25">
      <c r="A1174" s="13" t="s">
        <v>3032</v>
      </c>
      <c r="B1174" s="14">
        <v>51212209</v>
      </c>
      <c r="C1174" s="15" t="s">
        <v>3091</v>
      </c>
      <c r="D1174" s="15" t="s">
        <v>3571</v>
      </c>
      <c r="E1174" s="14" t="s">
        <v>3579</v>
      </c>
      <c r="F1174" s="22" t="s">
        <v>3680</v>
      </c>
      <c r="G1174" s="24" t="s">
        <v>3683</v>
      </c>
      <c r="H1174" s="23">
        <v>3500000000</v>
      </c>
      <c r="I1174" s="23">
        <v>3500000000</v>
      </c>
      <c r="J1174" s="16" t="s">
        <v>3599</v>
      </c>
      <c r="K1174" s="16" t="s">
        <v>3600</v>
      </c>
      <c r="L1174" s="15">
        <v>1</v>
      </c>
      <c r="M1174" s="15" t="s">
        <v>928</v>
      </c>
      <c r="N1174" s="15" t="s">
        <v>3093</v>
      </c>
      <c r="O1174" s="15" t="s">
        <v>3094</v>
      </c>
      <c r="P1174" s="16" t="s">
        <v>3038</v>
      </c>
      <c r="Q1174" s="16" t="s">
        <v>3039</v>
      </c>
      <c r="R1174" s="16" t="s">
        <v>3095</v>
      </c>
      <c r="S1174" s="16" t="s">
        <v>3096</v>
      </c>
      <c r="T1174" s="16" t="s">
        <v>3042</v>
      </c>
      <c r="U1174" s="17" t="s">
        <v>3097</v>
      </c>
      <c r="V1174" s="17">
        <v>7737</v>
      </c>
      <c r="W1174" s="16">
        <v>19233</v>
      </c>
      <c r="X1174" s="18">
        <v>43045</v>
      </c>
      <c r="Y1174" s="16" t="s">
        <v>3098</v>
      </c>
      <c r="Z1174" s="16">
        <v>4600007890</v>
      </c>
      <c r="AA1174" s="19">
        <f t="shared" si="22"/>
        <v>1</v>
      </c>
      <c r="AB1174" s="17" t="s">
        <v>3099</v>
      </c>
      <c r="AC1174" s="17" t="s">
        <v>3046</v>
      </c>
      <c r="AD1174" s="17"/>
      <c r="AE1174" s="15" t="s">
        <v>3100</v>
      </c>
      <c r="AF1174" s="16" t="s">
        <v>53</v>
      </c>
      <c r="AG1174" s="15" t="s">
        <v>383</v>
      </c>
      <c r="AH1174"/>
      <c r="AI1174"/>
      <c r="AJ1174"/>
      <c r="AK1174"/>
      <c r="AL1174"/>
      <c r="AM1174"/>
      <c r="AN1174"/>
      <c r="AO1174"/>
      <c r="AP1174"/>
    </row>
    <row r="1175" spans="1:42" s="33" customFormat="1" ht="63" hidden="1" customHeight="1" x14ac:dyDescent="0.25">
      <c r="A1175" s="13" t="s">
        <v>3032</v>
      </c>
      <c r="B1175" s="14">
        <v>51212209</v>
      </c>
      <c r="C1175" s="15" t="s">
        <v>3091</v>
      </c>
      <c r="D1175" s="15" t="s">
        <v>3574</v>
      </c>
      <c r="E1175" s="14" t="s">
        <v>3586</v>
      </c>
      <c r="F1175" s="22" t="s">
        <v>3680</v>
      </c>
      <c r="G1175" s="24" t="s">
        <v>3683</v>
      </c>
      <c r="H1175" s="23">
        <v>5337942000</v>
      </c>
      <c r="I1175" s="23">
        <v>337942000</v>
      </c>
      <c r="J1175" s="16" t="s">
        <v>57</v>
      </c>
      <c r="K1175" s="16" t="s">
        <v>3817</v>
      </c>
      <c r="L1175" s="15" t="s">
        <v>3092</v>
      </c>
      <c r="M1175" s="15" t="s">
        <v>928</v>
      </c>
      <c r="N1175" s="15" t="s">
        <v>3093</v>
      </c>
      <c r="O1175" s="15" t="s">
        <v>3094</v>
      </c>
      <c r="P1175" s="16" t="s">
        <v>3038</v>
      </c>
      <c r="Q1175" s="16" t="s">
        <v>3039</v>
      </c>
      <c r="R1175" s="16" t="s">
        <v>3095</v>
      </c>
      <c r="S1175" s="16" t="s">
        <v>3096</v>
      </c>
      <c r="T1175" s="16" t="s">
        <v>3042</v>
      </c>
      <c r="U1175" s="17" t="s">
        <v>3097</v>
      </c>
      <c r="V1175" s="17"/>
      <c r="W1175" s="16"/>
      <c r="X1175" s="18"/>
      <c r="Y1175" s="16"/>
      <c r="Z1175" s="16"/>
      <c r="AA1175" s="19" t="str">
        <f t="shared" si="22"/>
        <v/>
      </c>
      <c r="AB1175" s="17"/>
      <c r="AC1175" s="17"/>
      <c r="AD1175" s="17"/>
      <c r="AE1175" s="15" t="s">
        <v>3100</v>
      </c>
      <c r="AF1175" s="16" t="s">
        <v>53</v>
      </c>
      <c r="AG1175" s="15" t="s">
        <v>383</v>
      </c>
      <c r="AH1175"/>
      <c r="AI1175"/>
      <c r="AJ1175"/>
      <c r="AK1175"/>
      <c r="AL1175"/>
      <c r="AM1175"/>
      <c r="AN1175"/>
      <c r="AO1175"/>
      <c r="AP1175"/>
    </row>
    <row r="1176" spans="1:42" s="33" customFormat="1" ht="63" hidden="1" customHeight="1" x14ac:dyDescent="0.25">
      <c r="A1176" s="13" t="s">
        <v>3032</v>
      </c>
      <c r="B1176" s="14" t="s">
        <v>4345</v>
      </c>
      <c r="C1176" s="15" t="s">
        <v>3101</v>
      </c>
      <c r="D1176" s="15" t="s">
        <v>3573</v>
      </c>
      <c r="E1176" s="14" t="s">
        <v>3577</v>
      </c>
      <c r="F1176" s="14" t="s">
        <v>3672</v>
      </c>
      <c r="G1176" s="24" t="s">
        <v>3683</v>
      </c>
      <c r="H1176" s="23">
        <v>60000000</v>
      </c>
      <c r="I1176" s="23">
        <v>60000000</v>
      </c>
      <c r="J1176" s="16" t="s">
        <v>3598</v>
      </c>
      <c r="K1176" s="16" t="s">
        <v>48</v>
      </c>
      <c r="L1176" s="15" t="s">
        <v>3092</v>
      </c>
      <c r="M1176" s="15" t="s">
        <v>928</v>
      </c>
      <c r="N1176" s="15" t="s">
        <v>3093</v>
      </c>
      <c r="O1176" s="15" t="s">
        <v>3094</v>
      </c>
      <c r="P1176" s="16" t="s">
        <v>3038</v>
      </c>
      <c r="Q1176" s="16" t="s">
        <v>3039</v>
      </c>
      <c r="R1176" s="16" t="s">
        <v>3095</v>
      </c>
      <c r="S1176" s="16" t="s">
        <v>3096</v>
      </c>
      <c r="T1176" s="16" t="s">
        <v>3042</v>
      </c>
      <c r="U1176" s="17" t="s">
        <v>3102</v>
      </c>
      <c r="V1176" s="17"/>
      <c r="W1176" s="16"/>
      <c r="X1176" s="18"/>
      <c r="Y1176" s="16"/>
      <c r="Z1176" s="16"/>
      <c r="AA1176" s="19" t="str">
        <f t="shared" si="22"/>
        <v/>
      </c>
      <c r="AB1176" s="17"/>
      <c r="AC1176" s="17"/>
      <c r="AD1176" s="17"/>
      <c r="AE1176" s="15" t="s">
        <v>3100</v>
      </c>
      <c r="AF1176" s="16" t="s">
        <v>53</v>
      </c>
      <c r="AG1176" s="15" t="s">
        <v>383</v>
      </c>
      <c r="AH1176"/>
      <c r="AI1176"/>
      <c r="AJ1176"/>
      <c r="AK1176"/>
      <c r="AL1176"/>
      <c r="AM1176"/>
      <c r="AN1176"/>
      <c r="AO1176"/>
      <c r="AP1176"/>
    </row>
    <row r="1177" spans="1:42" s="33" customFormat="1" ht="63" hidden="1" customHeight="1" x14ac:dyDescent="0.25">
      <c r="A1177" s="13" t="s">
        <v>3032</v>
      </c>
      <c r="B1177" s="14" t="s">
        <v>4346</v>
      </c>
      <c r="C1177" s="15" t="s">
        <v>3103</v>
      </c>
      <c r="D1177" s="15" t="s">
        <v>3572</v>
      </c>
      <c r="E1177" s="14" t="s">
        <v>3586</v>
      </c>
      <c r="F1177" s="14" t="s">
        <v>3672</v>
      </c>
      <c r="G1177" s="25" t="s">
        <v>3684</v>
      </c>
      <c r="H1177" s="23">
        <v>76000000</v>
      </c>
      <c r="I1177" s="23">
        <v>76000000</v>
      </c>
      <c r="J1177" s="16" t="s">
        <v>3598</v>
      </c>
      <c r="K1177" s="16" t="s">
        <v>48</v>
      </c>
      <c r="L1177" s="15" t="s">
        <v>3092</v>
      </c>
      <c r="M1177" s="15" t="s">
        <v>928</v>
      </c>
      <c r="N1177" s="15" t="s">
        <v>3093</v>
      </c>
      <c r="O1177" s="15" t="s">
        <v>3094</v>
      </c>
      <c r="P1177" s="16" t="s">
        <v>3038</v>
      </c>
      <c r="Q1177" s="16" t="s">
        <v>3039</v>
      </c>
      <c r="R1177" s="16" t="s">
        <v>3095</v>
      </c>
      <c r="S1177" s="16" t="s">
        <v>3096</v>
      </c>
      <c r="T1177" s="16" t="s">
        <v>3042</v>
      </c>
      <c r="U1177" s="17" t="s">
        <v>3097</v>
      </c>
      <c r="V1177" s="17"/>
      <c r="W1177" s="16"/>
      <c r="X1177" s="18"/>
      <c r="Y1177" s="16"/>
      <c r="Z1177" s="16"/>
      <c r="AA1177" s="19" t="str">
        <f t="shared" si="22"/>
        <v/>
      </c>
      <c r="AB1177" s="17"/>
      <c r="AC1177" s="17"/>
      <c r="AD1177" s="17"/>
      <c r="AE1177" s="15" t="s">
        <v>3092</v>
      </c>
      <c r="AF1177" s="16" t="s">
        <v>53</v>
      </c>
      <c r="AG1177" s="15" t="s">
        <v>383</v>
      </c>
      <c r="AH1177"/>
      <c r="AI1177"/>
      <c r="AJ1177"/>
      <c r="AK1177"/>
      <c r="AL1177"/>
      <c r="AM1177"/>
      <c r="AN1177"/>
      <c r="AO1177"/>
      <c r="AP1177"/>
    </row>
    <row r="1178" spans="1:42" s="33" customFormat="1" ht="63" hidden="1" customHeight="1" x14ac:dyDescent="0.25">
      <c r="A1178" s="13" t="s">
        <v>3032</v>
      </c>
      <c r="B1178" s="14">
        <v>55121802</v>
      </c>
      <c r="C1178" s="15" t="s">
        <v>3104</v>
      </c>
      <c r="D1178" s="15" t="s">
        <v>3573</v>
      </c>
      <c r="E1178" s="14" t="s">
        <v>3578</v>
      </c>
      <c r="F1178" s="14" t="s">
        <v>3672</v>
      </c>
      <c r="G1178" s="24" t="s">
        <v>3683</v>
      </c>
      <c r="H1178" s="23">
        <v>18394000</v>
      </c>
      <c r="I1178" s="23">
        <v>18394000</v>
      </c>
      <c r="J1178" s="16" t="s">
        <v>3598</v>
      </c>
      <c r="K1178" s="16" t="s">
        <v>48</v>
      </c>
      <c r="L1178" s="15" t="s">
        <v>3105</v>
      </c>
      <c r="M1178" s="15" t="s">
        <v>3106</v>
      </c>
      <c r="N1178" s="15" t="s">
        <v>3107</v>
      </c>
      <c r="O1178" s="15" t="s">
        <v>3108</v>
      </c>
      <c r="P1178" s="16" t="s">
        <v>3038</v>
      </c>
      <c r="Q1178" s="16" t="s">
        <v>3039</v>
      </c>
      <c r="R1178" s="16" t="s">
        <v>3109</v>
      </c>
      <c r="S1178" s="16" t="s">
        <v>3110</v>
      </c>
      <c r="T1178" s="16" t="s">
        <v>3042</v>
      </c>
      <c r="U1178" s="17" t="s">
        <v>3111</v>
      </c>
      <c r="V1178" s="17"/>
      <c r="W1178" s="16"/>
      <c r="X1178" s="18"/>
      <c r="Y1178" s="16"/>
      <c r="Z1178" s="16"/>
      <c r="AA1178" s="19" t="str">
        <f t="shared" si="22"/>
        <v/>
      </c>
      <c r="AB1178" s="17"/>
      <c r="AC1178" s="17"/>
      <c r="AD1178" s="17"/>
      <c r="AE1178" s="15" t="s">
        <v>3112</v>
      </c>
      <c r="AF1178" s="16" t="s">
        <v>53</v>
      </c>
      <c r="AG1178" s="15" t="s">
        <v>383</v>
      </c>
      <c r="AH1178"/>
      <c r="AI1178"/>
      <c r="AJ1178"/>
      <c r="AK1178"/>
      <c r="AL1178"/>
      <c r="AM1178"/>
      <c r="AN1178"/>
      <c r="AO1178"/>
      <c r="AP1178"/>
    </row>
    <row r="1179" spans="1:42" s="33" customFormat="1" ht="63" hidden="1" customHeight="1" x14ac:dyDescent="0.25">
      <c r="A1179" s="13" t="s">
        <v>3032</v>
      </c>
      <c r="B1179" s="14" t="s">
        <v>4347</v>
      </c>
      <c r="C1179" s="15" t="s">
        <v>3113</v>
      </c>
      <c r="D1179" s="15" t="s">
        <v>3749</v>
      </c>
      <c r="E1179" s="14" t="s">
        <v>3585</v>
      </c>
      <c r="F1179" s="22" t="s">
        <v>3680</v>
      </c>
      <c r="G1179" s="24" t="s">
        <v>3683</v>
      </c>
      <c r="H1179" s="23">
        <v>58096000</v>
      </c>
      <c r="I1179" s="23">
        <v>58096000</v>
      </c>
      <c r="J1179" s="16" t="s">
        <v>3598</v>
      </c>
      <c r="K1179" s="16" t="s">
        <v>48</v>
      </c>
      <c r="L1179" s="15" t="s">
        <v>3105</v>
      </c>
      <c r="M1179" s="15" t="s">
        <v>3106</v>
      </c>
      <c r="N1179" s="15" t="s">
        <v>3107</v>
      </c>
      <c r="O1179" s="15" t="s">
        <v>3108</v>
      </c>
      <c r="P1179" s="16" t="s">
        <v>3038</v>
      </c>
      <c r="Q1179" s="16" t="s">
        <v>3039</v>
      </c>
      <c r="R1179" s="16" t="s">
        <v>3109</v>
      </c>
      <c r="S1179" s="16" t="s">
        <v>3110</v>
      </c>
      <c r="T1179" s="16" t="s">
        <v>3042</v>
      </c>
      <c r="U1179" s="17" t="s">
        <v>3114</v>
      </c>
      <c r="V1179" s="17"/>
      <c r="W1179" s="16"/>
      <c r="X1179" s="18"/>
      <c r="Y1179" s="16"/>
      <c r="Z1179" s="16"/>
      <c r="AA1179" s="19" t="str">
        <f t="shared" si="22"/>
        <v/>
      </c>
      <c r="AB1179" s="17"/>
      <c r="AC1179" s="17"/>
      <c r="AD1179" s="17"/>
      <c r="AE1179" s="15" t="s">
        <v>3112</v>
      </c>
      <c r="AF1179" s="16" t="s">
        <v>53</v>
      </c>
      <c r="AG1179" s="15" t="s">
        <v>383</v>
      </c>
      <c r="AH1179"/>
      <c r="AI1179"/>
      <c r="AJ1179"/>
      <c r="AK1179"/>
      <c r="AL1179"/>
      <c r="AM1179"/>
      <c r="AN1179"/>
      <c r="AO1179"/>
      <c r="AP1179"/>
    </row>
    <row r="1180" spans="1:42" s="33" customFormat="1" ht="63" hidden="1" customHeight="1" x14ac:dyDescent="0.25">
      <c r="A1180" s="13" t="s">
        <v>3032</v>
      </c>
      <c r="B1180" s="14" t="s">
        <v>4348</v>
      </c>
      <c r="C1180" s="15" t="s">
        <v>3115</v>
      </c>
      <c r="D1180" s="15" t="s">
        <v>3571</v>
      </c>
      <c r="E1180" s="14" t="s">
        <v>3585</v>
      </c>
      <c r="F1180" s="22" t="s">
        <v>3680</v>
      </c>
      <c r="G1180" s="25" t="s">
        <v>3684</v>
      </c>
      <c r="H1180" s="23">
        <v>1076266647</v>
      </c>
      <c r="I1180" s="23">
        <v>876271135</v>
      </c>
      <c r="J1180" s="16" t="s">
        <v>3599</v>
      </c>
      <c r="K1180" s="16" t="s">
        <v>3600</v>
      </c>
      <c r="L1180" s="15" t="s">
        <v>3116</v>
      </c>
      <c r="M1180" s="15" t="s">
        <v>949</v>
      </c>
      <c r="N1180" s="15" t="s">
        <v>3117</v>
      </c>
      <c r="O1180" s="15" t="s">
        <v>3118</v>
      </c>
      <c r="P1180" s="16" t="s">
        <v>3038</v>
      </c>
      <c r="Q1180" s="16" t="s">
        <v>3039</v>
      </c>
      <c r="R1180" s="16" t="s">
        <v>3119</v>
      </c>
      <c r="S1180" s="16" t="s">
        <v>3120</v>
      </c>
      <c r="T1180" s="16" t="s">
        <v>3042</v>
      </c>
      <c r="U1180" s="17" t="s">
        <v>3121</v>
      </c>
      <c r="V1180" s="17">
        <v>7725</v>
      </c>
      <c r="W1180" s="16">
        <v>19131</v>
      </c>
      <c r="X1180" s="18">
        <v>43038</v>
      </c>
      <c r="Y1180" s="16" t="s">
        <v>3122</v>
      </c>
      <c r="Z1180" s="16">
        <v>4600007911</v>
      </c>
      <c r="AA1180" s="19">
        <f t="shared" si="22"/>
        <v>1</v>
      </c>
      <c r="AB1180" s="17" t="s">
        <v>1257</v>
      </c>
      <c r="AC1180" s="17" t="s">
        <v>3046</v>
      </c>
      <c r="AD1180" s="17">
        <v>1</v>
      </c>
      <c r="AE1180" s="15" t="s">
        <v>3116</v>
      </c>
      <c r="AF1180" s="16" t="s">
        <v>53</v>
      </c>
      <c r="AG1180" s="15" t="s">
        <v>383</v>
      </c>
      <c r="AH1180"/>
      <c r="AI1180"/>
      <c r="AJ1180"/>
      <c r="AK1180"/>
      <c r="AL1180"/>
      <c r="AM1180"/>
      <c r="AN1180"/>
      <c r="AO1180"/>
      <c r="AP1180"/>
    </row>
    <row r="1181" spans="1:42" s="33" customFormat="1" ht="63" hidden="1" customHeight="1" x14ac:dyDescent="0.25">
      <c r="A1181" s="13" t="s">
        <v>3032</v>
      </c>
      <c r="B1181" s="14" t="s">
        <v>4348</v>
      </c>
      <c r="C1181" s="15" t="s">
        <v>3115</v>
      </c>
      <c r="D1181" s="15" t="s">
        <v>3788</v>
      </c>
      <c r="E1181" s="14" t="s">
        <v>3586</v>
      </c>
      <c r="F1181" s="22" t="s">
        <v>3680</v>
      </c>
      <c r="G1181" s="25" t="s">
        <v>3684</v>
      </c>
      <c r="H1181" s="23">
        <v>1100000000</v>
      </c>
      <c r="I1181" s="23">
        <v>60000000</v>
      </c>
      <c r="J1181" s="16" t="s">
        <v>57</v>
      </c>
      <c r="K1181" s="16" t="s">
        <v>3817</v>
      </c>
      <c r="L1181" s="15" t="s">
        <v>3116</v>
      </c>
      <c r="M1181" s="15" t="s">
        <v>949</v>
      </c>
      <c r="N1181" s="15" t="s">
        <v>3117</v>
      </c>
      <c r="O1181" s="15" t="s">
        <v>3118</v>
      </c>
      <c r="P1181" s="16" t="s">
        <v>3038</v>
      </c>
      <c r="Q1181" s="16" t="s">
        <v>3039</v>
      </c>
      <c r="R1181" s="16" t="s">
        <v>3119</v>
      </c>
      <c r="S1181" s="16" t="s">
        <v>3120</v>
      </c>
      <c r="T1181" s="16" t="s">
        <v>3042</v>
      </c>
      <c r="U1181" s="17" t="s">
        <v>3121</v>
      </c>
      <c r="V1181" s="17"/>
      <c r="W1181" s="16"/>
      <c r="X1181" s="18"/>
      <c r="Y1181" s="16"/>
      <c r="Z1181" s="16"/>
      <c r="AA1181" s="19" t="str">
        <f t="shared" si="22"/>
        <v/>
      </c>
      <c r="AB1181" s="17"/>
      <c r="AC1181" s="17"/>
      <c r="AD1181" s="17" t="s">
        <v>906</v>
      </c>
      <c r="AE1181" s="15" t="s">
        <v>3116</v>
      </c>
      <c r="AF1181" s="16" t="s">
        <v>53</v>
      </c>
      <c r="AG1181" s="15" t="s">
        <v>383</v>
      </c>
      <c r="AH1181"/>
      <c r="AI1181"/>
      <c r="AJ1181"/>
      <c r="AK1181"/>
      <c r="AL1181"/>
      <c r="AM1181"/>
      <c r="AN1181"/>
      <c r="AO1181"/>
      <c r="AP1181"/>
    </row>
    <row r="1182" spans="1:42" s="33" customFormat="1" ht="63" hidden="1" customHeight="1" x14ac:dyDescent="0.25">
      <c r="A1182" s="13" t="s">
        <v>3032</v>
      </c>
      <c r="B1182" s="14" t="s">
        <v>4349</v>
      </c>
      <c r="C1182" s="15" t="s">
        <v>4350</v>
      </c>
      <c r="D1182" s="15" t="s">
        <v>3573</v>
      </c>
      <c r="E1182" s="14" t="s">
        <v>3582</v>
      </c>
      <c r="F1182" s="14" t="s">
        <v>3682</v>
      </c>
      <c r="G1182" s="25" t="s">
        <v>3684</v>
      </c>
      <c r="H1182" s="23">
        <v>130000000</v>
      </c>
      <c r="I1182" s="23">
        <v>130000000</v>
      </c>
      <c r="J1182" s="16" t="s">
        <v>3598</v>
      </c>
      <c r="K1182" s="16" t="s">
        <v>48</v>
      </c>
      <c r="L1182" s="15" t="s">
        <v>3116</v>
      </c>
      <c r="M1182" s="15" t="s">
        <v>949</v>
      </c>
      <c r="N1182" s="15" t="s">
        <v>3123</v>
      </c>
      <c r="O1182" s="15" t="s">
        <v>3118</v>
      </c>
      <c r="P1182" s="16" t="s">
        <v>3038</v>
      </c>
      <c r="Q1182" s="16" t="s">
        <v>3039</v>
      </c>
      <c r="R1182" s="16" t="s">
        <v>3119</v>
      </c>
      <c r="S1182" s="16" t="s">
        <v>3120</v>
      </c>
      <c r="T1182" s="16" t="s">
        <v>3042</v>
      </c>
      <c r="U1182" s="17" t="s">
        <v>3121</v>
      </c>
      <c r="V1182" s="17"/>
      <c r="W1182" s="16"/>
      <c r="X1182" s="18"/>
      <c r="Y1182" s="16"/>
      <c r="Z1182" s="16"/>
      <c r="AA1182" s="19" t="str">
        <f t="shared" si="22"/>
        <v/>
      </c>
      <c r="AB1182" s="17"/>
      <c r="AC1182" s="17"/>
      <c r="AD1182" s="17" t="s">
        <v>906</v>
      </c>
      <c r="AE1182" s="15" t="s">
        <v>3116</v>
      </c>
      <c r="AF1182" s="16" t="s">
        <v>53</v>
      </c>
      <c r="AG1182" s="15" t="s">
        <v>383</v>
      </c>
      <c r="AH1182"/>
      <c r="AI1182"/>
      <c r="AJ1182"/>
      <c r="AK1182"/>
      <c r="AL1182"/>
      <c r="AM1182"/>
      <c r="AN1182"/>
      <c r="AO1182"/>
      <c r="AP1182"/>
    </row>
    <row r="1183" spans="1:42" s="33" customFormat="1" ht="63" hidden="1" customHeight="1" x14ac:dyDescent="0.25">
      <c r="A1183" s="13" t="s">
        <v>3032</v>
      </c>
      <c r="B1183" s="15" t="s">
        <v>4351</v>
      </c>
      <c r="C1183" s="15" t="s">
        <v>4352</v>
      </c>
      <c r="D1183" s="15" t="s">
        <v>3575</v>
      </c>
      <c r="E1183" s="14" t="s">
        <v>3578</v>
      </c>
      <c r="F1183" s="14" t="s">
        <v>3615</v>
      </c>
      <c r="G1183" s="25" t="s">
        <v>3684</v>
      </c>
      <c r="H1183" s="23">
        <v>415000000</v>
      </c>
      <c r="I1183" s="23">
        <v>0</v>
      </c>
      <c r="J1183" s="16" t="s">
        <v>3598</v>
      </c>
      <c r="K1183" s="16" t="s">
        <v>48</v>
      </c>
      <c r="L1183" s="15" t="s">
        <v>3116</v>
      </c>
      <c r="M1183" s="15" t="s">
        <v>949</v>
      </c>
      <c r="N1183" s="15" t="s">
        <v>4353</v>
      </c>
      <c r="O1183" s="15" t="s">
        <v>3118</v>
      </c>
      <c r="P1183" s="16" t="s">
        <v>3038</v>
      </c>
      <c r="Q1183" s="16" t="s">
        <v>3039</v>
      </c>
      <c r="R1183" s="16" t="s">
        <v>3119</v>
      </c>
      <c r="S1183" s="16" t="s">
        <v>3120</v>
      </c>
      <c r="T1183" s="16" t="s">
        <v>3042</v>
      </c>
      <c r="U1183" s="17" t="s">
        <v>3121</v>
      </c>
      <c r="V1183" s="17"/>
      <c r="W1183" s="16"/>
      <c r="X1183" s="18"/>
      <c r="Y1183" s="16"/>
      <c r="Z1183" s="16"/>
      <c r="AA1183" s="19" t="str">
        <f t="shared" si="22"/>
        <v/>
      </c>
      <c r="AB1183" s="17"/>
      <c r="AC1183" s="17"/>
      <c r="AD1183" s="17" t="s">
        <v>906</v>
      </c>
      <c r="AE1183" s="15" t="s">
        <v>3116</v>
      </c>
      <c r="AF1183" s="16" t="s">
        <v>53</v>
      </c>
      <c r="AG1183" s="15" t="s">
        <v>383</v>
      </c>
      <c r="AH1183"/>
      <c r="AI1183"/>
      <c r="AJ1183"/>
      <c r="AK1183"/>
      <c r="AL1183"/>
      <c r="AM1183"/>
      <c r="AN1183"/>
      <c r="AO1183"/>
      <c r="AP1183"/>
    </row>
    <row r="1184" spans="1:42" s="33" customFormat="1" ht="63" hidden="1" customHeight="1" x14ac:dyDescent="0.25">
      <c r="A1184" s="13" t="s">
        <v>3032</v>
      </c>
      <c r="B1184" s="14">
        <v>41121807</v>
      </c>
      <c r="C1184" s="15" t="s">
        <v>4354</v>
      </c>
      <c r="D1184" s="15" t="s">
        <v>3749</v>
      </c>
      <c r="E1184" s="14" t="s">
        <v>3584</v>
      </c>
      <c r="F1184" s="22" t="s">
        <v>3680</v>
      </c>
      <c r="G1184" s="25" t="s">
        <v>3684</v>
      </c>
      <c r="H1184" s="23">
        <v>135000000</v>
      </c>
      <c r="I1184" s="23">
        <v>0</v>
      </c>
      <c r="J1184" s="16" t="s">
        <v>3598</v>
      </c>
      <c r="K1184" s="16" t="s">
        <v>48</v>
      </c>
      <c r="L1184" s="15" t="s">
        <v>3116</v>
      </c>
      <c r="M1184" s="15" t="s">
        <v>949</v>
      </c>
      <c r="N1184" s="15" t="s">
        <v>3124</v>
      </c>
      <c r="O1184" s="15" t="s">
        <v>3118</v>
      </c>
      <c r="P1184" s="16" t="s">
        <v>3038</v>
      </c>
      <c r="Q1184" s="16" t="s">
        <v>3039</v>
      </c>
      <c r="R1184" s="16" t="s">
        <v>3119</v>
      </c>
      <c r="S1184" s="16" t="s">
        <v>3120</v>
      </c>
      <c r="T1184" s="16" t="s">
        <v>3042</v>
      </c>
      <c r="U1184" s="17" t="s">
        <v>3121</v>
      </c>
      <c r="V1184" s="17"/>
      <c r="W1184" s="16"/>
      <c r="X1184" s="18"/>
      <c r="Y1184" s="16"/>
      <c r="Z1184" s="16"/>
      <c r="AA1184" s="19" t="str">
        <f t="shared" si="22"/>
        <v/>
      </c>
      <c r="AB1184" s="17"/>
      <c r="AC1184" s="17"/>
      <c r="AD1184" s="17" t="s">
        <v>906</v>
      </c>
      <c r="AE1184" s="15" t="s">
        <v>3116</v>
      </c>
      <c r="AF1184" s="16" t="s">
        <v>53</v>
      </c>
      <c r="AG1184" s="15" t="s">
        <v>383</v>
      </c>
      <c r="AH1184"/>
      <c r="AI1184"/>
      <c r="AJ1184"/>
      <c r="AK1184"/>
      <c r="AL1184"/>
      <c r="AM1184"/>
      <c r="AN1184"/>
      <c r="AO1184"/>
      <c r="AP1184"/>
    </row>
    <row r="1185" spans="1:42" s="33" customFormat="1" ht="63" hidden="1" customHeight="1" x14ac:dyDescent="0.25">
      <c r="A1185" s="13" t="s">
        <v>3032</v>
      </c>
      <c r="B1185" s="14">
        <v>41116118</v>
      </c>
      <c r="C1185" s="15" t="s">
        <v>3125</v>
      </c>
      <c r="D1185" s="15" t="s">
        <v>3576</v>
      </c>
      <c r="E1185" s="14" t="s">
        <v>3589</v>
      </c>
      <c r="F1185" s="14" t="s">
        <v>3615</v>
      </c>
      <c r="G1185" s="25" t="s">
        <v>3684</v>
      </c>
      <c r="H1185" s="23">
        <v>100000000</v>
      </c>
      <c r="I1185" s="23">
        <v>100000000</v>
      </c>
      <c r="J1185" s="16" t="s">
        <v>3598</v>
      </c>
      <c r="K1185" s="16" t="s">
        <v>48</v>
      </c>
      <c r="L1185" s="15" t="s">
        <v>3126</v>
      </c>
      <c r="M1185" s="15" t="s">
        <v>3127</v>
      </c>
      <c r="N1185" s="15" t="s">
        <v>3128</v>
      </c>
      <c r="O1185" s="15" t="s">
        <v>3129</v>
      </c>
      <c r="P1185" s="16" t="s">
        <v>3038</v>
      </c>
      <c r="Q1185" s="16" t="s">
        <v>3039</v>
      </c>
      <c r="R1185" s="16" t="s">
        <v>3130</v>
      </c>
      <c r="S1185" s="16" t="s">
        <v>3131</v>
      </c>
      <c r="T1185" s="16" t="s">
        <v>3042</v>
      </c>
      <c r="U1185" s="17" t="s">
        <v>3132</v>
      </c>
      <c r="V1185" s="17"/>
      <c r="W1185" s="16"/>
      <c r="X1185" s="18"/>
      <c r="Y1185" s="16"/>
      <c r="Z1185" s="16"/>
      <c r="AA1185" s="19" t="str">
        <f t="shared" si="22"/>
        <v/>
      </c>
      <c r="AB1185" s="17"/>
      <c r="AC1185" s="17"/>
      <c r="AD1185" s="17"/>
      <c r="AE1185" s="15" t="s">
        <v>3126</v>
      </c>
      <c r="AF1185" s="16" t="s">
        <v>53</v>
      </c>
      <c r="AG1185" s="15" t="s">
        <v>383</v>
      </c>
      <c r="AH1185"/>
      <c r="AI1185"/>
      <c r="AJ1185"/>
      <c r="AK1185"/>
      <c r="AL1185"/>
      <c r="AM1185"/>
      <c r="AN1185"/>
      <c r="AO1185"/>
      <c r="AP1185"/>
    </row>
    <row r="1186" spans="1:42" s="33" customFormat="1" ht="63" hidden="1" customHeight="1" x14ac:dyDescent="0.25">
      <c r="A1186" s="13" t="s">
        <v>3032</v>
      </c>
      <c r="B1186" s="14" t="s">
        <v>4338</v>
      </c>
      <c r="C1186" s="15" t="s">
        <v>3133</v>
      </c>
      <c r="D1186" s="15" t="s">
        <v>3892</v>
      </c>
      <c r="E1186" s="14" t="s">
        <v>3578</v>
      </c>
      <c r="F1186" s="14" t="s">
        <v>3672</v>
      </c>
      <c r="G1186" s="25" t="s">
        <v>3684</v>
      </c>
      <c r="H1186" s="23">
        <v>10000000</v>
      </c>
      <c r="I1186" s="23">
        <v>10000000</v>
      </c>
      <c r="J1186" s="16" t="s">
        <v>3598</v>
      </c>
      <c r="K1186" s="16" t="s">
        <v>48</v>
      </c>
      <c r="L1186" s="15" t="s">
        <v>3126</v>
      </c>
      <c r="M1186" s="15" t="s">
        <v>3127</v>
      </c>
      <c r="N1186" s="15" t="s">
        <v>3128</v>
      </c>
      <c r="O1186" s="15" t="s">
        <v>3129</v>
      </c>
      <c r="P1186" s="16" t="s">
        <v>3038</v>
      </c>
      <c r="Q1186" s="16" t="s">
        <v>3039</v>
      </c>
      <c r="R1186" s="16" t="s">
        <v>3130</v>
      </c>
      <c r="S1186" s="16" t="s">
        <v>3131</v>
      </c>
      <c r="T1186" s="16" t="s">
        <v>3042</v>
      </c>
      <c r="U1186" s="17" t="s">
        <v>3132</v>
      </c>
      <c r="V1186" s="17"/>
      <c r="W1186" s="16"/>
      <c r="X1186" s="18"/>
      <c r="Y1186" s="16"/>
      <c r="Z1186" s="16"/>
      <c r="AA1186" s="19" t="str">
        <f t="shared" si="22"/>
        <v/>
      </c>
      <c r="AB1186" s="17"/>
      <c r="AC1186" s="17"/>
      <c r="AD1186" s="17"/>
      <c r="AE1186" s="15" t="s">
        <v>3126</v>
      </c>
      <c r="AF1186" s="16" t="s">
        <v>53</v>
      </c>
      <c r="AG1186" s="15" t="s">
        <v>383</v>
      </c>
      <c r="AH1186"/>
      <c r="AI1186"/>
      <c r="AJ1186"/>
      <c r="AK1186"/>
      <c r="AL1186"/>
      <c r="AM1186"/>
      <c r="AN1186"/>
      <c r="AO1186"/>
      <c r="AP1186"/>
    </row>
    <row r="1187" spans="1:42" s="33" customFormat="1" ht="63" hidden="1" customHeight="1" x14ac:dyDescent="0.25">
      <c r="A1187" s="13" t="s">
        <v>3032</v>
      </c>
      <c r="B1187" s="14">
        <v>82101801</v>
      </c>
      <c r="C1187" s="15" t="s">
        <v>3134</v>
      </c>
      <c r="D1187" s="15" t="s">
        <v>3749</v>
      </c>
      <c r="E1187" s="14" t="s">
        <v>3578</v>
      </c>
      <c r="F1187" s="22" t="s">
        <v>3680</v>
      </c>
      <c r="G1187" s="24" t="s">
        <v>3683</v>
      </c>
      <c r="H1187" s="23">
        <v>100000000</v>
      </c>
      <c r="I1187" s="23">
        <v>36394000</v>
      </c>
      <c r="J1187" s="16" t="s">
        <v>3598</v>
      </c>
      <c r="K1187" s="16" t="s">
        <v>48</v>
      </c>
      <c r="L1187" s="15" t="s">
        <v>3050</v>
      </c>
      <c r="M1187" s="15" t="s">
        <v>949</v>
      </c>
      <c r="N1187" s="15" t="s">
        <v>3135</v>
      </c>
      <c r="O1187" s="15" t="s">
        <v>3052</v>
      </c>
      <c r="P1187" s="16" t="s">
        <v>3038</v>
      </c>
      <c r="Q1187" s="16" t="s">
        <v>3039</v>
      </c>
      <c r="R1187" s="16" t="s">
        <v>3053</v>
      </c>
      <c r="S1187" s="16" t="s">
        <v>3054</v>
      </c>
      <c r="T1187" s="16" t="s">
        <v>3042</v>
      </c>
      <c r="U1187" s="17" t="s">
        <v>3055</v>
      </c>
      <c r="V1187" s="17"/>
      <c r="W1187" s="16"/>
      <c r="X1187" s="18"/>
      <c r="Y1187" s="16"/>
      <c r="Z1187" s="16"/>
      <c r="AA1187" s="19" t="str">
        <f t="shared" si="22"/>
        <v/>
      </c>
      <c r="AB1187" s="17"/>
      <c r="AC1187" s="17"/>
      <c r="AD1187" s="17"/>
      <c r="AE1187" s="15" t="s">
        <v>3056</v>
      </c>
      <c r="AF1187" s="16" t="s">
        <v>53</v>
      </c>
      <c r="AG1187" s="15" t="s">
        <v>383</v>
      </c>
      <c r="AH1187"/>
      <c r="AI1187"/>
      <c r="AJ1187"/>
      <c r="AK1187"/>
      <c r="AL1187"/>
      <c r="AM1187"/>
      <c r="AN1187"/>
      <c r="AO1187"/>
      <c r="AP1187"/>
    </row>
    <row r="1188" spans="1:42" s="33" customFormat="1" ht="63" hidden="1" customHeight="1" x14ac:dyDescent="0.25">
      <c r="A1188" s="13" t="s">
        <v>3032</v>
      </c>
      <c r="B1188" s="14">
        <v>82101801</v>
      </c>
      <c r="C1188" s="15" t="s">
        <v>3134</v>
      </c>
      <c r="D1188" s="15" t="s">
        <v>3749</v>
      </c>
      <c r="E1188" s="14" t="s">
        <v>3578</v>
      </c>
      <c r="F1188" s="22" t="s">
        <v>3680</v>
      </c>
      <c r="G1188" s="25" t="s">
        <v>3684</v>
      </c>
      <c r="H1188" s="23">
        <v>31059637</v>
      </c>
      <c r="I1188" s="23">
        <v>31059637</v>
      </c>
      <c r="J1188" s="16" t="s">
        <v>3598</v>
      </c>
      <c r="K1188" s="16" t="s">
        <v>48</v>
      </c>
      <c r="L1188" s="15" t="s">
        <v>3072</v>
      </c>
      <c r="M1188" s="15" t="s">
        <v>949</v>
      </c>
      <c r="N1188" s="15" t="s">
        <v>3073</v>
      </c>
      <c r="O1188" s="15" t="s">
        <v>3074</v>
      </c>
      <c r="P1188" s="16" t="s">
        <v>3038</v>
      </c>
      <c r="Q1188" s="16" t="s">
        <v>3039</v>
      </c>
      <c r="R1188" s="16" t="s">
        <v>3075</v>
      </c>
      <c r="S1188" s="16" t="s">
        <v>3076</v>
      </c>
      <c r="T1188" s="16" t="s">
        <v>3042</v>
      </c>
      <c r="U1188" s="17" t="s">
        <v>3077</v>
      </c>
      <c r="V1188" s="17"/>
      <c r="W1188" s="16"/>
      <c r="X1188" s="18"/>
      <c r="Y1188" s="16"/>
      <c r="Z1188" s="16"/>
      <c r="AA1188" s="19" t="str">
        <f t="shared" si="22"/>
        <v/>
      </c>
      <c r="AB1188" s="17"/>
      <c r="AC1188" s="17"/>
      <c r="AD1188" s="17"/>
      <c r="AE1188" s="15">
        <v>1</v>
      </c>
      <c r="AF1188" s="16" t="s">
        <v>53</v>
      </c>
      <c r="AG1188" s="15" t="s">
        <v>383</v>
      </c>
      <c r="AH1188"/>
      <c r="AI1188"/>
      <c r="AJ1188"/>
      <c r="AK1188"/>
      <c r="AL1188"/>
      <c r="AM1188"/>
      <c r="AN1188"/>
      <c r="AO1188"/>
      <c r="AP1188"/>
    </row>
    <row r="1189" spans="1:42" s="33" customFormat="1" ht="63" hidden="1" customHeight="1" x14ac:dyDescent="0.25">
      <c r="A1189" s="13" t="s">
        <v>3032</v>
      </c>
      <c r="B1189" s="14">
        <v>82101801</v>
      </c>
      <c r="C1189" s="15" t="s">
        <v>3134</v>
      </c>
      <c r="D1189" s="15" t="s">
        <v>3749</v>
      </c>
      <c r="E1189" s="14" t="s">
        <v>3578</v>
      </c>
      <c r="F1189" s="22" t="s">
        <v>3680</v>
      </c>
      <c r="G1189" s="24" t="s">
        <v>3683</v>
      </c>
      <c r="H1189" s="23">
        <v>100000000</v>
      </c>
      <c r="I1189" s="23">
        <v>100000000</v>
      </c>
      <c r="J1189" s="16" t="s">
        <v>3598</v>
      </c>
      <c r="K1189" s="16" t="s">
        <v>48</v>
      </c>
      <c r="L1189" s="15" t="s">
        <v>3092</v>
      </c>
      <c r="M1189" s="15" t="s">
        <v>928</v>
      </c>
      <c r="N1189" s="15" t="s">
        <v>3093</v>
      </c>
      <c r="O1189" s="15" t="s">
        <v>3094</v>
      </c>
      <c r="P1189" s="16" t="s">
        <v>3038</v>
      </c>
      <c r="Q1189" s="16" t="s">
        <v>3039</v>
      </c>
      <c r="R1189" s="16" t="s">
        <v>3095</v>
      </c>
      <c r="S1189" s="16" t="s">
        <v>3096</v>
      </c>
      <c r="T1189" s="16" t="s">
        <v>3042</v>
      </c>
      <c r="U1189" s="17" t="s">
        <v>3102</v>
      </c>
      <c r="V1189" s="17"/>
      <c r="W1189" s="16"/>
      <c r="X1189" s="18"/>
      <c r="Y1189" s="16"/>
      <c r="Z1189" s="16"/>
      <c r="AA1189" s="19" t="str">
        <f t="shared" si="22"/>
        <v/>
      </c>
      <c r="AB1189" s="17"/>
      <c r="AC1189" s="17"/>
      <c r="AD1189" s="17"/>
      <c r="AE1189" s="15"/>
      <c r="AF1189" s="16" t="s">
        <v>53</v>
      </c>
      <c r="AG1189" s="15" t="s">
        <v>383</v>
      </c>
      <c r="AH1189"/>
      <c r="AI1189"/>
      <c r="AJ1189"/>
      <c r="AK1189"/>
      <c r="AL1189"/>
      <c r="AM1189"/>
      <c r="AN1189"/>
      <c r="AO1189"/>
      <c r="AP1189"/>
    </row>
    <row r="1190" spans="1:42" s="33" customFormat="1" ht="63" hidden="1" customHeight="1" x14ac:dyDescent="0.25">
      <c r="A1190" s="13" t="s">
        <v>3032</v>
      </c>
      <c r="B1190" s="14">
        <v>82101801</v>
      </c>
      <c r="C1190" s="15" t="s">
        <v>3134</v>
      </c>
      <c r="D1190" s="15" t="s">
        <v>3749</v>
      </c>
      <c r="E1190" s="14" t="s">
        <v>3578</v>
      </c>
      <c r="F1190" s="22" t="s">
        <v>3680</v>
      </c>
      <c r="G1190" s="25" t="s">
        <v>3684</v>
      </c>
      <c r="H1190" s="23">
        <v>150000000</v>
      </c>
      <c r="I1190" s="23">
        <v>0</v>
      </c>
      <c r="J1190" s="16" t="s">
        <v>3598</v>
      </c>
      <c r="K1190" s="16" t="s">
        <v>48</v>
      </c>
      <c r="L1190" s="15" t="s">
        <v>3081</v>
      </c>
      <c r="M1190" s="15" t="s">
        <v>949</v>
      </c>
      <c r="N1190" s="15" t="s">
        <v>3082</v>
      </c>
      <c r="O1190" s="15" t="s">
        <v>3083</v>
      </c>
      <c r="P1190" s="16" t="s">
        <v>3038</v>
      </c>
      <c r="Q1190" s="16" t="s">
        <v>3039</v>
      </c>
      <c r="R1190" s="16" t="s">
        <v>3084</v>
      </c>
      <c r="S1190" s="16" t="s">
        <v>3085</v>
      </c>
      <c r="T1190" s="16" t="s">
        <v>3042</v>
      </c>
      <c r="U1190" s="17" t="s">
        <v>3086</v>
      </c>
      <c r="V1190" s="17"/>
      <c r="W1190" s="16"/>
      <c r="X1190" s="18"/>
      <c r="Y1190" s="16"/>
      <c r="Z1190" s="16"/>
      <c r="AA1190" s="19" t="str">
        <f t="shared" si="22"/>
        <v/>
      </c>
      <c r="AB1190" s="17"/>
      <c r="AC1190" s="17"/>
      <c r="AD1190" s="17"/>
      <c r="AE1190" s="15"/>
      <c r="AF1190" s="16" t="s">
        <v>53</v>
      </c>
      <c r="AG1190" s="15" t="s">
        <v>383</v>
      </c>
      <c r="AH1190"/>
      <c r="AI1190"/>
      <c r="AJ1190"/>
      <c r="AK1190"/>
      <c r="AL1190"/>
      <c r="AM1190"/>
      <c r="AN1190"/>
      <c r="AO1190"/>
      <c r="AP1190"/>
    </row>
    <row r="1191" spans="1:42" s="33" customFormat="1" ht="63" hidden="1" customHeight="1" x14ac:dyDescent="0.25">
      <c r="A1191" s="13" t="s">
        <v>3032</v>
      </c>
      <c r="B1191" s="14">
        <v>82101801</v>
      </c>
      <c r="C1191" s="15" t="s">
        <v>3134</v>
      </c>
      <c r="D1191" s="15" t="s">
        <v>3749</v>
      </c>
      <c r="E1191" s="14" t="s">
        <v>3578</v>
      </c>
      <c r="F1191" s="22" t="s">
        <v>3680</v>
      </c>
      <c r="G1191" s="25" t="s">
        <v>3684</v>
      </c>
      <c r="H1191" s="23">
        <v>150000000</v>
      </c>
      <c r="I1191" s="23">
        <v>0</v>
      </c>
      <c r="J1191" s="16" t="s">
        <v>3598</v>
      </c>
      <c r="K1191" s="16" t="s">
        <v>48</v>
      </c>
      <c r="L1191" s="15" t="s">
        <v>3126</v>
      </c>
      <c r="M1191" s="15" t="s">
        <v>3127</v>
      </c>
      <c r="N1191" s="15" t="s">
        <v>3128</v>
      </c>
      <c r="O1191" s="15" t="s">
        <v>3129</v>
      </c>
      <c r="P1191" s="16" t="s">
        <v>3038</v>
      </c>
      <c r="Q1191" s="16" t="s">
        <v>3039</v>
      </c>
      <c r="R1191" s="16" t="s">
        <v>3130</v>
      </c>
      <c r="S1191" s="16" t="s">
        <v>3131</v>
      </c>
      <c r="T1191" s="16" t="s">
        <v>3042</v>
      </c>
      <c r="U1191" s="17" t="s">
        <v>3132</v>
      </c>
      <c r="V1191" s="17"/>
      <c r="W1191" s="16"/>
      <c r="X1191" s="18"/>
      <c r="Y1191" s="16"/>
      <c r="Z1191" s="16"/>
      <c r="AA1191" s="19" t="str">
        <f t="shared" si="22"/>
        <v/>
      </c>
      <c r="AB1191" s="17"/>
      <c r="AC1191" s="17"/>
      <c r="AD1191" s="17"/>
      <c r="AE1191" s="15"/>
      <c r="AF1191" s="16" t="s">
        <v>53</v>
      </c>
      <c r="AG1191" s="15" t="s">
        <v>383</v>
      </c>
      <c r="AH1191"/>
      <c r="AI1191"/>
      <c r="AJ1191"/>
      <c r="AK1191"/>
      <c r="AL1191"/>
      <c r="AM1191"/>
      <c r="AN1191"/>
      <c r="AO1191"/>
      <c r="AP1191"/>
    </row>
    <row r="1192" spans="1:42" s="33" customFormat="1" ht="63" hidden="1" customHeight="1" x14ac:dyDescent="0.25">
      <c r="A1192" s="13" t="s">
        <v>3032</v>
      </c>
      <c r="B1192" s="14">
        <v>82101801</v>
      </c>
      <c r="C1192" s="15" t="s">
        <v>3134</v>
      </c>
      <c r="D1192" s="15" t="s">
        <v>3749</v>
      </c>
      <c r="E1192" s="14" t="s">
        <v>3578</v>
      </c>
      <c r="F1192" s="22" t="s">
        <v>3680</v>
      </c>
      <c r="G1192" s="25" t="s">
        <v>3684</v>
      </c>
      <c r="H1192" s="23">
        <v>100000000</v>
      </c>
      <c r="I1192" s="23">
        <v>50000000</v>
      </c>
      <c r="J1192" s="16" t="s">
        <v>3598</v>
      </c>
      <c r="K1192" s="16" t="s">
        <v>48</v>
      </c>
      <c r="L1192" s="15" t="s">
        <v>3034</v>
      </c>
      <c r="M1192" s="15" t="s">
        <v>3035</v>
      </c>
      <c r="N1192" s="15" t="s">
        <v>3036</v>
      </c>
      <c r="O1192" s="15" t="s">
        <v>3037</v>
      </c>
      <c r="P1192" s="16" t="s">
        <v>3038</v>
      </c>
      <c r="Q1192" s="16" t="s">
        <v>3039</v>
      </c>
      <c r="R1192" s="16" t="s">
        <v>3040</v>
      </c>
      <c r="S1192" s="16" t="s">
        <v>3041</v>
      </c>
      <c r="T1192" s="16" t="s">
        <v>3042</v>
      </c>
      <c r="U1192" s="17" t="s">
        <v>3043</v>
      </c>
      <c r="V1192" s="17"/>
      <c r="W1192" s="16"/>
      <c r="X1192" s="18"/>
      <c r="Y1192" s="16"/>
      <c r="Z1192" s="16"/>
      <c r="AA1192" s="19" t="str">
        <f t="shared" si="22"/>
        <v/>
      </c>
      <c r="AB1192" s="17"/>
      <c r="AC1192" s="17"/>
      <c r="AD1192" s="17" t="s">
        <v>906</v>
      </c>
      <c r="AE1192" s="15"/>
      <c r="AF1192" s="16" t="s">
        <v>53</v>
      </c>
      <c r="AG1192" s="15" t="s">
        <v>383</v>
      </c>
      <c r="AH1192"/>
      <c r="AI1192"/>
      <c r="AJ1192"/>
      <c r="AK1192"/>
      <c r="AL1192"/>
      <c r="AM1192"/>
      <c r="AN1192"/>
      <c r="AO1192"/>
      <c r="AP1192"/>
    </row>
    <row r="1193" spans="1:42" s="33" customFormat="1" ht="63" hidden="1" customHeight="1" x14ac:dyDescent="0.25">
      <c r="A1193" s="13" t="s">
        <v>3032</v>
      </c>
      <c r="B1193" s="14">
        <v>82101801</v>
      </c>
      <c r="C1193" s="15" t="s">
        <v>3134</v>
      </c>
      <c r="D1193" s="15" t="s">
        <v>3749</v>
      </c>
      <c r="E1193" s="14" t="s">
        <v>3578</v>
      </c>
      <c r="F1193" s="22" t="s">
        <v>3680</v>
      </c>
      <c r="G1193" s="25" t="s">
        <v>3684</v>
      </c>
      <c r="H1193" s="23">
        <v>150000000</v>
      </c>
      <c r="I1193" s="23">
        <v>0</v>
      </c>
      <c r="J1193" s="16" t="s">
        <v>3598</v>
      </c>
      <c r="K1193" s="16" t="s">
        <v>48</v>
      </c>
      <c r="L1193" s="15" t="s">
        <v>3116</v>
      </c>
      <c r="M1193" s="15" t="s">
        <v>949</v>
      </c>
      <c r="N1193" s="15" t="s">
        <v>3124</v>
      </c>
      <c r="O1193" s="15" t="s">
        <v>3118</v>
      </c>
      <c r="P1193" s="16" t="s">
        <v>3038</v>
      </c>
      <c r="Q1193" s="16" t="s">
        <v>3039</v>
      </c>
      <c r="R1193" s="16" t="s">
        <v>3119</v>
      </c>
      <c r="S1193" s="16" t="s">
        <v>3120</v>
      </c>
      <c r="T1193" s="16" t="s">
        <v>3042</v>
      </c>
      <c r="U1193" s="17" t="s">
        <v>3121</v>
      </c>
      <c r="V1193" s="17"/>
      <c r="W1193" s="16"/>
      <c r="X1193" s="18"/>
      <c r="Y1193" s="16"/>
      <c r="Z1193" s="16"/>
      <c r="AA1193" s="19" t="str">
        <f t="shared" si="22"/>
        <v/>
      </c>
      <c r="AB1193" s="17"/>
      <c r="AC1193" s="17"/>
      <c r="AD1193" s="17" t="s">
        <v>906</v>
      </c>
      <c r="AE1193" s="15"/>
      <c r="AF1193" s="16" t="s">
        <v>53</v>
      </c>
      <c r="AG1193" s="15" t="s">
        <v>383</v>
      </c>
      <c r="AH1193"/>
      <c r="AI1193"/>
      <c r="AJ1193"/>
      <c r="AK1193"/>
      <c r="AL1193"/>
      <c r="AM1193"/>
      <c r="AN1193"/>
      <c r="AO1193"/>
      <c r="AP1193"/>
    </row>
    <row r="1194" spans="1:42" s="33" customFormat="1" ht="63" hidden="1" customHeight="1" x14ac:dyDescent="0.25">
      <c r="A1194" s="13" t="s">
        <v>3032</v>
      </c>
      <c r="B1194" s="14">
        <v>82101801</v>
      </c>
      <c r="C1194" s="15" t="s">
        <v>3134</v>
      </c>
      <c r="D1194" s="15" t="s">
        <v>3749</v>
      </c>
      <c r="E1194" s="14" t="s">
        <v>3579</v>
      </c>
      <c r="F1194" s="22" t="s">
        <v>3680</v>
      </c>
      <c r="G1194" s="25" t="s">
        <v>3684</v>
      </c>
      <c r="H1194" s="23">
        <v>50000000</v>
      </c>
      <c r="I1194" s="23">
        <v>50000000</v>
      </c>
      <c r="J1194" s="16" t="s">
        <v>3598</v>
      </c>
      <c r="K1194" s="16" t="s">
        <v>48</v>
      </c>
      <c r="L1194" s="15" t="s">
        <v>3105</v>
      </c>
      <c r="M1194" s="15" t="s">
        <v>3106</v>
      </c>
      <c r="N1194" s="15" t="s">
        <v>3107</v>
      </c>
      <c r="O1194" s="15" t="s">
        <v>3108</v>
      </c>
      <c r="P1194" s="16" t="s">
        <v>3038</v>
      </c>
      <c r="Q1194" s="16" t="s">
        <v>3039</v>
      </c>
      <c r="R1194" s="16" t="s">
        <v>3109</v>
      </c>
      <c r="S1194" s="16" t="s">
        <v>3110</v>
      </c>
      <c r="T1194" s="16" t="s">
        <v>3042</v>
      </c>
      <c r="U1194" s="17" t="s">
        <v>3111</v>
      </c>
      <c r="V1194" s="17"/>
      <c r="W1194" s="16"/>
      <c r="X1194" s="18"/>
      <c r="Y1194" s="16"/>
      <c r="Z1194" s="16"/>
      <c r="AA1194" s="19" t="str">
        <f t="shared" si="22"/>
        <v/>
      </c>
      <c r="AB1194" s="17"/>
      <c r="AC1194" s="17"/>
      <c r="AD1194" s="17"/>
      <c r="AE1194" s="15"/>
      <c r="AF1194" s="16" t="s">
        <v>53</v>
      </c>
      <c r="AG1194" s="15" t="s">
        <v>383</v>
      </c>
      <c r="AH1194"/>
      <c r="AI1194"/>
      <c r="AJ1194"/>
      <c r="AK1194"/>
      <c r="AL1194"/>
      <c r="AM1194"/>
      <c r="AN1194"/>
      <c r="AO1194"/>
      <c r="AP1194"/>
    </row>
    <row r="1195" spans="1:42" s="33" customFormat="1" ht="63" hidden="1" customHeight="1" x14ac:dyDescent="0.25">
      <c r="A1195" s="13" t="s">
        <v>3032</v>
      </c>
      <c r="B1195" s="14" t="s">
        <v>3136</v>
      </c>
      <c r="C1195" s="15" t="s">
        <v>3137</v>
      </c>
      <c r="D1195" s="15" t="s">
        <v>3571</v>
      </c>
      <c r="E1195" s="14" t="s">
        <v>3579</v>
      </c>
      <c r="F1195" s="14" t="s">
        <v>3615</v>
      </c>
      <c r="G1195" s="24" t="s">
        <v>3683</v>
      </c>
      <c r="H1195" s="23">
        <v>160000000</v>
      </c>
      <c r="I1195" s="23">
        <v>160000000</v>
      </c>
      <c r="J1195" s="16" t="s">
        <v>3598</v>
      </c>
      <c r="K1195" s="16" t="s">
        <v>48</v>
      </c>
      <c r="L1195" s="15" t="s">
        <v>3092</v>
      </c>
      <c r="M1195" s="15" t="s">
        <v>928</v>
      </c>
      <c r="N1195" s="15" t="s">
        <v>3093</v>
      </c>
      <c r="O1195" s="15" t="s">
        <v>3094</v>
      </c>
      <c r="P1195" s="16" t="s">
        <v>3038</v>
      </c>
      <c r="Q1195" s="16" t="s">
        <v>3039</v>
      </c>
      <c r="R1195" s="16" t="s">
        <v>3095</v>
      </c>
      <c r="S1195" s="16" t="s">
        <v>3096</v>
      </c>
      <c r="T1195" s="16" t="s">
        <v>3042</v>
      </c>
      <c r="U1195" s="17" t="s">
        <v>3102</v>
      </c>
      <c r="V1195" s="17"/>
      <c r="W1195" s="16"/>
      <c r="X1195" s="18"/>
      <c r="Y1195" s="16"/>
      <c r="Z1195" s="16"/>
      <c r="AA1195" s="19" t="str">
        <f t="shared" si="22"/>
        <v/>
      </c>
      <c r="AB1195" s="17"/>
      <c r="AC1195" s="17"/>
      <c r="AD1195" s="17"/>
      <c r="AE1195" s="15" t="s">
        <v>3138</v>
      </c>
      <c r="AF1195" s="16" t="s">
        <v>1318</v>
      </c>
      <c r="AG1195" s="15" t="s">
        <v>383</v>
      </c>
      <c r="AH1195"/>
      <c r="AI1195"/>
      <c r="AJ1195"/>
      <c r="AK1195"/>
      <c r="AL1195"/>
      <c r="AM1195"/>
      <c r="AN1195"/>
      <c r="AO1195"/>
      <c r="AP1195"/>
    </row>
    <row r="1196" spans="1:42" s="33" customFormat="1" ht="63" hidden="1" customHeight="1" x14ac:dyDescent="0.25">
      <c r="A1196" s="13" t="s">
        <v>3032</v>
      </c>
      <c r="B1196" s="14" t="s">
        <v>3136</v>
      </c>
      <c r="C1196" s="15" t="s">
        <v>3137</v>
      </c>
      <c r="D1196" s="15" t="s">
        <v>3571</v>
      </c>
      <c r="E1196" s="14" t="s">
        <v>3586</v>
      </c>
      <c r="F1196" s="14" t="s">
        <v>3615</v>
      </c>
      <c r="G1196" s="24" t="s">
        <v>3683</v>
      </c>
      <c r="H1196" s="23">
        <v>220000000</v>
      </c>
      <c r="I1196" s="23">
        <v>60000000</v>
      </c>
      <c r="J1196" s="16" t="s">
        <v>3598</v>
      </c>
      <c r="K1196" s="16" t="s">
        <v>48</v>
      </c>
      <c r="L1196" s="15" t="s">
        <v>3105</v>
      </c>
      <c r="M1196" s="15" t="s">
        <v>3106</v>
      </c>
      <c r="N1196" s="15" t="s">
        <v>3107</v>
      </c>
      <c r="O1196" s="15" t="s">
        <v>3108</v>
      </c>
      <c r="P1196" s="16" t="s">
        <v>3038</v>
      </c>
      <c r="Q1196" s="16" t="s">
        <v>3039</v>
      </c>
      <c r="R1196" s="16" t="s">
        <v>3109</v>
      </c>
      <c r="S1196" s="16" t="s">
        <v>3110</v>
      </c>
      <c r="T1196" s="16" t="s">
        <v>3042</v>
      </c>
      <c r="U1196" s="17" t="s">
        <v>3111</v>
      </c>
      <c r="V1196" s="17"/>
      <c r="W1196" s="16"/>
      <c r="X1196" s="18"/>
      <c r="Y1196" s="16"/>
      <c r="Z1196" s="16"/>
      <c r="AA1196" s="19" t="str">
        <f t="shared" si="22"/>
        <v/>
      </c>
      <c r="AB1196" s="17"/>
      <c r="AC1196" s="17"/>
      <c r="AD1196" s="17"/>
      <c r="AE1196" s="15" t="s">
        <v>3138</v>
      </c>
      <c r="AF1196" s="16" t="s">
        <v>1318</v>
      </c>
      <c r="AG1196" s="15" t="s">
        <v>383</v>
      </c>
      <c r="AH1196"/>
      <c r="AI1196"/>
      <c r="AJ1196"/>
      <c r="AK1196"/>
      <c r="AL1196"/>
      <c r="AM1196"/>
      <c r="AN1196"/>
      <c r="AO1196"/>
      <c r="AP1196"/>
    </row>
    <row r="1197" spans="1:42" s="33" customFormat="1" ht="63" hidden="1" customHeight="1" x14ac:dyDescent="0.25">
      <c r="A1197" s="13" t="s">
        <v>3032</v>
      </c>
      <c r="B1197" s="14">
        <v>81111800</v>
      </c>
      <c r="C1197" s="15" t="s">
        <v>3139</v>
      </c>
      <c r="D1197" s="15" t="s">
        <v>3573</v>
      </c>
      <c r="E1197" s="14" t="s">
        <v>3586</v>
      </c>
      <c r="F1197" s="16" t="s">
        <v>3667</v>
      </c>
      <c r="G1197" s="25" t="s">
        <v>3684</v>
      </c>
      <c r="H1197" s="23">
        <v>100000000</v>
      </c>
      <c r="I1197" s="23">
        <v>0</v>
      </c>
      <c r="J1197" s="16" t="s">
        <v>3598</v>
      </c>
      <c r="K1197" s="16" t="s">
        <v>48</v>
      </c>
      <c r="L1197" s="15" t="s">
        <v>3116</v>
      </c>
      <c r="M1197" s="15" t="s">
        <v>949</v>
      </c>
      <c r="N1197" s="15" t="s">
        <v>3123</v>
      </c>
      <c r="O1197" s="15" t="s">
        <v>3118</v>
      </c>
      <c r="P1197" s="16" t="s">
        <v>3038</v>
      </c>
      <c r="Q1197" s="16" t="s">
        <v>3039</v>
      </c>
      <c r="R1197" s="16" t="s">
        <v>3119</v>
      </c>
      <c r="S1197" s="16" t="s">
        <v>3120</v>
      </c>
      <c r="T1197" s="16" t="s">
        <v>3042</v>
      </c>
      <c r="U1197" s="17" t="s">
        <v>3121</v>
      </c>
      <c r="V1197" s="17"/>
      <c r="W1197" s="16"/>
      <c r="X1197" s="18"/>
      <c r="Y1197" s="16"/>
      <c r="Z1197" s="16"/>
      <c r="AA1197" s="19" t="str">
        <f t="shared" si="22"/>
        <v/>
      </c>
      <c r="AB1197" s="17"/>
      <c r="AC1197" s="17"/>
      <c r="AD1197" s="17" t="s">
        <v>3140</v>
      </c>
      <c r="AE1197" s="15" t="s">
        <v>3116</v>
      </c>
      <c r="AF1197" s="16" t="s">
        <v>53</v>
      </c>
      <c r="AG1197" s="15" t="s">
        <v>383</v>
      </c>
      <c r="AH1197"/>
      <c r="AI1197"/>
      <c r="AJ1197"/>
      <c r="AK1197"/>
      <c r="AL1197"/>
      <c r="AM1197"/>
      <c r="AN1197"/>
      <c r="AO1197"/>
      <c r="AP1197"/>
    </row>
    <row r="1198" spans="1:42" s="33" customFormat="1" ht="63" hidden="1" customHeight="1" x14ac:dyDescent="0.25">
      <c r="A1198" s="13" t="s">
        <v>3032</v>
      </c>
      <c r="B1198" s="14">
        <v>81111800</v>
      </c>
      <c r="C1198" s="15" t="s">
        <v>3139</v>
      </c>
      <c r="D1198" s="15" t="s">
        <v>3573</v>
      </c>
      <c r="E1198" s="14" t="s">
        <v>3586</v>
      </c>
      <c r="F1198" s="16" t="s">
        <v>3667</v>
      </c>
      <c r="G1198" s="25" t="s">
        <v>3684</v>
      </c>
      <c r="H1198" s="23">
        <v>100000000</v>
      </c>
      <c r="I1198" s="23">
        <v>0</v>
      </c>
      <c r="J1198" s="16" t="s">
        <v>3598</v>
      </c>
      <c r="K1198" s="16" t="s">
        <v>48</v>
      </c>
      <c r="L1198" s="15" t="s">
        <v>3050</v>
      </c>
      <c r="M1198" s="15" t="s">
        <v>949</v>
      </c>
      <c r="N1198" s="15" t="s">
        <v>3051</v>
      </c>
      <c r="O1198" s="15" t="s">
        <v>3052</v>
      </c>
      <c r="P1198" s="16" t="s">
        <v>3038</v>
      </c>
      <c r="Q1198" s="16" t="s">
        <v>3039</v>
      </c>
      <c r="R1198" s="16" t="s">
        <v>3053</v>
      </c>
      <c r="S1198" s="16" t="s">
        <v>3054</v>
      </c>
      <c r="T1198" s="16" t="s">
        <v>3042</v>
      </c>
      <c r="U1198" s="17" t="s">
        <v>3055</v>
      </c>
      <c r="V1198" s="17"/>
      <c r="W1198" s="16"/>
      <c r="X1198" s="18"/>
      <c r="Y1198" s="16"/>
      <c r="Z1198" s="16"/>
      <c r="AA1198" s="19" t="str">
        <f t="shared" si="22"/>
        <v/>
      </c>
      <c r="AB1198" s="17"/>
      <c r="AC1198" s="17"/>
      <c r="AD1198" s="17"/>
      <c r="AE1198" s="15" t="s">
        <v>3050</v>
      </c>
      <c r="AF1198" s="16" t="s">
        <v>53</v>
      </c>
      <c r="AG1198" s="15" t="s">
        <v>383</v>
      </c>
      <c r="AH1198"/>
      <c r="AI1198"/>
      <c r="AJ1198"/>
      <c r="AK1198"/>
      <c r="AL1198"/>
      <c r="AM1198"/>
      <c r="AN1198"/>
      <c r="AO1198"/>
      <c r="AP1198"/>
    </row>
    <row r="1199" spans="1:42" s="33" customFormat="1" ht="63" hidden="1" customHeight="1" x14ac:dyDescent="0.25">
      <c r="A1199" s="13" t="s">
        <v>3032</v>
      </c>
      <c r="B1199" s="14">
        <v>81111800</v>
      </c>
      <c r="C1199" s="15" t="s">
        <v>3139</v>
      </c>
      <c r="D1199" s="15" t="s">
        <v>3573</v>
      </c>
      <c r="E1199" s="14" t="s">
        <v>3586</v>
      </c>
      <c r="F1199" s="16" t="s">
        <v>3667</v>
      </c>
      <c r="G1199" s="25" t="s">
        <v>3684</v>
      </c>
      <c r="H1199" s="23">
        <v>100000000</v>
      </c>
      <c r="I1199" s="23">
        <v>0</v>
      </c>
      <c r="J1199" s="16" t="s">
        <v>3598</v>
      </c>
      <c r="K1199" s="16" t="s">
        <v>48</v>
      </c>
      <c r="L1199" s="15" t="s">
        <v>3072</v>
      </c>
      <c r="M1199" s="15" t="s">
        <v>949</v>
      </c>
      <c r="N1199" s="15" t="s">
        <v>3073</v>
      </c>
      <c r="O1199" s="15" t="s">
        <v>3074</v>
      </c>
      <c r="P1199" s="16" t="s">
        <v>3038</v>
      </c>
      <c r="Q1199" s="16" t="s">
        <v>3039</v>
      </c>
      <c r="R1199" s="16" t="s">
        <v>3075</v>
      </c>
      <c r="S1199" s="16" t="s">
        <v>3076</v>
      </c>
      <c r="T1199" s="16" t="s">
        <v>3042</v>
      </c>
      <c r="U1199" s="17" t="s">
        <v>3077</v>
      </c>
      <c r="V1199" s="17"/>
      <c r="W1199" s="16"/>
      <c r="X1199" s="18"/>
      <c r="Y1199" s="16"/>
      <c r="Z1199" s="16"/>
      <c r="AA1199" s="19" t="str">
        <f t="shared" si="22"/>
        <v/>
      </c>
      <c r="AB1199" s="17"/>
      <c r="AC1199" s="17"/>
      <c r="AD1199" s="17"/>
      <c r="AE1199" s="15" t="s">
        <v>3072</v>
      </c>
      <c r="AF1199" s="16" t="s">
        <v>53</v>
      </c>
      <c r="AG1199" s="15" t="s">
        <v>383</v>
      </c>
      <c r="AH1199"/>
      <c r="AI1199"/>
      <c r="AJ1199"/>
      <c r="AK1199"/>
      <c r="AL1199"/>
      <c r="AM1199"/>
      <c r="AN1199"/>
      <c r="AO1199"/>
      <c r="AP1199"/>
    </row>
    <row r="1200" spans="1:42" s="33" customFormat="1" ht="63" hidden="1" customHeight="1" x14ac:dyDescent="0.25">
      <c r="A1200" s="13" t="s">
        <v>3032</v>
      </c>
      <c r="B1200" s="14">
        <v>81111800</v>
      </c>
      <c r="C1200" s="15" t="s">
        <v>3139</v>
      </c>
      <c r="D1200" s="15" t="s">
        <v>3573</v>
      </c>
      <c r="E1200" s="14" t="s">
        <v>3586</v>
      </c>
      <c r="F1200" s="16" t="s">
        <v>3667</v>
      </c>
      <c r="G1200" s="25" t="s">
        <v>3684</v>
      </c>
      <c r="H1200" s="23">
        <v>100000000</v>
      </c>
      <c r="I1200" s="23">
        <v>0</v>
      </c>
      <c r="J1200" s="16" t="s">
        <v>3598</v>
      </c>
      <c r="K1200" s="16" t="s">
        <v>48</v>
      </c>
      <c r="L1200" s="15" t="s">
        <v>3081</v>
      </c>
      <c r="M1200" s="15" t="s">
        <v>949</v>
      </c>
      <c r="N1200" s="15" t="s">
        <v>3082</v>
      </c>
      <c r="O1200" s="15" t="s">
        <v>3083</v>
      </c>
      <c r="P1200" s="16" t="s">
        <v>3038</v>
      </c>
      <c r="Q1200" s="16" t="s">
        <v>3039</v>
      </c>
      <c r="R1200" s="16" t="s">
        <v>3084</v>
      </c>
      <c r="S1200" s="16" t="s">
        <v>3085</v>
      </c>
      <c r="T1200" s="16" t="s">
        <v>3042</v>
      </c>
      <c r="U1200" s="17" t="s">
        <v>3086</v>
      </c>
      <c r="V1200" s="17"/>
      <c r="W1200" s="16"/>
      <c r="X1200" s="18"/>
      <c r="Y1200" s="16"/>
      <c r="Z1200" s="16"/>
      <c r="AA1200" s="19" t="str">
        <f t="shared" si="22"/>
        <v/>
      </c>
      <c r="AB1200" s="17"/>
      <c r="AC1200" s="17"/>
      <c r="AD1200" s="17"/>
      <c r="AE1200" s="15" t="s">
        <v>3081</v>
      </c>
      <c r="AF1200" s="16" t="s">
        <v>53</v>
      </c>
      <c r="AG1200" s="15" t="s">
        <v>383</v>
      </c>
      <c r="AH1200"/>
      <c r="AI1200"/>
      <c r="AJ1200"/>
      <c r="AK1200"/>
      <c r="AL1200"/>
      <c r="AM1200"/>
      <c r="AN1200"/>
      <c r="AO1200"/>
      <c r="AP1200"/>
    </row>
    <row r="1201" spans="1:42" s="33" customFormat="1" ht="63" hidden="1" customHeight="1" x14ac:dyDescent="0.25">
      <c r="A1201" s="13" t="s">
        <v>3032</v>
      </c>
      <c r="B1201" s="14">
        <v>81111800</v>
      </c>
      <c r="C1201" s="15" t="s">
        <v>3139</v>
      </c>
      <c r="D1201" s="15" t="s">
        <v>3573</v>
      </c>
      <c r="E1201" s="14" t="s">
        <v>3586</v>
      </c>
      <c r="F1201" s="16" t="s">
        <v>3667</v>
      </c>
      <c r="G1201" s="25" t="s">
        <v>3684</v>
      </c>
      <c r="H1201" s="23">
        <v>275000000</v>
      </c>
      <c r="I1201" s="23">
        <v>225000000</v>
      </c>
      <c r="J1201" s="16" t="s">
        <v>3598</v>
      </c>
      <c r="K1201" s="16" t="s">
        <v>48</v>
      </c>
      <c r="L1201" s="15" t="s">
        <v>3034</v>
      </c>
      <c r="M1201" s="15" t="s">
        <v>3035</v>
      </c>
      <c r="N1201" s="15" t="s">
        <v>3036</v>
      </c>
      <c r="O1201" s="15" t="s">
        <v>3037</v>
      </c>
      <c r="P1201" s="16" t="s">
        <v>3038</v>
      </c>
      <c r="Q1201" s="16" t="s">
        <v>3039</v>
      </c>
      <c r="R1201" s="16" t="s">
        <v>3040</v>
      </c>
      <c r="S1201" s="16" t="s">
        <v>3041</v>
      </c>
      <c r="T1201" s="16" t="s">
        <v>3042</v>
      </c>
      <c r="U1201" s="17" t="s">
        <v>3043</v>
      </c>
      <c r="V1201" s="17"/>
      <c r="W1201" s="16"/>
      <c r="X1201" s="18"/>
      <c r="Y1201" s="16"/>
      <c r="Z1201" s="16"/>
      <c r="AA1201" s="19" t="str">
        <f t="shared" si="22"/>
        <v/>
      </c>
      <c r="AB1201" s="17"/>
      <c r="AC1201" s="17"/>
      <c r="AD1201" s="17" t="s">
        <v>906</v>
      </c>
      <c r="AE1201" s="15" t="s">
        <v>3034</v>
      </c>
      <c r="AF1201" s="16" t="s">
        <v>53</v>
      </c>
      <c r="AG1201" s="15" t="s">
        <v>383</v>
      </c>
      <c r="AH1201"/>
      <c r="AI1201"/>
      <c r="AJ1201"/>
      <c r="AK1201"/>
      <c r="AL1201"/>
      <c r="AM1201"/>
      <c r="AN1201"/>
      <c r="AO1201"/>
      <c r="AP1201"/>
    </row>
    <row r="1202" spans="1:42" s="33" customFormat="1" ht="63" hidden="1" customHeight="1" x14ac:dyDescent="0.25">
      <c r="A1202" s="13" t="s">
        <v>3032</v>
      </c>
      <c r="B1202" s="14">
        <v>81111800</v>
      </c>
      <c r="C1202" s="15" t="s">
        <v>3139</v>
      </c>
      <c r="D1202" s="15" t="s">
        <v>3573</v>
      </c>
      <c r="E1202" s="14" t="s">
        <v>3586</v>
      </c>
      <c r="F1202" s="16" t="s">
        <v>3667</v>
      </c>
      <c r="G1202" s="24" t="s">
        <v>3683</v>
      </c>
      <c r="H1202" s="23">
        <v>400000000</v>
      </c>
      <c r="I1202" s="23">
        <v>400000000</v>
      </c>
      <c r="J1202" s="16" t="s">
        <v>3598</v>
      </c>
      <c r="K1202" s="16" t="s">
        <v>48</v>
      </c>
      <c r="L1202" s="15" t="s">
        <v>3092</v>
      </c>
      <c r="M1202" s="15" t="s">
        <v>928</v>
      </c>
      <c r="N1202" s="15" t="s">
        <v>3093</v>
      </c>
      <c r="O1202" s="15" t="s">
        <v>3094</v>
      </c>
      <c r="P1202" s="16" t="s">
        <v>3038</v>
      </c>
      <c r="Q1202" s="16" t="s">
        <v>3039</v>
      </c>
      <c r="R1202" s="16" t="s">
        <v>3095</v>
      </c>
      <c r="S1202" s="16" t="s">
        <v>3096</v>
      </c>
      <c r="T1202" s="16" t="s">
        <v>3042</v>
      </c>
      <c r="U1202" s="17" t="s">
        <v>3102</v>
      </c>
      <c r="V1202" s="17"/>
      <c r="W1202" s="16"/>
      <c r="X1202" s="18"/>
      <c r="Y1202" s="16"/>
      <c r="Z1202" s="16"/>
      <c r="AA1202" s="19" t="str">
        <f t="shared" si="22"/>
        <v/>
      </c>
      <c r="AB1202" s="17"/>
      <c r="AC1202" s="17"/>
      <c r="AD1202" s="17"/>
      <c r="AE1202" s="15" t="s">
        <v>3092</v>
      </c>
      <c r="AF1202" s="16" t="s">
        <v>53</v>
      </c>
      <c r="AG1202" s="15" t="s">
        <v>383</v>
      </c>
      <c r="AH1202"/>
      <c r="AI1202"/>
      <c r="AJ1202"/>
      <c r="AK1202"/>
      <c r="AL1202"/>
      <c r="AM1202"/>
      <c r="AN1202"/>
      <c r="AO1202"/>
      <c r="AP1202"/>
    </row>
    <row r="1203" spans="1:42" s="33" customFormat="1" ht="63" hidden="1" customHeight="1" x14ac:dyDescent="0.25">
      <c r="A1203" s="13" t="s">
        <v>3032</v>
      </c>
      <c r="B1203" s="14">
        <v>81111800</v>
      </c>
      <c r="C1203" s="15" t="s">
        <v>3139</v>
      </c>
      <c r="D1203" s="15" t="s">
        <v>3573</v>
      </c>
      <c r="E1203" s="14" t="s">
        <v>3586</v>
      </c>
      <c r="F1203" s="16" t="s">
        <v>3667</v>
      </c>
      <c r="G1203" s="24" t="s">
        <v>3683</v>
      </c>
      <c r="H1203" s="23">
        <v>100000000</v>
      </c>
      <c r="I1203" s="23">
        <v>100000000</v>
      </c>
      <c r="J1203" s="16" t="s">
        <v>3598</v>
      </c>
      <c r="K1203" s="16" t="s">
        <v>48</v>
      </c>
      <c r="L1203" s="15" t="s">
        <v>3105</v>
      </c>
      <c r="M1203" s="15" t="s">
        <v>3106</v>
      </c>
      <c r="N1203" s="15" t="s">
        <v>3107</v>
      </c>
      <c r="O1203" s="15" t="s">
        <v>3108</v>
      </c>
      <c r="P1203" s="16" t="s">
        <v>3038</v>
      </c>
      <c r="Q1203" s="16" t="s">
        <v>3039</v>
      </c>
      <c r="R1203" s="16" t="s">
        <v>3109</v>
      </c>
      <c r="S1203" s="16" t="s">
        <v>3110</v>
      </c>
      <c r="T1203" s="16" t="s">
        <v>3042</v>
      </c>
      <c r="U1203" s="17" t="s">
        <v>3111</v>
      </c>
      <c r="V1203" s="17"/>
      <c r="W1203" s="16"/>
      <c r="X1203" s="18"/>
      <c r="Y1203" s="16"/>
      <c r="Z1203" s="16"/>
      <c r="AA1203" s="19" t="str">
        <f t="shared" si="22"/>
        <v/>
      </c>
      <c r="AB1203" s="17"/>
      <c r="AC1203" s="17"/>
      <c r="AD1203" s="17"/>
      <c r="AE1203" s="15" t="s">
        <v>3105</v>
      </c>
      <c r="AF1203" s="16" t="s">
        <v>53</v>
      </c>
      <c r="AG1203" s="15" t="s">
        <v>383</v>
      </c>
      <c r="AH1203"/>
      <c r="AI1203"/>
      <c r="AJ1203"/>
      <c r="AK1203"/>
      <c r="AL1203"/>
      <c r="AM1203"/>
      <c r="AN1203"/>
      <c r="AO1203"/>
      <c r="AP1203"/>
    </row>
    <row r="1204" spans="1:42" s="33" customFormat="1" ht="63" hidden="1" customHeight="1" x14ac:dyDescent="0.25">
      <c r="A1204" s="13" t="s">
        <v>3032</v>
      </c>
      <c r="B1204" s="14">
        <v>81111800</v>
      </c>
      <c r="C1204" s="15" t="s">
        <v>3139</v>
      </c>
      <c r="D1204" s="15" t="s">
        <v>3573</v>
      </c>
      <c r="E1204" s="14" t="s">
        <v>3577</v>
      </c>
      <c r="F1204" s="16" t="s">
        <v>3667</v>
      </c>
      <c r="G1204" s="25" t="s">
        <v>3684</v>
      </c>
      <c r="H1204" s="23">
        <v>110000000</v>
      </c>
      <c r="I1204" s="23">
        <v>110000000</v>
      </c>
      <c r="J1204" s="16" t="s">
        <v>3598</v>
      </c>
      <c r="K1204" s="16" t="s">
        <v>48</v>
      </c>
      <c r="L1204" s="15" t="s">
        <v>3141</v>
      </c>
      <c r="M1204" s="15" t="s">
        <v>3127</v>
      </c>
      <c r="N1204" s="15" t="s">
        <v>3128</v>
      </c>
      <c r="O1204" s="15" t="s">
        <v>3129</v>
      </c>
      <c r="P1204" s="16" t="s">
        <v>3038</v>
      </c>
      <c r="Q1204" s="16" t="s">
        <v>3039</v>
      </c>
      <c r="R1204" s="16" t="s">
        <v>3130</v>
      </c>
      <c r="S1204" s="16" t="s">
        <v>3131</v>
      </c>
      <c r="T1204" s="16" t="s">
        <v>3042</v>
      </c>
      <c r="U1204" s="17" t="s">
        <v>3132</v>
      </c>
      <c r="V1204" s="17"/>
      <c r="W1204" s="16"/>
      <c r="X1204" s="18"/>
      <c r="Y1204" s="16"/>
      <c r="Z1204" s="16"/>
      <c r="AA1204" s="19" t="str">
        <f t="shared" si="22"/>
        <v/>
      </c>
      <c r="AB1204" s="17"/>
      <c r="AC1204" s="17"/>
      <c r="AD1204" s="17"/>
      <c r="AE1204" s="15" t="s">
        <v>3141</v>
      </c>
      <c r="AF1204" s="16" t="s">
        <v>53</v>
      </c>
      <c r="AG1204" s="15" t="s">
        <v>383</v>
      </c>
      <c r="AH1204"/>
      <c r="AI1204"/>
      <c r="AJ1204"/>
      <c r="AK1204"/>
      <c r="AL1204"/>
      <c r="AM1204"/>
      <c r="AN1204"/>
      <c r="AO1204"/>
      <c r="AP1204"/>
    </row>
    <row r="1205" spans="1:42" s="33" customFormat="1" ht="63" hidden="1" customHeight="1" x14ac:dyDescent="0.25">
      <c r="A1205" s="13" t="s">
        <v>3032</v>
      </c>
      <c r="B1205" s="14">
        <v>80141607</v>
      </c>
      <c r="C1205" s="15" t="s">
        <v>3142</v>
      </c>
      <c r="D1205" s="15" t="s">
        <v>3572</v>
      </c>
      <c r="E1205" s="14" t="s">
        <v>3577</v>
      </c>
      <c r="F1205" s="14" t="s">
        <v>3682</v>
      </c>
      <c r="G1205" s="25" t="s">
        <v>3684</v>
      </c>
      <c r="H1205" s="23">
        <v>24000000</v>
      </c>
      <c r="I1205" s="23">
        <v>24000000</v>
      </c>
      <c r="J1205" s="16" t="s">
        <v>3598</v>
      </c>
      <c r="K1205" s="16" t="s">
        <v>48</v>
      </c>
      <c r="L1205" s="15" t="s">
        <v>3092</v>
      </c>
      <c r="M1205" s="15" t="s">
        <v>928</v>
      </c>
      <c r="N1205" s="15" t="s">
        <v>3093</v>
      </c>
      <c r="O1205" s="15" t="s">
        <v>3094</v>
      </c>
      <c r="P1205" s="16" t="s">
        <v>3038</v>
      </c>
      <c r="Q1205" s="16" t="s">
        <v>3039</v>
      </c>
      <c r="R1205" s="16" t="s">
        <v>3095</v>
      </c>
      <c r="S1205" s="16" t="s">
        <v>3096</v>
      </c>
      <c r="T1205" s="16" t="s">
        <v>3042</v>
      </c>
      <c r="U1205" s="17" t="s">
        <v>3097</v>
      </c>
      <c r="V1205" s="17"/>
      <c r="W1205" s="16"/>
      <c r="X1205" s="18"/>
      <c r="Y1205" s="16"/>
      <c r="Z1205" s="16"/>
      <c r="AA1205" s="19" t="str">
        <f t="shared" si="22"/>
        <v/>
      </c>
      <c r="AB1205" s="17"/>
      <c r="AC1205" s="17"/>
      <c r="AD1205" s="17"/>
      <c r="AE1205" s="15" t="s">
        <v>3092</v>
      </c>
      <c r="AF1205" s="16" t="s">
        <v>53</v>
      </c>
      <c r="AG1205" s="15" t="s">
        <v>383</v>
      </c>
      <c r="AH1205"/>
      <c r="AI1205"/>
      <c r="AJ1205"/>
      <c r="AK1205"/>
      <c r="AL1205"/>
      <c r="AM1205"/>
      <c r="AN1205"/>
      <c r="AO1205"/>
      <c r="AP1205"/>
    </row>
    <row r="1206" spans="1:42" s="33" customFormat="1" ht="63" hidden="1" customHeight="1" x14ac:dyDescent="0.25">
      <c r="A1206" s="13" t="s">
        <v>3032</v>
      </c>
      <c r="B1206" s="14">
        <v>80141607</v>
      </c>
      <c r="C1206" s="15" t="s">
        <v>3142</v>
      </c>
      <c r="D1206" s="15" t="s">
        <v>3572</v>
      </c>
      <c r="E1206" s="14" t="s">
        <v>3577</v>
      </c>
      <c r="F1206" s="14" t="s">
        <v>3682</v>
      </c>
      <c r="G1206" s="24" t="s">
        <v>3683</v>
      </c>
      <c r="H1206" s="23">
        <v>36394000</v>
      </c>
      <c r="I1206" s="23">
        <v>36394000</v>
      </c>
      <c r="J1206" s="16" t="s">
        <v>3598</v>
      </c>
      <c r="K1206" s="16" t="s">
        <v>48</v>
      </c>
      <c r="L1206" s="15" t="s">
        <v>3092</v>
      </c>
      <c r="M1206" s="15" t="s">
        <v>928</v>
      </c>
      <c r="N1206" s="15" t="s">
        <v>3093</v>
      </c>
      <c r="O1206" s="15" t="s">
        <v>3094</v>
      </c>
      <c r="P1206" s="16" t="s">
        <v>3038</v>
      </c>
      <c r="Q1206" s="16" t="s">
        <v>3039</v>
      </c>
      <c r="R1206" s="16" t="s">
        <v>3095</v>
      </c>
      <c r="S1206" s="16" t="s">
        <v>3096</v>
      </c>
      <c r="T1206" s="16" t="s">
        <v>3042</v>
      </c>
      <c r="U1206" s="17" t="s">
        <v>3102</v>
      </c>
      <c r="V1206" s="17"/>
      <c r="W1206" s="16"/>
      <c r="X1206" s="18"/>
      <c r="Y1206" s="16"/>
      <c r="Z1206" s="16"/>
      <c r="AA1206" s="19" t="str">
        <f t="shared" si="22"/>
        <v/>
      </c>
      <c r="AB1206" s="17"/>
      <c r="AC1206" s="17"/>
      <c r="AD1206" s="17"/>
      <c r="AE1206" s="15" t="s">
        <v>3092</v>
      </c>
      <c r="AF1206" s="16" t="s">
        <v>53</v>
      </c>
      <c r="AG1206" s="15" t="s">
        <v>383</v>
      </c>
      <c r="AH1206"/>
      <c r="AI1206"/>
      <c r="AJ1206"/>
      <c r="AK1206"/>
      <c r="AL1206"/>
      <c r="AM1206"/>
      <c r="AN1206"/>
      <c r="AO1206"/>
      <c r="AP1206"/>
    </row>
    <row r="1207" spans="1:42" s="33" customFormat="1" ht="63" hidden="1" customHeight="1" x14ac:dyDescent="0.25">
      <c r="A1207" s="13" t="s">
        <v>3032</v>
      </c>
      <c r="B1207" s="14">
        <v>80141607</v>
      </c>
      <c r="C1207" s="15" t="s">
        <v>3142</v>
      </c>
      <c r="D1207" s="15" t="s">
        <v>3572</v>
      </c>
      <c r="E1207" s="14" t="s">
        <v>3579</v>
      </c>
      <c r="F1207" s="14" t="s">
        <v>3682</v>
      </c>
      <c r="G1207" s="25" t="s">
        <v>3684</v>
      </c>
      <c r="H1207" s="23">
        <v>80000000</v>
      </c>
      <c r="I1207" s="23">
        <v>80000000</v>
      </c>
      <c r="J1207" s="16" t="s">
        <v>3598</v>
      </c>
      <c r="K1207" s="16" t="s">
        <v>48</v>
      </c>
      <c r="L1207" s="15" t="s">
        <v>3141</v>
      </c>
      <c r="M1207" s="15" t="s">
        <v>3127</v>
      </c>
      <c r="N1207" s="15" t="s">
        <v>3128</v>
      </c>
      <c r="O1207" s="15" t="s">
        <v>3129</v>
      </c>
      <c r="P1207" s="16" t="s">
        <v>3038</v>
      </c>
      <c r="Q1207" s="16" t="s">
        <v>3039</v>
      </c>
      <c r="R1207" s="16" t="s">
        <v>3130</v>
      </c>
      <c r="S1207" s="16" t="s">
        <v>3131</v>
      </c>
      <c r="T1207" s="16" t="s">
        <v>3042</v>
      </c>
      <c r="U1207" s="17" t="s">
        <v>3132</v>
      </c>
      <c r="V1207" s="17"/>
      <c r="W1207" s="16"/>
      <c r="X1207" s="18"/>
      <c r="Y1207" s="16"/>
      <c r="Z1207" s="16"/>
      <c r="AA1207" s="19" t="str">
        <f t="shared" si="22"/>
        <v/>
      </c>
      <c r="AB1207" s="17"/>
      <c r="AC1207" s="17"/>
      <c r="AD1207" s="17"/>
      <c r="AE1207" s="15" t="s">
        <v>3126</v>
      </c>
      <c r="AF1207" s="16" t="s">
        <v>53</v>
      </c>
      <c r="AG1207" s="15" t="s">
        <v>383</v>
      </c>
      <c r="AH1207"/>
      <c r="AI1207"/>
      <c r="AJ1207"/>
      <c r="AK1207"/>
      <c r="AL1207"/>
      <c r="AM1207"/>
      <c r="AN1207"/>
      <c r="AO1207"/>
      <c r="AP1207"/>
    </row>
    <row r="1208" spans="1:42" s="33" customFormat="1" ht="63" hidden="1" customHeight="1" x14ac:dyDescent="0.25">
      <c r="A1208" s="13" t="s">
        <v>3032</v>
      </c>
      <c r="B1208" s="14">
        <v>80111504</v>
      </c>
      <c r="C1208" s="15" t="s">
        <v>4355</v>
      </c>
      <c r="D1208" s="15" t="s">
        <v>3571</v>
      </c>
      <c r="E1208" s="14" t="s">
        <v>3579</v>
      </c>
      <c r="F1208" s="22" t="s">
        <v>3680</v>
      </c>
      <c r="G1208" s="24" t="s">
        <v>3683</v>
      </c>
      <c r="H1208" s="23">
        <v>20000000</v>
      </c>
      <c r="I1208" s="23">
        <v>20000000</v>
      </c>
      <c r="J1208" s="16" t="s">
        <v>3598</v>
      </c>
      <c r="K1208" s="16" t="s">
        <v>48</v>
      </c>
      <c r="L1208" s="15" t="s">
        <v>3105</v>
      </c>
      <c r="M1208" s="15" t="s">
        <v>3106</v>
      </c>
      <c r="N1208" s="15" t="s">
        <v>3107</v>
      </c>
      <c r="O1208" s="15" t="s">
        <v>3108</v>
      </c>
      <c r="P1208" s="16" t="s">
        <v>3038</v>
      </c>
      <c r="Q1208" s="16" t="s">
        <v>3039</v>
      </c>
      <c r="R1208" s="16" t="s">
        <v>3109</v>
      </c>
      <c r="S1208" s="16" t="s">
        <v>3110</v>
      </c>
      <c r="T1208" s="16" t="s">
        <v>3042</v>
      </c>
      <c r="U1208" s="17" t="s">
        <v>3111</v>
      </c>
      <c r="V1208" s="17"/>
      <c r="W1208" s="16"/>
      <c r="X1208" s="18"/>
      <c r="Y1208" s="16"/>
      <c r="Z1208" s="16"/>
      <c r="AA1208" s="19" t="str">
        <f t="shared" si="22"/>
        <v/>
      </c>
      <c r="AB1208" s="17"/>
      <c r="AC1208" s="17"/>
      <c r="AD1208" s="17"/>
      <c r="AE1208" s="15" t="s">
        <v>3112</v>
      </c>
      <c r="AF1208" s="16" t="s">
        <v>53</v>
      </c>
      <c r="AG1208" s="15" t="s">
        <v>383</v>
      </c>
      <c r="AH1208"/>
      <c r="AI1208"/>
      <c r="AJ1208"/>
      <c r="AK1208"/>
      <c r="AL1208"/>
      <c r="AM1208"/>
      <c r="AN1208"/>
      <c r="AO1208"/>
      <c r="AP1208"/>
    </row>
    <row r="1209" spans="1:42" s="33" customFormat="1" ht="63" hidden="1" customHeight="1" x14ac:dyDescent="0.25">
      <c r="A1209" s="13" t="s">
        <v>3032</v>
      </c>
      <c r="B1209" s="14">
        <v>80111504</v>
      </c>
      <c r="C1209" s="15" t="s">
        <v>4355</v>
      </c>
      <c r="D1209" s="15" t="s">
        <v>3571</v>
      </c>
      <c r="E1209" s="14" t="s">
        <v>3579</v>
      </c>
      <c r="F1209" s="22" t="s">
        <v>3680</v>
      </c>
      <c r="G1209" s="24" t="s">
        <v>3683</v>
      </c>
      <c r="H1209" s="23">
        <v>35000000</v>
      </c>
      <c r="I1209" s="23">
        <v>35000000</v>
      </c>
      <c r="J1209" s="16" t="s">
        <v>3598</v>
      </c>
      <c r="K1209" s="16" t="s">
        <v>48</v>
      </c>
      <c r="L1209" s="15" t="s">
        <v>3092</v>
      </c>
      <c r="M1209" s="15" t="s">
        <v>928</v>
      </c>
      <c r="N1209" s="15" t="s">
        <v>3093</v>
      </c>
      <c r="O1209" s="15" t="s">
        <v>3094</v>
      </c>
      <c r="P1209" s="16" t="s">
        <v>3038</v>
      </c>
      <c r="Q1209" s="16" t="s">
        <v>3039</v>
      </c>
      <c r="R1209" s="16" t="s">
        <v>3095</v>
      </c>
      <c r="S1209" s="16" t="s">
        <v>3096</v>
      </c>
      <c r="T1209" s="16" t="s">
        <v>3042</v>
      </c>
      <c r="U1209" s="17" t="s">
        <v>3102</v>
      </c>
      <c r="V1209" s="17"/>
      <c r="W1209" s="16"/>
      <c r="X1209" s="18"/>
      <c r="Y1209" s="16"/>
      <c r="Z1209" s="16"/>
      <c r="AA1209" s="19" t="str">
        <f t="shared" si="22"/>
        <v/>
      </c>
      <c r="AB1209" s="17"/>
      <c r="AC1209" s="17"/>
      <c r="AD1209" s="17"/>
      <c r="AE1209" s="15" t="s">
        <v>3078</v>
      </c>
      <c r="AF1209" s="16" t="s">
        <v>53</v>
      </c>
      <c r="AG1209" s="15" t="s">
        <v>383</v>
      </c>
      <c r="AH1209"/>
      <c r="AI1209"/>
      <c r="AJ1209"/>
      <c r="AK1209"/>
      <c r="AL1209"/>
      <c r="AM1209"/>
      <c r="AN1209"/>
      <c r="AO1209"/>
      <c r="AP1209"/>
    </row>
    <row r="1210" spans="1:42" s="33" customFormat="1" ht="63" hidden="1" customHeight="1" x14ac:dyDescent="0.25">
      <c r="A1210" s="13" t="s">
        <v>3032</v>
      </c>
      <c r="B1210" s="14" t="s">
        <v>4300</v>
      </c>
      <c r="C1210" s="15" t="s">
        <v>3143</v>
      </c>
      <c r="D1210" s="15" t="s">
        <v>3571</v>
      </c>
      <c r="E1210" s="14" t="s">
        <v>3579</v>
      </c>
      <c r="F1210" s="22" t="s">
        <v>3680</v>
      </c>
      <c r="G1210" s="24" t="s">
        <v>3683</v>
      </c>
      <c r="H1210" s="23">
        <v>394417262</v>
      </c>
      <c r="I1210" s="23">
        <v>313377076</v>
      </c>
      <c r="J1210" s="16" t="s">
        <v>3599</v>
      </c>
      <c r="K1210" s="16" t="s">
        <v>3600</v>
      </c>
      <c r="L1210" s="15" t="s">
        <v>3144</v>
      </c>
      <c r="M1210" s="15" t="s">
        <v>3145</v>
      </c>
      <c r="N1210" s="15" t="s">
        <v>4356</v>
      </c>
      <c r="O1210" s="15" t="s">
        <v>3146</v>
      </c>
      <c r="P1210" s="16" t="s">
        <v>3147</v>
      </c>
      <c r="Q1210" s="16" t="s">
        <v>3148</v>
      </c>
      <c r="R1210" s="16" t="s">
        <v>3149</v>
      </c>
      <c r="S1210" s="16" t="s">
        <v>3150</v>
      </c>
      <c r="T1210" s="16" t="s">
        <v>3148</v>
      </c>
      <c r="U1210" s="17" t="s">
        <v>3151</v>
      </c>
      <c r="V1210" s="17">
        <v>7742</v>
      </c>
      <c r="W1210" s="16">
        <v>7742</v>
      </c>
      <c r="X1210" s="18">
        <v>43049</v>
      </c>
      <c r="Y1210" s="16" t="s">
        <v>3152</v>
      </c>
      <c r="Z1210" s="16">
        <v>4600007887</v>
      </c>
      <c r="AA1210" s="19">
        <f t="shared" si="22"/>
        <v>1</v>
      </c>
      <c r="AB1210" s="17" t="s">
        <v>3153</v>
      </c>
      <c r="AC1210" s="17" t="s">
        <v>361</v>
      </c>
      <c r="AD1210" s="17"/>
      <c r="AE1210" s="15" t="s">
        <v>3154</v>
      </c>
      <c r="AF1210" s="16" t="s">
        <v>771</v>
      </c>
      <c r="AG1210" s="15" t="s">
        <v>383</v>
      </c>
      <c r="AH1210"/>
      <c r="AI1210"/>
      <c r="AJ1210"/>
      <c r="AK1210"/>
      <c r="AL1210"/>
      <c r="AM1210"/>
      <c r="AN1210"/>
      <c r="AO1210"/>
      <c r="AP1210"/>
    </row>
    <row r="1211" spans="1:42" s="33" customFormat="1" ht="63" hidden="1" customHeight="1" x14ac:dyDescent="0.25">
      <c r="A1211" s="13" t="s">
        <v>3032</v>
      </c>
      <c r="B1211" s="14">
        <v>81112217</v>
      </c>
      <c r="C1211" s="15" t="s">
        <v>3155</v>
      </c>
      <c r="D1211" s="15" t="s">
        <v>3571</v>
      </c>
      <c r="E1211" s="14" t="s">
        <v>3579</v>
      </c>
      <c r="F1211" s="22" t="s">
        <v>3680</v>
      </c>
      <c r="G1211" s="24" t="s">
        <v>3683</v>
      </c>
      <c r="H1211" s="23">
        <v>47419307</v>
      </c>
      <c r="I1211" s="23">
        <v>39802688</v>
      </c>
      <c r="J1211" s="16" t="s">
        <v>3599</v>
      </c>
      <c r="K1211" s="16" t="s">
        <v>3600</v>
      </c>
      <c r="L1211" s="15" t="s">
        <v>3144</v>
      </c>
      <c r="M1211" s="15" t="s">
        <v>3145</v>
      </c>
      <c r="N1211" s="15" t="s">
        <v>4356</v>
      </c>
      <c r="O1211" s="15" t="s">
        <v>3146</v>
      </c>
      <c r="P1211" s="16" t="s">
        <v>3147</v>
      </c>
      <c r="Q1211" s="16" t="s">
        <v>3148</v>
      </c>
      <c r="R1211" s="16" t="s">
        <v>3149</v>
      </c>
      <c r="S1211" s="16" t="s">
        <v>3150</v>
      </c>
      <c r="T1211" s="16" t="s">
        <v>3148</v>
      </c>
      <c r="U1211" s="17" t="s">
        <v>3156</v>
      </c>
      <c r="V1211" s="17">
        <v>7743</v>
      </c>
      <c r="W1211" s="16">
        <v>7743</v>
      </c>
      <c r="X1211" s="18">
        <v>43049</v>
      </c>
      <c r="Y1211" s="16" t="s">
        <v>3152</v>
      </c>
      <c r="Z1211" s="16">
        <v>4600007734</v>
      </c>
      <c r="AA1211" s="19">
        <f t="shared" si="22"/>
        <v>1</v>
      </c>
      <c r="AB1211" s="17" t="s">
        <v>3157</v>
      </c>
      <c r="AC1211" s="17" t="s">
        <v>361</v>
      </c>
      <c r="AD1211" s="17"/>
      <c r="AE1211" s="15" t="s">
        <v>3158</v>
      </c>
      <c r="AF1211" s="16" t="s">
        <v>53</v>
      </c>
      <c r="AG1211" s="15" t="s">
        <v>383</v>
      </c>
      <c r="AH1211"/>
      <c r="AI1211"/>
      <c r="AJ1211"/>
      <c r="AK1211"/>
      <c r="AL1211"/>
      <c r="AM1211"/>
      <c r="AN1211"/>
      <c r="AO1211"/>
      <c r="AP1211"/>
    </row>
    <row r="1212" spans="1:42" s="33" customFormat="1" ht="63" hidden="1" customHeight="1" x14ac:dyDescent="0.25">
      <c r="A1212" s="13" t="s">
        <v>3032</v>
      </c>
      <c r="B1212" s="14">
        <v>81112217</v>
      </c>
      <c r="C1212" s="15" t="s">
        <v>3155</v>
      </c>
      <c r="D1212" s="15" t="s">
        <v>3571</v>
      </c>
      <c r="E1212" s="14" t="s">
        <v>3590</v>
      </c>
      <c r="F1212" s="22" t="s">
        <v>3680</v>
      </c>
      <c r="G1212" s="25" t="s">
        <v>3684</v>
      </c>
      <c r="H1212" s="23">
        <v>57692978</v>
      </c>
      <c r="I1212" s="23">
        <v>41766688</v>
      </c>
      <c r="J1212" s="16" t="s">
        <v>3599</v>
      </c>
      <c r="K1212" s="16" t="s">
        <v>3600</v>
      </c>
      <c r="L1212" s="15" t="s">
        <v>3144</v>
      </c>
      <c r="M1212" s="15" t="s">
        <v>3145</v>
      </c>
      <c r="N1212" s="15" t="s">
        <v>4356</v>
      </c>
      <c r="O1212" s="15" t="s">
        <v>3146</v>
      </c>
      <c r="P1212" s="16" t="s">
        <v>3147</v>
      </c>
      <c r="Q1212" s="16" t="s">
        <v>3148</v>
      </c>
      <c r="R1212" s="16" t="s">
        <v>3149</v>
      </c>
      <c r="S1212" s="16" t="s">
        <v>3150</v>
      </c>
      <c r="T1212" s="16" t="s">
        <v>3148</v>
      </c>
      <c r="U1212" s="17" t="s">
        <v>3156</v>
      </c>
      <c r="V1212" s="17">
        <v>7743</v>
      </c>
      <c r="W1212" s="16">
        <v>7743</v>
      </c>
      <c r="X1212" s="18">
        <v>43049</v>
      </c>
      <c r="Y1212" s="16" t="s">
        <v>3152</v>
      </c>
      <c r="Z1212" s="16">
        <v>4600007734</v>
      </c>
      <c r="AA1212" s="19">
        <f t="shared" si="22"/>
        <v>1</v>
      </c>
      <c r="AB1212" s="17" t="s">
        <v>3157</v>
      </c>
      <c r="AC1212" s="17" t="s">
        <v>361</v>
      </c>
      <c r="AD1212" s="17"/>
      <c r="AE1212" s="15" t="s">
        <v>3158</v>
      </c>
      <c r="AF1212" s="16" t="s">
        <v>53</v>
      </c>
      <c r="AG1212" s="15" t="s">
        <v>383</v>
      </c>
      <c r="AH1212"/>
      <c r="AI1212"/>
      <c r="AJ1212"/>
      <c r="AK1212"/>
      <c r="AL1212"/>
      <c r="AM1212"/>
      <c r="AN1212"/>
      <c r="AO1212"/>
      <c r="AP1212"/>
    </row>
    <row r="1213" spans="1:42" s="33" customFormat="1" ht="63" hidden="1" customHeight="1" x14ac:dyDescent="0.25">
      <c r="A1213" s="13" t="s">
        <v>3032</v>
      </c>
      <c r="B1213" s="46" t="s">
        <v>3955</v>
      </c>
      <c r="C1213" s="15" t="s">
        <v>3159</v>
      </c>
      <c r="D1213" s="15" t="s">
        <v>3571</v>
      </c>
      <c r="E1213" s="14" t="s">
        <v>3593</v>
      </c>
      <c r="F1213" s="22" t="s">
        <v>3680</v>
      </c>
      <c r="G1213" s="24" t="s">
        <v>3683</v>
      </c>
      <c r="H1213" s="23">
        <v>252845821</v>
      </c>
      <c r="I1213" s="23">
        <v>214918948</v>
      </c>
      <c r="J1213" s="16" t="s">
        <v>3599</v>
      </c>
      <c r="K1213" s="16" t="s">
        <v>3600</v>
      </c>
      <c r="L1213" s="15" t="s">
        <v>3144</v>
      </c>
      <c r="M1213" s="15" t="s">
        <v>3145</v>
      </c>
      <c r="N1213" s="15" t="s">
        <v>4356</v>
      </c>
      <c r="O1213" s="15" t="s">
        <v>3146</v>
      </c>
      <c r="P1213" s="16" t="s">
        <v>3147</v>
      </c>
      <c r="Q1213" s="16" t="s">
        <v>3148</v>
      </c>
      <c r="R1213" s="16" t="s">
        <v>3149</v>
      </c>
      <c r="S1213" s="16" t="s">
        <v>3150</v>
      </c>
      <c r="T1213" s="16" t="s">
        <v>3148</v>
      </c>
      <c r="U1213" s="17" t="s">
        <v>3151</v>
      </c>
      <c r="V1213" s="17">
        <v>7782</v>
      </c>
      <c r="W1213" s="16">
        <v>7782</v>
      </c>
      <c r="X1213" s="18">
        <v>43049</v>
      </c>
      <c r="Y1213" s="16" t="s">
        <v>3152</v>
      </c>
      <c r="Z1213" s="16">
        <v>4600007763</v>
      </c>
      <c r="AA1213" s="19">
        <f t="shared" si="22"/>
        <v>1</v>
      </c>
      <c r="AB1213" s="17" t="s">
        <v>3153</v>
      </c>
      <c r="AC1213" s="17" t="s">
        <v>361</v>
      </c>
      <c r="AD1213" s="17"/>
      <c r="AE1213" s="15" t="s">
        <v>3158</v>
      </c>
      <c r="AF1213" s="16" t="s">
        <v>53</v>
      </c>
      <c r="AG1213" s="15" t="s">
        <v>383</v>
      </c>
      <c r="AH1213"/>
      <c r="AI1213"/>
      <c r="AJ1213"/>
      <c r="AK1213"/>
      <c r="AL1213"/>
      <c r="AM1213"/>
      <c r="AN1213"/>
      <c r="AO1213"/>
      <c r="AP1213"/>
    </row>
    <row r="1214" spans="1:42" s="33" customFormat="1" ht="63" hidden="1" customHeight="1" x14ac:dyDescent="0.25">
      <c r="A1214" s="13" t="s">
        <v>3032</v>
      </c>
      <c r="B1214" s="14">
        <v>85101501</v>
      </c>
      <c r="C1214" s="15" t="s">
        <v>3160</v>
      </c>
      <c r="D1214" s="15" t="s">
        <v>3571</v>
      </c>
      <c r="E1214" s="14" t="s">
        <v>3593</v>
      </c>
      <c r="F1214" s="22" t="s">
        <v>3680</v>
      </c>
      <c r="G1214" s="25" t="s">
        <v>3684</v>
      </c>
      <c r="H1214" s="23">
        <v>5550000000</v>
      </c>
      <c r="I1214" s="23">
        <v>3000000000</v>
      </c>
      <c r="J1214" s="16" t="s">
        <v>3599</v>
      </c>
      <c r="K1214" s="16" t="s">
        <v>3600</v>
      </c>
      <c r="L1214" s="15" t="s">
        <v>3161</v>
      </c>
      <c r="M1214" s="15" t="s">
        <v>3162</v>
      </c>
      <c r="N1214" s="15" t="s">
        <v>3163</v>
      </c>
      <c r="O1214" s="15" t="s">
        <v>3164</v>
      </c>
      <c r="P1214" s="16" t="s">
        <v>3147</v>
      </c>
      <c r="Q1214" s="16" t="s">
        <v>3165</v>
      </c>
      <c r="R1214" s="16" t="s">
        <v>3166</v>
      </c>
      <c r="S1214" s="16" t="s">
        <v>3167</v>
      </c>
      <c r="T1214" s="16" t="s">
        <v>3165</v>
      </c>
      <c r="U1214" s="17" t="s">
        <v>3168</v>
      </c>
      <c r="V1214" s="17">
        <v>7636</v>
      </c>
      <c r="W1214" s="16">
        <v>18484</v>
      </c>
      <c r="X1214" s="18"/>
      <c r="Y1214" s="16"/>
      <c r="Z1214" s="16">
        <v>4600007700</v>
      </c>
      <c r="AA1214" s="19" t="str">
        <f t="shared" si="22"/>
        <v>Información incompleta</v>
      </c>
      <c r="AB1214" s="17" t="s">
        <v>3169</v>
      </c>
      <c r="AC1214" s="17" t="s">
        <v>361</v>
      </c>
      <c r="AD1214" s="17" t="s">
        <v>3170</v>
      </c>
      <c r="AE1214" s="15" t="s">
        <v>3171</v>
      </c>
      <c r="AF1214" s="16" t="s">
        <v>53</v>
      </c>
      <c r="AG1214" s="15" t="s">
        <v>383</v>
      </c>
      <c r="AH1214"/>
      <c r="AI1214"/>
      <c r="AJ1214"/>
      <c r="AK1214"/>
      <c r="AL1214"/>
      <c r="AM1214"/>
      <c r="AN1214"/>
      <c r="AO1214"/>
      <c r="AP1214"/>
    </row>
    <row r="1215" spans="1:42" s="33" customFormat="1" ht="63" hidden="1" customHeight="1" x14ac:dyDescent="0.25">
      <c r="A1215" s="13" t="s">
        <v>3032</v>
      </c>
      <c r="B1215" s="14">
        <v>85101501</v>
      </c>
      <c r="C1215" s="15" t="s">
        <v>3172</v>
      </c>
      <c r="D1215" s="15" t="s">
        <v>3571</v>
      </c>
      <c r="E1215" s="14" t="s">
        <v>3593</v>
      </c>
      <c r="F1215" s="22" t="s">
        <v>3680</v>
      </c>
      <c r="G1215" s="25" t="s">
        <v>3684</v>
      </c>
      <c r="H1215" s="23">
        <v>5410908800</v>
      </c>
      <c r="I1215" s="23">
        <v>2405354400</v>
      </c>
      <c r="J1215" s="16" t="s">
        <v>3599</v>
      </c>
      <c r="K1215" s="16" t="s">
        <v>3600</v>
      </c>
      <c r="L1215" s="15" t="s">
        <v>3161</v>
      </c>
      <c r="M1215" s="15" t="s">
        <v>3162</v>
      </c>
      <c r="N1215" s="15" t="s">
        <v>3163</v>
      </c>
      <c r="O1215" s="15" t="s">
        <v>3164</v>
      </c>
      <c r="P1215" s="16" t="s">
        <v>3147</v>
      </c>
      <c r="Q1215" s="16" t="s">
        <v>3165</v>
      </c>
      <c r="R1215" s="16" t="s">
        <v>3166</v>
      </c>
      <c r="S1215" s="16" t="s">
        <v>3167</v>
      </c>
      <c r="T1215" s="16" t="s">
        <v>3165</v>
      </c>
      <c r="U1215" s="17" t="s">
        <v>3168</v>
      </c>
      <c r="V1215" s="17">
        <v>7569</v>
      </c>
      <c r="W1215" s="16">
        <v>18493</v>
      </c>
      <c r="X1215" s="18"/>
      <c r="Y1215" s="16"/>
      <c r="Z1215" s="16">
        <v>4600007650</v>
      </c>
      <c r="AA1215" s="19" t="str">
        <f t="shared" si="22"/>
        <v>Información incompleta</v>
      </c>
      <c r="AB1215" s="17" t="s">
        <v>3173</v>
      </c>
      <c r="AC1215" s="17" t="s">
        <v>361</v>
      </c>
      <c r="AD1215" s="17" t="s">
        <v>3170</v>
      </c>
      <c r="AE1215" s="15" t="s">
        <v>3174</v>
      </c>
      <c r="AF1215" s="16" t="s">
        <v>53</v>
      </c>
      <c r="AG1215" s="15" t="s">
        <v>383</v>
      </c>
      <c r="AH1215"/>
      <c r="AI1215"/>
      <c r="AJ1215"/>
      <c r="AK1215"/>
      <c r="AL1215"/>
      <c r="AM1215"/>
      <c r="AN1215"/>
      <c r="AO1215"/>
      <c r="AP1215"/>
    </row>
    <row r="1216" spans="1:42" s="33" customFormat="1" ht="63" hidden="1" customHeight="1" x14ac:dyDescent="0.25">
      <c r="A1216" s="13" t="s">
        <v>3032</v>
      </c>
      <c r="B1216" s="14">
        <v>85101501</v>
      </c>
      <c r="C1216" s="15" t="s">
        <v>3175</v>
      </c>
      <c r="D1216" s="15" t="s">
        <v>3571</v>
      </c>
      <c r="E1216" s="14" t="s">
        <v>3595</v>
      </c>
      <c r="F1216" s="22" t="s">
        <v>3680</v>
      </c>
      <c r="G1216" s="25" t="s">
        <v>3684</v>
      </c>
      <c r="H1216" s="23">
        <v>432939200</v>
      </c>
      <c r="I1216" s="23">
        <v>219469600</v>
      </c>
      <c r="J1216" s="16" t="s">
        <v>3599</v>
      </c>
      <c r="K1216" s="16" t="s">
        <v>3600</v>
      </c>
      <c r="L1216" s="15" t="s">
        <v>3161</v>
      </c>
      <c r="M1216" s="15" t="s">
        <v>3162</v>
      </c>
      <c r="N1216" s="15" t="s">
        <v>3163</v>
      </c>
      <c r="O1216" s="15" t="s">
        <v>3164</v>
      </c>
      <c r="P1216" s="16" t="s">
        <v>3147</v>
      </c>
      <c r="Q1216" s="16" t="s">
        <v>3165</v>
      </c>
      <c r="R1216" s="16" t="s">
        <v>3166</v>
      </c>
      <c r="S1216" s="16" t="s">
        <v>3167</v>
      </c>
      <c r="T1216" s="16" t="s">
        <v>3165</v>
      </c>
      <c r="U1216" s="17" t="s">
        <v>3176</v>
      </c>
      <c r="V1216" s="17">
        <v>7562</v>
      </c>
      <c r="W1216" s="16">
        <v>18486</v>
      </c>
      <c r="X1216" s="18"/>
      <c r="Y1216" s="16"/>
      <c r="Z1216" s="16">
        <v>46000007651</v>
      </c>
      <c r="AA1216" s="19" t="str">
        <f t="shared" si="22"/>
        <v>Información incompleta</v>
      </c>
      <c r="AB1216" s="17" t="s">
        <v>3177</v>
      </c>
      <c r="AC1216" s="17" t="s">
        <v>361</v>
      </c>
      <c r="AD1216" s="17" t="s">
        <v>3170</v>
      </c>
      <c r="AE1216" s="15" t="s">
        <v>3171</v>
      </c>
      <c r="AF1216" s="16" t="s">
        <v>53</v>
      </c>
      <c r="AG1216" s="15" t="s">
        <v>383</v>
      </c>
      <c r="AH1216"/>
      <c r="AI1216"/>
      <c r="AJ1216"/>
      <c r="AK1216"/>
      <c r="AL1216"/>
      <c r="AM1216"/>
      <c r="AN1216"/>
      <c r="AO1216"/>
      <c r="AP1216"/>
    </row>
    <row r="1217" spans="1:42" s="33" customFormat="1" ht="63" hidden="1" customHeight="1" x14ac:dyDescent="0.25">
      <c r="A1217" s="13" t="s">
        <v>3032</v>
      </c>
      <c r="B1217" s="14">
        <v>85101501</v>
      </c>
      <c r="C1217" s="15" t="s">
        <v>3178</v>
      </c>
      <c r="D1217" s="15" t="s">
        <v>3571</v>
      </c>
      <c r="E1217" s="14" t="s">
        <v>3596</v>
      </c>
      <c r="F1217" s="22" t="s">
        <v>3680</v>
      </c>
      <c r="G1217" s="25" t="s">
        <v>3684</v>
      </c>
      <c r="H1217" s="23">
        <v>1290000000</v>
      </c>
      <c r="I1217" s="23">
        <v>560000000</v>
      </c>
      <c r="J1217" s="16" t="s">
        <v>3599</v>
      </c>
      <c r="K1217" s="16" t="s">
        <v>3600</v>
      </c>
      <c r="L1217" s="15" t="s">
        <v>3161</v>
      </c>
      <c r="M1217" s="15" t="s">
        <v>3162</v>
      </c>
      <c r="N1217" s="15" t="s">
        <v>3163</v>
      </c>
      <c r="O1217" s="15" t="s">
        <v>3164</v>
      </c>
      <c r="P1217" s="16" t="s">
        <v>3147</v>
      </c>
      <c r="Q1217" s="16" t="s">
        <v>3165</v>
      </c>
      <c r="R1217" s="16" t="s">
        <v>3166</v>
      </c>
      <c r="S1217" s="16" t="s">
        <v>3167</v>
      </c>
      <c r="T1217" s="16" t="s">
        <v>3165</v>
      </c>
      <c r="U1217" s="17" t="s">
        <v>3176</v>
      </c>
      <c r="V1217" s="17">
        <v>7560</v>
      </c>
      <c r="W1217" s="16">
        <v>18492</v>
      </c>
      <c r="X1217" s="18"/>
      <c r="Y1217" s="16"/>
      <c r="Z1217" s="16">
        <v>46000007633</v>
      </c>
      <c r="AA1217" s="19" t="str">
        <f t="shared" si="22"/>
        <v>Información incompleta</v>
      </c>
      <c r="AB1217" s="17" t="s">
        <v>3179</v>
      </c>
      <c r="AC1217" s="17"/>
      <c r="AD1217" s="17" t="s">
        <v>3170</v>
      </c>
      <c r="AE1217" s="15" t="s">
        <v>3180</v>
      </c>
      <c r="AF1217" s="16" t="s">
        <v>53</v>
      </c>
      <c r="AG1217" s="15" t="s">
        <v>383</v>
      </c>
      <c r="AH1217"/>
      <c r="AI1217"/>
      <c r="AJ1217"/>
      <c r="AK1217"/>
      <c r="AL1217"/>
      <c r="AM1217"/>
      <c r="AN1217"/>
      <c r="AO1217"/>
      <c r="AP1217"/>
    </row>
    <row r="1218" spans="1:42" s="33" customFormat="1" ht="63" hidden="1" customHeight="1" x14ac:dyDescent="0.25">
      <c r="A1218" s="13" t="s">
        <v>3032</v>
      </c>
      <c r="B1218" s="14">
        <v>85101501</v>
      </c>
      <c r="C1218" s="15" t="s">
        <v>3181</v>
      </c>
      <c r="D1218" s="15" t="s">
        <v>3749</v>
      </c>
      <c r="E1218" s="14" t="s">
        <v>3596</v>
      </c>
      <c r="F1218" s="22" t="s">
        <v>3680</v>
      </c>
      <c r="G1218" s="25" t="s">
        <v>3684</v>
      </c>
      <c r="H1218" s="23">
        <v>12000000000</v>
      </c>
      <c r="I1218" s="23">
        <v>5000000000</v>
      </c>
      <c r="J1218" s="15" t="s">
        <v>3599</v>
      </c>
      <c r="K1218" s="15" t="s">
        <v>4106</v>
      </c>
      <c r="L1218" s="15" t="s">
        <v>3161</v>
      </c>
      <c r="M1218" s="15" t="s">
        <v>3162</v>
      </c>
      <c r="N1218" s="15" t="s">
        <v>3163</v>
      </c>
      <c r="O1218" s="15" t="s">
        <v>3164</v>
      </c>
      <c r="P1218" s="16" t="s">
        <v>3147</v>
      </c>
      <c r="Q1218" s="16" t="s">
        <v>3165</v>
      </c>
      <c r="R1218" s="16" t="s">
        <v>3166</v>
      </c>
      <c r="S1218" s="16" t="s">
        <v>3167</v>
      </c>
      <c r="T1218" s="16" t="s">
        <v>3165</v>
      </c>
      <c r="U1218" s="17" t="s">
        <v>3168</v>
      </c>
      <c r="V1218" s="17" t="s">
        <v>48</v>
      </c>
      <c r="W1218" s="16" t="s">
        <v>48</v>
      </c>
      <c r="X1218" s="18"/>
      <c r="Y1218" s="16"/>
      <c r="Z1218" s="16"/>
      <c r="AA1218" s="19">
        <f t="shared" si="22"/>
        <v>0</v>
      </c>
      <c r="AB1218" s="17"/>
      <c r="AC1218" s="17"/>
      <c r="AD1218" s="17"/>
      <c r="AE1218" s="15" t="s">
        <v>3182</v>
      </c>
      <c r="AF1218" s="16" t="s">
        <v>53</v>
      </c>
      <c r="AG1218" s="15" t="s">
        <v>383</v>
      </c>
      <c r="AH1218"/>
      <c r="AI1218"/>
      <c r="AJ1218"/>
      <c r="AK1218"/>
      <c r="AL1218"/>
      <c r="AM1218"/>
      <c r="AN1218"/>
      <c r="AO1218"/>
      <c r="AP1218"/>
    </row>
    <row r="1219" spans="1:42" s="33" customFormat="1" ht="63" hidden="1" customHeight="1" x14ac:dyDescent="0.25">
      <c r="A1219" s="13" t="s">
        <v>3032</v>
      </c>
      <c r="B1219" s="14">
        <v>85101501</v>
      </c>
      <c r="C1219" s="15" t="s">
        <v>3183</v>
      </c>
      <c r="D1219" s="15" t="s">
        <v>3749</v>
      </c>
      <c r="E1219" s="14" t="s">
        <v>3585</v>
      </c>
      <c r="F1219" s="22" t="s">
        <v>3680</v>
      </c>
      <c r="G1219" s="25" t="s">
        <v>3684</v>
      </c>
      <c r="H1219" s="23">
        <v>1000000000</v>
      </c>
      <c r="I1219" s="23">
        <v>400000000</v>
      </c>
      <c r="J1219" s="15" t="s">
        <v>3599</v>
      </c>
      <c r="K1219" s="15" t="s">
        <v>4106</v>
      </c>
      <c r="L1219" s="15" t="s">
        <v>3161</v>
      </c>
      <c r="M1219" s="15" t="s">
        <v>3162</v>
      </c>
      <c r="N1219" s="15" t="s">
        <v>3163</v>
      </c>
      <c r="O1219" s="15" t="s">
        <v>3164</v>
      </c>
      <c r="P1219" s="16" t="s">
        <v>3147</v>
      </c>
      <c r="Q1219" s="16" t="s">
        <v>3165</v>
      </c>
      <c r="R1219" s="16" t="s">
        <v>3166</v>
      </c>
      <c r="S1219" s="16" t="s">
        <v>3167</v>
      </c>
      <c r="T1219" s="16" t="s">
        <v>3165</v>
      </c>
      <c r="U1219" s="17" t="s">
        <v>3176</v>
      </c>
      <c r="V1219" s="17" t="s">
        <v>48</v>
      </c>
      <c r="W1219" s="16" t="s">
        <v>48</v>
      </c>
      <c r="X1219" s="18"/>
      <c r="Y1219" s="16"/>
      <c r="Z1219" s="16"/>
      <c r="AA1219" s="19">
        <f t="shared" si="22"/>
        <v>0</v>
      </c>
      <c r="AB1219" s="17"/>
      <c r="AC1219" s="17"/>
      <c r="AD1219" s="17"/>
      <c r="AE1219" s="15" t="s">
        <v>3171</v>
      </c>
      <c r="AF1219" s="16" t="s">
        <v>53</v>
      </c>
      <c r="AG1219" s="15" t="s">
        <v>383</v>
      </c>
      <c r="AH1219"/>
      <c r="AI1219"/>
      <c r="AJ1219"/>
      <c r="AK1219"/>
      <c r="AL1219"/>
      <c r="AM1219"/>
      <c r="AN1219"/>
      <c r="AO1219"/>
      <c r="AP1219"/>
    </row>
    <row r="1220" spans="1:42" s="33" customFormat="1" ht="63" hidden="1" customHeight="1" x14ac:dyDescent="0.25">
      <c r="A1220" s="13" t="s">
        <v>3032</v>
      </c>
      <c r="B1220" s="14" t="s">
        <v>4357</v>
      </c>
      <c r="C1220" s="15" t="s">
        <v>3184</v>
      </c>
      <c r="D1220" s="15" t="s">
        <v>3749</v>
      </c>
      <c r="E1220" s="14" t="s">
        <v>3596</v>
      </c>
      <c r="F1220" s="22" t="s">
        <v>3680</v>
      </c>
      <c r="G1220" s="24" t="s">
        <v>3683</v>
      </c>
      <c r="H1220" s="23">
        <v>150000000</v>
      </c>
      <c r="I1220" s="23">
        <v>50000000</v>
      </c>
      <c r="J1220" s="15" t="s">
        <v>3599</v>
      </c>
      <c r="K1220" s="15" t="s">
        <v>4106</v>
      </c>
      <c r="L1220" s="15" t="s">
        <v>3161</v>
      </c>
      <c r="M1220" s="15" t="s">
        <v>3162</v>
      </c>
      <c r="N1220" s="15" t="s">
        <v>3163</v>
      </c>
      <c r="O1220" s="15" t="s">
        <v>3164</v>
      </c>
      <c r="P1220" s="16" t="s">
        <v>3147</v>
      </c>
      <c r="Q1220" s="16" t="s">
        <v>3165</v>
      </c>
      <c r="R1220" s="16" t="s">
        <v>3166</v>
      </c>
      <c r="S1220" s="16" t="s">
        <v>3167</v>
      </c>
      <c r="T1220" s="16" t="s">
        <v>3165</v>
      </c>
      <c r="U1220" s="17" t="s">
        <v>3185</v>
      </c>
      <c r="V1220" s="17" t="s">
        <v>48</v>
      </c>
      <c r="W1220" s="16" t="s">
        <v>48</v>
      </c>
      <c r="X1220" s="18"/>
      <c r="Y1220" s="16"/>
      <c r="Z1220" s="16"/>
      <c r="AA1220" s="19">
        <f t="shared" si="22"/>
        <v>0</v>
      </c>
      <c r="AB1220" s="17"/>
      <c r="AC1220" s="17"/>
      <c r="AD1220" s="17"/>
      <c r="AE1220" s="15" t="s">
        <v>3174</v>
      </c>
      <c r="AF1220" s="16" t="s">
        <v>53</v>
      </c>
      <c r="AG1220" s="15" t="s">
        <v>383</v>
      </c>
      <c r="AH1220"/>
      <c r="AI1220"/>
      <c r="AJ1220"/>
      <c r="AK1220"/>
      <c r="AL1220"/>
      <c r="AM1220"/>
      <c r="AN1220"/>
      <c r="AO1220"/>
      <c r="AP1220"/>
    </row>
    <row r="1221" spans="1:42" s="33" customFormat="1" ht="63" hidden="1" customHeight="1" x14ac:dyDescent="0.25">
      <c r="A1221" s="13" t="s">
        <v>3032</v>
      </c>
      <c r="B1221" s="14">
        <v>85101604</v>
      </c>
      <c r="C1221" s="15" t="s">
        <v>3186</v>
      </c>
      <c r="D1221" s="15" t="s">
        <v>3749</v>
      </c>
      <c r="E1221" s="14" t="s">
        <v>3597</v>
      </c>
      <c r="F1221" s="22" t="s">
        <v>3680</v>
      </c>
      <c r="G1221" s="24" t="s">
        <v>3683</v>
      </c>
      <c r="H1221" s="23">
        <v>25000000</v>
      </c>
      <c r="I1221" s="23">
        <v>10000000</v>
      </c>
      <c r="J1221" s="15" t="s">
        <v>3599</v>
      </c>
      <c r="K1221" s="15" t="s">
        <v>4106</v>
      </c>
      <c r="L1221" s="15" t="s">
        <v>3161</v>
      </c>
      <c r="M1221" s="15" t="s">
        <v>3162</v>
      </c>
      <c r="N1221" s="15" t="s">
        <v>3163</v>
      </c>
      <c r="O1221" s="15" t="s">
        <v>3164</v>
      </c>
      <c r="P1221" s="16" t="s">
        <v>3147</v>
      </c>
      <c r="Q1221" s="16" t="s">
        <v>3165</v>
      </c>
      <c r="R1221" s="16" t="s">
        <v>3166</v>
      </c>
      <c r="S1221" s="16" t="s">
        <v>3167</v>
      </c>
      <c r="T1221" s="16" t="s">
        <v>3165</v>
      </c>
      <c r="U1221" s="17" t="s">
        <v>3187</v>
      </c>
      <c r="V1221" s="17" t="s">
        <v>48</v>
      </c>
      <c r="W1221" s="16" t="s">
        <v>48</v>
      </c>
      <c r="X1221" s="18"/>
      <c r="Y1221" s="16"/>
      <c r="Z1221" s="16"/>
      <c r="AA1221" s="19">
        <f t="shared" si="22"/>
        <v>0</v>
      </c>
      <c r="AB1221" s="17"/>
      <c r="AC1221" s="17"/>
      <c r="AD1221" s="17"/>
      <c r="AE1221" s="15" t="s">
        <v>3188</v>
      </c>
      <c r="AF1221" s="16" t="s">
        <v>53</v>
      </c>
      <c r="AG1221" s="15" t="s">
        <v>383</v>
      </c>
      <c r="AH1221"/>
      <c r="AI1221"/>
      <c r="AJ1221"/>
      <c r="AK1221"/>
      <c r="AL1221"/>
      <c r="AM1221"/>
      <c r="AN1221"/>
      <c r="AO1221"/>
      <c r="AP1221"/>
    </row>
    <row r="1222" spans="1:42" s="33" customFormat="1" ht="63" hidden="1" customHeight="1" x14ac:dyDescent="0.25">
      <c r="A1222" s="13" t="s">
        <v>3032</v>
      </c>
      <c r="B1222" s="14">
        <v>85101504</v>
      </c>
      <c r="C1222" s="15" t="s">
        <v>3189</v>
      </c>
      <c r="D1222" s="15" t="s">
        <v>3572</v>
      </c>
      <c r="E1222" s="14" t="s">
        <v>3597</v>
      </c>
      <c r="F1222" s="14" t="s">
        <v>3682</v>
      </c>
      <c r="G1222" s="25" t="s">
        <v>3831</v>
      </c>
      <c r="H1222" s="23">
        <v>3800000000</v>
      </c>
      <c r="I1222" s="23">
        <v>1800000000</v>
      </c>
      <c r="J1222" s="15" t="s">
        <v>3599</v>
      </c>
      <c r="K1222" s="15" t="s">
        <v>4106</v>
      </c>
      <c r="L1222" s="15" t="s">
        <v>3161</v>
      </c>
      <c r="M1222" s="15" t="s">
        <v>3162</v>
      </c>
      <c r="N1222" s="15" t="s">
        <v>3163</v>
      </c>
      <c r="O1222" s="15" t="s">
        <v>3164</v>
      </c>
      <c r="P1222" s="16" t="s">
        <v>3147</v>
      </c>
      <c r="Q1222" s="16" t="s">
        <v>3165</v>
      </c>
      <c r="R1222" s="16" t="s">
        <v>3166</v>
      </c>
      <c r="S1222" s="16" t="s">
        <v>3167</v>
      </c>
      <c r="T1222" s="16" t="s">
        <v>3165</v>
      </c>
      <c r="U1222" s="17" t="s">
        <v>3176</v>
      </c>
      <c r="V1222" s="17" t="s">
        <v>48</v>
      </c>
      <c r="W1222" s="16" t="s">
        <v>48</v>
      </c>
      <c r="X1222" s="18"/>
      <c r="Y1222" s="16"/>
      <c r="Z1222" s="16"/>
      <c r="AA1222" s="19">
        <f t="shared" si="22"/>
        <v>0</v>
      </c>
      <c r="AB1222" s="17"/>
      <c r="AC1222" s="17"/>
      <c r="AD1222" s="17"/>
      <c r="AE1222" s="15" t="s">
        <v>3190</v>
      </c>
      <c r="AF1222" s="16" t="s">
        <v>53</v>
      </c>
      <c r="AG1222" s="15" t="s">
        <v>383</v>
      </c>
      <c r="AH1222"/>
      <c r="AI1222"/>
      <c r="AJ1222"/>
      <c r="AK1222"/>
      <c r="AL1222"/>
      <c r="AM1222"/>
      <c r="AN1222"/>
      <c r="AO1222"/>
      <c r="AP1222"/>
    </row>
    <row r="1223" spans="1:42" s="33" customFormat="1" ht="63" hidden="1" customHeight="1" x14ac:dyDescent="0.25">
      <c r="A1223" s="13" t="s">
        <v>3032</v>
      </c>
      <c r="B1223" s="14">
        <v>85121902</v>
      </c>
      <c r="C1223" s="15" t="s">
        <v>3191</v>
      </c>
      <c r="D1223" s="15" t="s">
        <v>3572</v>
      </c>
      <c r="E1223" s="14" t="s">
        <v>3597</v>
      </c>
      <c r="F1223" s="14" t="s">
        <v>3682</v>
      </c>
      <c r="G1223" s="25" t="s">
        <v>3684</v>
      </c>
      <c r="H1223" s="23">
        <v>7700000000</v>
      </c>
      <c r="I1223" s="23">
        <v>3200000000</v>
      </c>
      <c r="J1223" s="15" t="s">
        <v>3599</v>
      </c>
      <c r="K1223" s="15" t="s">
        <v>4106</v>
      </c>
      <c r="L1223" s="15" t="s">
        <v>3161</v>
      </c>
      <c r="M1223" s="15" t="s">
        <v>3162</v>
      </c>
      <c r="N1223" s="15" t="s">
        <v>3163</v>
      </c>
      <c r="O1223" s="15" t="s">
        <v>3164</v>
      </c>
      <c r="P1223" s="16" t="s">
        <v>3147</v>
      </c>
      <c r="Q1223" s="16" t="s">
        <v>3165</v>
      </c>
      <c r="R1223" s="16" t="s">
        <v>3166</v>
      </c>
      <c r="S1223" s="16" t="s">
        <v>3167</v>
      </c>
      <c r="T1223" s="16" t="s">
        <v>3165</v>
      </c>
      <c r="U1223" s="17" t="s">
        <v>3192</v>
      </c>
      <c r="V1223" s="17" t="s">
        <v>48</v>
      </c>
      <c r="W1223" s="16" t="s">
        <v>48</v>
      </c>
      <c r="X1223" s="18"/>
      <c r="Y1223" s="16"/>
      <c r="Z1223" s="16"/>
      <c r="AA1223" s="19">
        <f t="shared" si="22"/>
        <v>0</v>
      </c>
      <c r="AB1223" s="17"/>
      <c r="AC1223" s="17"/>
      <c r="AD1223" s="17"/>
      <c r="AE1223" s="15" t="s">
        <v>3193</v>
      </c>
      <c r="AF1223" s="16" t="s">
        <v>53</v>
      </c>
      <c r="AG1223" s="15" t="s">
        <v>383</v>
      </c>
      <c r="AH1223"/>
      <c r="AI1223"/>
      <c r="AJ1223"/>
      <c r="AK1223"/>
      <c r="AL1223"/>
      <c r="AM1223"/>
      <c r="AN1223"/>
      <c r="AO1223"/>
      <c r="AP1223"/>
    </row>
    <row r="1224" spans="1:42" s="33" customFormat="1" ht="63" hidden="1" customHeight="1" x14ac:dyDescent="0.25">
      <c r="A1224" s="13" t="s">
        <v>3032</v>
      </c>
      <c r="B1224" s="14">
        <v>85101501</v>
      </c>
      <c r="C1224" s="15" t="s">
        <v>3194</v>
      </c>
      <c r="D1224" s="15" t="s">
        <v>3572</v>
      </c>
      <c r="E1224" s="14" t="s">
        <v>3586</v>
      </c>
      <c r="F1224" s="14" t="s">
        <v>3682</v>
      </c>
      <c r="G1224" s="25" t="s">
        <v>3684</v>
      </c>
      <c r="H1224" s="23">
        <v>5500000000</v>
      </c>
      <c r="I1224" s="23">
        <v>2500000000</v>
      </c>
      <c r="J1224" s="15" t="s">
        <v>3599</v>
      </c>
      <c r="K1224" s="15" t="s">
        <v>4106</v>
      </c>
      <c r="L1224" s="15" t="s">
        <v>3161</v>
      </c>
      <c r="M1224" s="15" t="s">
        <v>3162</v>
      </c>
      <c r="N1224" s="15" t="s">
        <v>3163</v>
      </c>
      <c r="O1224" s="15" t="s">
        <v>3164</v>
      </c>
      <c r="P1224" s="16" t="s">
        <v>3147</v>
      </c>
      <c r="Q1224" s="16" t="s">
        <v>3165</v>
      </c>
      <c r="R1224" s="16" t="s">
        <v>3166</v>
      </c>
      <c r="S1224" s="16" t="s">
        <v>3167</v>
      </c>
      <c r="T1224" s="16" t="s">
        <v>3165</v>
      </c>
      <c r="U1224" s="17" t="s">
        <v>3168</v>
      </c>
      <c r="V1224" s="17" t="s">
        <v>48</v>
      </c>
      <c r="W1224" s="16" t="s">
        <v>48</v>
      </c>
      <c r="X1224" s="18"/>
      <c r="Y1224" s="16"/>
      <c r="Z1224" s="16"/>
      <c r="AA1224" s="19">
        <f t="shared" si="22"/>
        <v>0</v>
      </c>
      <c r="AB1224" s="17"/>
      <c r="AC1224" s="17"/>
      <c r="AD1224" s="17"/>
      <c r="AE1224" s="15" t="s">
        <v>3195</v>
      </c>
      <c r="AF1224" s="16" t="s">
        <v>53</v>
      </c>
      <c r="AG1224" s="15" t="s">
        <v>383</v>
      </c>
      <c r="AH1224"/>
      <c r="AI1224"/>
      <c r="AJ1224"/>
      <c r="AK1224"/>
      <c r="AL1224"/>
      <c r="AM1224"/>
      <c r="AN1224"/>
      <c r="AO1224"/>
      <c r="AP1224"/>
    </row>
    <row r="1225" spans="1:42" s="33" customFormat="1" ht="63" hidden="1" customHeight="1" x14ac:dyDescent="0.25">
      <c r="A1225" s="13" t="s">
        <v>3032</v>
      </c>
      <c r="B1225" s="14" t="s">
        <v>4358</v>
      </c>
      <c r="C1225" s="15" t="s">
        <v>3196</v>
      </c>
      <c r="D1225" s="15" t="s">
        <v>3572</v>
      </c>
      <c r="E1225" s="14" t="s">
        <v>3586</v>
      </c>
      <c r="F1225" s="14" t="s">
        <v>3681</v>
      </c>
      <c r="G1225" s="24" t="s">
        <v>3683</v>
      </c>
      <c r="H1225" s="23">
        <v>1359558000</v>
      </c>
      <c r="I1225" s="23">
        <v>1359558000</v>
      </c>
      <c r="J1225" s="16" t="s">
        <v>3598</v>
      </c>
      <c r="K1225" s="16" t="s">
        <v>48</v>
      </c>
      <c r="L1225" s="15" t="s">
        <v>3161</v>
      </c>
      <c r="M1225" s="15" t="s">
        <v>3162</v>
      </c>
      <c r="N1225" s="15" t="s">
        <v>3163</v>
      </c>
      <c r="O1225" s="15" t="s">
        <v>3164</v>
      </c>
      <c r="P1225" s="16" t="s">
        <v>3147</v>
      </c>
      <c r="Q1225" s="16" t="s">
        <v>3165</v>
      </c>
      <c r="R1225" s="16" t="s">
        <v>3166</v>
      </c>
      <c r="S1225" s="16" t="s">
        <v>3167</v>
      </c>
      <c r="T1225" s="16" t="s">
        <v>3165</v>
      </c>
      <c r="U1225" s="17" t="s">
        <v>3197</v>
      </c>
      <c r="V1225" s="17" t="s">
        <v>48</v>
      </c>
      <c r="W1225" s="16" t="s">
        <v>48</v>
      </c>
      <c r="X1225" s="18"/>
      <c r="Y1225" s="16"/>
      <c r="Z1225" s="16"/>
      <c r="AA1225" s="19">
        <f t="shared" si="22"/>
        <v>0</v>
      </c>
      <c r="AB1225" s="17"/>
      <c r="AC1225" s="17"/>
      <c r="AD1225" s="17"/>
      <c r="AE1225" s="15" t="s">
        <v>3198</v>
      </c>
      <c r="AF1225" s="16" t="s">
        <v>53</v>
      </c>
      <c r="AG1225" s="15" t="s">
        <v>383</v>
      </c>
      <c r="AH1225"/>
      <c r="AI1225"/>
      <c r="AJ1225"/>
      <c r="AK1225"/>
      <c r="AL1225"/>
      <c r="AM1225"/>
      <c r="AN1225"/>
      <c r="AO1225"/>
      <c r="AP1225"/>
    </row>
    <row r="1226" spans="1:42" s="33" customFormat="1" ht="63" hidden="1" customHeight="1" x14ac:dyDescent="0.25">
      <c r="A1226" s="13" t="s">
        <v>3032</v>
      </c>
      <c r="B1226" s="14" t="s">
        <v>3136</v>
      </c>
      <c r="C1226" s="15" t="s">
        <v>3199</v>
      </c>
      <c r="D1226" s="15" t="s">
        <v>3572</v>
      </c>
      <c r="E1226" s="14" t="s">
        <v>3586</v>
      </c>
      <c r="F1226" s="14" t="s">
        <v>3682</v>
      </c>
      <c r="G1226" s="24" t="s">
        <v>3683</v>
      </c>
      <c r="H1226" s="23">
        <v>27000000</v>
      </c>
      <c r="I1226" s="23">
        <v>27000000</v>
      </c>
      <c r="J1226" s="16" t="s">
        <v>3598</v>
      </c>
      <c r="K1226" s="16" t="s">
        <v>48</v>
      </c>
      <c r="L1226" s="15" t="s">
        <v>3161</v>
      </c>
      <c r="M1226" s="15" t="s">
        <v>3162</v>
      </c>
      <c r="N1226" s="15" t="s">
        <v>3163</v>
      </c>
      <c r="O1226" s="15" t="s">
        <v>3164</v>
      </c>
      <c r="P1226" s="16" t="s">
        <v>3147</v>
      </c>
      <c r="Q1226" s="16" t="s">
        <v>3165</v>
      </c>
      <c r="R1226" s="16" t="s">
        <v>3166</v>
      </c>
      <c r="S1226" s="16" t="s">
        <v>3167</v>
      </c>
      <c r="T1226" s="16" t="s">
        <v>3165</v>
      </c>
      <c r="U1226" s="17" t="s">
        <v>3197</v>
      </c>
      <c r="V1226" s="17" t="s">
        <v>48</v>
      </c>
      <c r="W1226" s="16" t="s">
        <v>48</v>
      </c>
      <c r="X1226" s="18"/>
      <c r="Y1226" s="16"/>
      <c r="Z1226" s="16"/>
      <c r="AA1226" s="19">
        <f t="shared" si="22"/>
        <v>0</v>
      </c>
      <c r="AB1226" s="17"/>
      <c r="AC1226" s="17"/>
      <c r="AD1226" s="17" t="s">
        <v>4359</v>
      </c>
      <c r="AE1226" s="15" t="s">
        <v>3200</v>
      </c>
      <c r="AF1226" s="16" t="s">
        <v>53</v>
      </c>
      <c r="AG1226" s="15" t="s">
        <v>383</v>
      </c>
      <c r="AH1226"/>
      <c r="AI1226"/>
      <c r="AJ1226"/>
      <c r="AK1226"/>
      <c r="AL1226"/>
      <c r="AM1226"/>
      <c r="AN1226"/>
      <c r="AO1226"/>
      <c r="AP1226"/>
    </row>
    <row r="1227" spans="1:42" s="33" customFormat="1" ht="63" hidden="1" customHeight="1" x14ac:dyDescent="0.25">
      <c r="A1227" s="13" t="s">
        <v>3032</v>
      </c>
      <c r="B1227" s="14">
        <v>80141607</v>
      </c>
      <c r="C1227" s="15" t="s">
        <v>3201</v>
      </c>
      <c r="D1227" s="15" t="s">
        <v>3572</v>
      </c>
      <c r="E1227" s="14" t="s">
        <v>3586</v>
      </c>
      <c r="F1227" s="14" t="s">
        <v>3672</v>
      </c>
      <c r="G1227" s="24" t="s">
        <v>3683</v>
      </c>
      <c r="H1227" s="23">
        <v>100000000</v>
      </c>
      <c r="I1227" s="23">
        <v>100000000</v>
      </c>
      <c r="J1227" s="16" t="s">
        <v>3598</v>
      </c>
      <c r="K1227" s="16" t="s">
        <v>48</v>
      </c>
      <c r="L1227" s="15" t="s">
        <v>3161</v>
      </c>
      <c r="M1227" s="15" t="s">
        <v>3162</v>
      </c>
      <c r="N1227" s="15" t="s">
        <v>3163</v>
      </c>
      <c r="O1227" s="15" t="s">
        <v>3164</v>
      </c>
      <c r="P1227" s="16" t="s">
        <v>3147</v>
      </c>
      <c r="Q1227" s="16" t="s">
        <v>3165</v>
      </c>
      <c r="R1227" s="16" t="s">
        <v>3166</v>
      </c>
      <c r="S1227" s="16" t="s">
        <v>3167</v>
      </c>
      <c r="T1227" s="16" t="s">
        <v>3165</v>
      </c>
      <c r="U1227" s="17" t="s">
        <v>3197</v>
      </c>
      <c r="V1227" s="17" t="s">
        <v>48</v>
      </c>
      <c r="W1227" s="16" t="s">
        <v>48</v>
      </c>
      <c r="X1227" s="18"/>
      <c r="Y1227" s="16"/>
      <c r="Z1227" s="16"/>
      <c r="AA1227" s="19">
        <f t="shared" ref="AA1227:AA1290" si="23">+IF(AND(W1227="",X1227="",Y1227="",Z1227=""),"",IF(AND(W1227&lt;&gt;"",X1227="",Y1227="",Z1227=""),0%,IF(AND(W1227&lt;&gt;"",X1227&lt;&gt;"",Y1227="",Z1227=""),33%,IF(AND(W1227&lt;&gt;"",X1227&lt;&gt;"",Y1227&lt;&gt;"",Z1227=""),66%,IF(AND(W1227&lt;&gt;"",X1227&lt;&gt;"",Y1227&lt;&gt;"",Z1227&lt;&gt;""),100%,"Información incompleta")))))</f>
        <v>0</v>
      </c>
      <c r="AB1227" s="17"/>
      <c r="AC1227" s="17"/>
      <c r="AD1227" s="17" t="s">
        <v>3202</v>
      </c>
      <c r="AE1227" s="15" t="s">
        <v>4360</v>
      </c>
      <c r="AF1227" s="16" t="s">
        <v>53</v>
      </c>
      <c r="AG1227" s="15" t="s">
        <v>383</v>
      </c>
      <c r="AH1227"/>
      <c r="AI1227"/>
      <c r="AJ1227"/>
      <c r="AK1227"/>
      <c r="AL1227"/>
      <c r="AM1227"/>
      <c r="AN1227"/>
      <c r="AO1227"/>
      <c r="AP1227"/>
    </row>
    <row r="1228" spans="1:42" s="33" customFormat="1" ht="63" hidden="1" customHeight="1" x14ac:dyDescent="0.25">
      <c r="A1228" s="13" t="s">
        <v>3032</v>
      </c>
      <c r="B1228" s="14">
        <v>39121000</v>
      </c>
      <c r="C1228" s="15" t="s">
        <v>3203</v>
      </c>
      <c r="D1228" s="15" t="s">
        <v>3571</v>
      </c>
      <c r="E1228" s="14" t="s">
        <v>3586</v>
      </c>
      <c r="F1228" s="14" t="s">
        <v>3672</v>
      </c>
      <c r="G1228" s="24" t="s">
        <v>3683</v>
      </c>
      <c r="H1228" s="23">
        <v>50000000</v>
      </c>
      <c r="I1228" s="23">
        <v>50000000</v>
      </c>
      <c r="J1228" s="16" t="s">
        <v>3598</v>
      </c>
      <c r="K1228" s="16" t="s">
        <v>48</v>
      </c>
      <c r="L1228" s="15" t="s">
        <v>3204</v>
      </c>
      <c r="M1228" s="15" t="s">
        <v>50</v>
      </c>
      <c r="N1228" s="15" t="s">
        <v>3205</v>
      </c>
      <c r="O1228" s="15" t="s">
        <v>3206</v>
      </c>
      <c r="P1228" s="16" t="s">
        <v>3062</v>
      </c>
      <c r="Q1228" s="16" t="s">
        <v>3207</v>
      </c>
      <c r="R1228" s="16" t="s">
        <v>3208</v>
      </c>
      <c r="S1228" s="16" t="s">
        <v>3209</v>
      </c>
      <c r="T1228" s="16" t="s">
        <v>3210</v>
      </c>
      <c r="U1228" s="17" t="s">
        <v>3211</v>
      </c>
      <c r="V1228" s="17"/>
      <c r="W1228" s="16"/>
      <c r="X1228" s="18"/>
      <c r="Y1228" s="16"/>
      <c r="Z1228" s="16"/>
      <c r="AA1228" s="19" t="str">
        <f t="shared" si="23"/>
        <v/>
      </c>
      <c r="AB1228" s="17"/>
      <c r="AC1228" s="17"/>
      <c r="AD1228" s="17"/>
      <c r="AE1228" s="15" t="s">
        <v>3204</v>
      </c>
      <c r="AF1228" s="16" t="s">
        <v>53</v>
      </c>
      <c r="AG1228" s="15" t="s">
        <v>383</v>
      </c>
      <c r="AH1228"/>
      <c r="AI1228"/>
      <c r="AJ1228"/>
      <c r="AK1228"/>
      <c r="AL1228"/>
      <c r="AM1228"/>
      <c r="AN1228"/>
      <c r="AO1228"/>
      <c r="AP1228"/>
    </row>
    <row r="1229" spans="1:42" s="33" customFormat="1" ht="63" hidden="1" customHeight="1" x14ac:dyDescent="0.25">
      <c r="A1229" s="13" t="s">
        <v>3032</v>
      </c>
      <c r="B1229" s="14">
        <v>72101517</v>
      </c>
      <c r="C1229" s="15" t="s">
        <v>3212</v>
      </c>
      <c r="D1229" s="15" t="s">
        <v>3571</v>
      </c>
      <c r="E1229" s="14" t="s">
        <v>3586</v>
      </c>
      <c r="F1229" s="14" t="s">
        <v>3615</v>
      </c>
      <c r="G1229" s="24" t="s">
        <v>3683</v>
      </c>
      <c r="H1229" s="23">
        <v>20000000</v>
      </c>
      <c r="I1229" s="23">
        <v>20000000</v>
      </c>
      <c r="J1229" s="16" t="s">
        <v>3598</v>
      </c>
      <c r="K1229" s="16" t="s">
        <v>48</v>
      </c>
      <c r="L1229" s="15" t="s">
        <v>3204</v>
      </c>
      <c r="M1229" s="15" t="s">
        <v>50</v>
      </c>
      <c r="N1229" s="15" t="s">
        <v>3205</v>
      </c>
      <c r="O1229" s="15" t="s">
        <v>3206</v>
      </c>
      <c r="P1229" s="16" t="s">
        <v>3062</v>
      </c>
      <c r="Q1229" s="16" t="s">
        <v>3207</v>
      </c>
      <c r="R1229" s="16" t="s">
        <v>3208</v>
      </c>
      <c r="S1229" s="16" t="s">
        <v>3209</v>
      </c>
      <c r="T1229" s="16" t="s">
        <v>3210</v>
      </c>
      <c r="U1229" s="17" t="s">
        <v>3211</v>
      </c>
      <c r="V1229" s="17"/>
      <c r="W1229" s="16"/>
      <c r="X1229" s="18"/>
      <c r="Y1229" s="16"/>
      <c r="Z1229" s="16"/>
      <c r="AA1229" s="19" t="str">
        <f t="shared" si="23"/>
        <v/>
      </c>
      <c r="AB1229" s="17"/>
      <c r="AC1229" s="17"/>
      <c r="AD1229" s="17"/>
      <c r="AE1229" s="15" t="s">
        <v>3204</v>
      </c>
      <c r="AF1229" s="16" t="s">
        <v>53</v>
      </c>
      <c r="AG1229" s="15" t="s">
        <v>383</v>
      </c>
      <c r="AH1229"/>
      <c r="AI1229"/>
      <c r="AJ1229"/>
      <c r="AK1229"/>
      <c r="AL1229"/>
      <c r="AM1229"/>
      <c r="AN1229"/>
      <c r="AO1229"/>
      <c r="AP1229"/>
    </row>
    <row r="1230" spans="1:42" s="33" customFormat="1" ht="63" hidden="1" customHeight="1" x14ac:dyDescent="0.25">
      <c r="A1230" s="13" t="s">
        <v>3032</v>
      </c>
      <c r="B1230" s="14">
        <v>72101511</v>
      </c>
      <c r="C1230" s="15" t="s">
        <v>3213</v>
      </c>
      <c r="D1230" s="15" t="s">
        <v>3571</v>
      </c>
      <c r="E1230" s="14" t="s">
        <v>3579</v>
      </c>
      <c r="F1230" s="14" t="s">
        <v>3615</v>
      </c>
      <c r="G1230" s="24" t="s">
        <v>3683</v>
      </c>
      <c r="H1230" s="23">
        <v>30000000</v>
      </c>
      <c r="I1230" s="23">
        <v>30000000</v>
      </c>
      <c r="J1230" s="16" t="s">
        <v>3598</v>
      </c>
      <c r="K1230" s="16" t="s">
        <v>48</v>
      </c>
      <c r="L1230" s="15" t="s">
        <v>3214</v>
      </c>
      <c r="M1230" s="15" t="s">
        <v>50</v>
      </c>
      <c r="N1230" s="15">
        <v>3835128</v>
      </c>
      <c r="O1230" s="15" t="s">
        <v>3215</v>
      </c>
      <c r="P1230" s="16" t="s">
        <v>3062</v>
      </c>
      <c r="Q1230" s="16" t="s">
        <v>3207</v>
      </c>
      <c r="R1230" s="16" t="s">
        <v>3208</v>
      </c>
      <c r="S1230" s="16" t="s">
        <v>3209</v>
      </c>
      <c r="T1230" s="16" t="s">
        <v>3210</v>
      </c>
      <c r="U1230" s="17" t="s">
        <v>3211</v>
      </c>
      <c r="V1230" s="17"/>
      <c r="W1230" s="16"/>
      <c r="X1230" s="18"/>
      <c r="Y1230" s="16"/>
      <c r="Z1230" s="16"/>
      <c r="AA1230" s="19" t="str">
        <f t="shared" si="23"/>
        <v/>
      </c>
      <c r="AB1230" s="17"/>
      <c r="AC1230" s="17"/>
      <c r="AD1230" s="17"/>
      <c r="AE1230" s="15" t="s">
        <v>3216</v>
      </c>
      <c r="AF1230" s="16" t="s">
        <v>53</v>
      </c>
      <c r="AG1230" s="15" t="s">
        <v>383</v>
      </c>
      <c r="AH1230"/>
      <c r="AI1230"/>
      <c r="AJ1230"/>
      <c r="AK1230"/>
      <c r="AL1230"/>
      <c r="AM1230"/>
      <c r="AN1230"/>
      <c r="AO1230"/>
      <c r="AP1230"/>
    </row>
    <row r="1231" spans="1:42" s="33" customFormat="1" ht="63" hidden="1" customHeight="1" x14ac:dyDescent="0.25">
      <c r="A1231" s="13" t="s">
        <v>3032</v>
      </c>
      <c r="B1231" s="14">
        <v>83111603</v>
      </c>
      <c r="C1231" s="15" t="s">
        <v>3217</v>
      </c>
      <c r="D1231" s="15" t="s">
        <v>3571</v>
      </c>
      <c r="E1231" s="14" t="s">
        <v>3580</v>
      </c>
      <c r="F1231" s="22" t="s">
        <v>3680</v>
      </c>
      <c r="G1231" s="24" t="s">
        <v>3683</v>
      </c>
      <c r="H1231" s="23">
        <v>7155167</v>
      </c>
      <c r="I1231" s="23">
        <v>7155167</v>
      </c>
      <c r="J1231" s="16" t="s">
        <v>3598</v>
      </c>
      <c r="K1231" s="16" t="s">
        <v>48</v>
      </c>
      <c r="L1231" s="15" t="s">
        <v>1287</v>
      </c>
      <c r="M1231" s="15" t="s">
        <v>50</v>
      </c>
      <c r="N1231" s="15">
        <v>3839016</v>
      </c>
      <c r="O1231" s="15" t="s">
        <v>1262</v>
      </c>
      <c r="P1231" s="16" t="s">
        <v>3062</v>
      </c>
      <c r="Q1231" s="16" t="s">
        <v>3207</v>
      </c>
      <c r="R1231" s="16" t="s">
        <v>3208</v>
      </c>
      <c r="S1231" s="16" t="s">
        <v>3209</v>
      </c>
      <c r="T1231" s="16" t="s">
        <v>3210</v>
      </c>
      <c r="U1231" s="17" t="s">
        <v>3218</v>
      </c>
      <c r="V1231" s="17"/>
      <c r="W1231" s="16"/>
      <c r="X1231" s="18"/>
      <c r="Y1231" s="16"/>
      <c r="Z1231" s="16"/>
      <c r="AA1231" s="19" t="str">
        <f t="shared" si="23"/>
        <v/>
      </c>
      <c r="AB1231" s="17"/>
      <c r="AC1231" s="17"/>
      <c r="AD1231" s="17"/>
      <c r="AE1231" s="15" t="s">
        <v>1287</v>
      </c>
      <c r="AF1231" s="16" t="s">
        <v>53</v>
      </c>
      <c r="AG1231" s="15" t="s">
        <v>383</v>
      </c>
      <c r="AH1231"/>
      <c r="AI1231"/>
      <c r="AJ1231"/>
      <c r="AK1231"/>
      <c r="AL1231"/>
      <c r="AM1231"/>
      <c r="AN1231"/>
      <c r="AO1231"/>
      <c r="AP1231"/>
    </row>
    <row r="1232" spans="1:42" s="33" customFormat="1" ht="63" hidden="1" customHeight="1" x14ac:dyDescent="0.25">
      <c r="A1232" s="13" t="s">
        <v>3032</v>
      </c>
      <c r="B1232" s="14">
        <v>42172002</v>
      </c>
      <c r="C1232" s="15" t="s">
        <v>3219</v>
      </c>
      <c r="D1232" s="15" t="s">
        <v>3571</v>
      </c>
      <c r="E1232" s="14" t="s">
        <v>3586</v>
      </c>
      <c r="F1232" s="14" t="s">
        <v>3672</v>
      </c>
      <c r="G1232" s="24" t="s">
        <v>3683</v>
      </c>
      <c r="H1232" s="23">
        <v>76000000</v>
      </c>
      <c r="I1232" s="23">
        <v>76000000</v>
      </c>
      <c r="J1232" s="16" t="s">
        <v>3598</v>
      </c>
      <c r="K1232" s="16" t="s">
        <v>48</v>
      </c>
      <c r="L1232" s="15" t="s">
        <v>3220</v>
      </c>
      <c r="M1232" s="15" t="s">
        <v>50</v>
      </c>
      <c r="N1232" s="15" t="s">
        <v>3221</v>
      </c>
      <c r="O1232" s="15" t="s">
        <v>3222</v>
      </c>
      <c r="P1232" s="16" t="s">
        <v>3062</v>
      </c>
      <c r="Q1232" s="16" t="s">
        <v>3207</v>
      </c>
      <c r="R1232" s="16" t="s">
        <v>3208</v>
      </c>
      <c r="S1232" s="16" t="s">
        <v>3209</v>
      </c>
      <c r="T1232" s="16" t="s">
        <v>3210</v>
      </c>
      <c r="U1232" s="17" t="s">
        <v>3223</v>
      </c>
      <c r="V1232" s="17"/>
      <c r="W1232" s="16"/>
      <c r="X1232" s="18"/>
      <c r="Y1232" s="16"/>
      <c r="Z1232" s="16"/>
      <c r="AA1232" s="19" t="str">
        <f t="shared" si="23"/>
        <v/>
      </c>
      <c r="AB1232" s="17"/>
      <c r="AC1232" s="17"/>
      <c r="AD1232" s="17"/>
      <c r="AE1232" s="15" t="s">
        <v>3220</v>
      </c>
      <c r="AF1232" s="16" t="s">
        <v>53</v>
      </c>
      <c r="AG1232" s="15" t="s">
        <v>383</v>
      </c>
      <c r="AH1232"/>
      <c r="AI1232"/>
      <c r="AJ1232"/>
      <c r="AK1232"/>
      <c r="AL1232"/>
      <c r="AM1232"/>
      <c r="AN1232"/>
      <c r="AO1232"/>
      <c r="AP1232"/>
    </row>
    <row r="1233" spans="1:42" s="33" customFormat="1" ht="63" hidden="1" customHeight="1" x14ac:dyDescent="0.25">
      <c r="A1233" s="13" t="s">
        <v>3032</v>
      </c>
      <c r="B1233" s="14">
        <v>51151903</v>
      </c>
      <c r="C1233" s="15" t="s">
        <v>3224</v>
      </c>
      <c r="D1233" s="15" t="s">
        <v>3571</v>
      </c>
      <c r="E1233" s="14" t="s">
        <v>3586</v>
      </c>
      <c r="F1233" s="14" t="s">
        <v>3672</v>
      </c>
      <c r="G1233" s="24" t="s">
        <v>3683</v>
      </c>
      <c r="H1233" s="23">
        <v>76000000</v>
      </c>
      <c r="I1233" s="23">
        <v>76000000</v>
      </c>
      <c r="J1233" s="16" t="s">
        <v>3598</v>
      </c>
      <c r="K1233" s="16" t="s">
        <v>48</v>
      </c>
      <c r="L1233" s="15" t="s">
        <v>3220</v>
      </c>
      <c r="M1233" s="15" t="s">
        <v>50</v>
      </c>
      <c r="N1233" s="15" t="s">
        <v>3221</v>
      </c>
      <c r="O1233" s="15" t="s">
        <v>3222</v>
      </c>
      <c r="P1233" s="16" t="s">
        <v>3062</v>
      </c>
      <c r="Q1233" s="16" t="s">
        <v>3207</v>
      </c>
      <c r="R1233" s="16" t="s">
        <v>3208</v>
      </c>
      <c r="S1233" s="16" t="s">
        <v>3209</v>
      </c>
      <c r="T1233" s="16" t="s">
        <v>3210</v>
      </c>
      <c r="U1233" s="17" t="s">
        <v>3225</v>
      </c>
      <c r="V1233" s="17"/>
      <c r="W1233" s="16"/>
      <c r="X1233" s="18"/>
      <c r="Y1233" s="16"/>
      <c r="Z1233" s="16"/>
      <c r="AA1233" s="19" t="str">
        <f t="shared" si="23"/>
        <v/>
      </c>
      <c r="AB1233" s="17"/>
      <c r="AC1233" s="17"/>
      <c r="AD1233" s="17"/>
      <c r="AE1233" s="15" t="s">
        <v>3220</v>
      </c>
      <c r="AF1233" s="16" t="s">
        <v>53</v>
      </c>
      <c r="AG1233" s="15" t="s">
        <v>383</v>
      </c>
      <c r="AH1233"/>
      <c r="AI1233"/>
      <c r="AJ1233"/>
      <c r="AK1233"/>
      <c r="AL1233"/>
      <c r="AM1233"/>
      <c r="AN1233"/>
      <c r="AO1233"/>
      <c r="AP1233"/>
    </row>
    <row r="1234" spans="1:42" s="33" customFormat="1" ht="63" hidden="1" customHeight="1" x14ac:dyDescent="0.25">
      <c r="A1234" s="13" t="s">
        <v>3032</v>
      </c>
      <c r="B1234" s="14">
        <v>85131712</v>
      </c>
      <c r="C1234" s="15" t="s">
        <v>3226</v>
      </c>
      <c r="D1234" s="15" t="s">
        <v>3571</v>
      </c>
      <c r="E1234" s="14" t="s">
        <v>3586</v>
      </c>
      <c r="F1234" s="14" t="s">
        <v>3682</v>
      </c>
      <c r="G1234" s="24" t="s">
        <v>3683</v>
      </c>
      <c r="H1234" s="23">
        <v>450000000</v>
      </c>
      <c r="I1234" s="23">
        <v>450000000</v>
      </c>
      <c r="J1234" s="15" t="s">
        <v>3599</v>
      </c>
      <c r="K1234" s="15" t="s">
        <v>4106</v>
      </c>
      <c r="L1234" s="15" t="s">
        <v>3220</v>
      </c>
      <c r="M1234" s="15" t="s">
        <v>50</v>
      </c>
      <c r="N1234" s="15" t="s">
        <v>3221</v>
      </c>
      <c r="O1234" s="15" t="s">
        <v>3222</v>
      </c>
      <c r="P1234" s="16" t="s">
        <v>3062</v>
      </c>
      <c r="Q1234" s="16" t="s">
        <v>3207</v>
      </c>
      <c r="R1234" s="16" t="s">
        <v>3208</v>
      </c>
      <c r="S1234" s="16" t="s">
        <v>3209</v>
      </c>
      <c r="T1234" s="16" t="s">
        <v>3210</v>
      </c>
      <c r="U1234" s="17" t="s">
        <v>3227</v>
      </c>
      <c r="V1234" s="17"/>
      <c r="W1234" s="16"/>
      <c r="X1234" s="18"/>
      <c r="Y1234" s="16"/>
      <c r="Z1234" s="16"/>
      <c r="AA1234" s="19" t="str">
        <f t="shared" si="23"/>
        <v/>
      </c>
      <c r="AB1234" s="17"/>
      <c r="AC1234" s="17"/>
      <c r="AD1234" s="17"/>
      <c r="AE1234" s="15" t="s">
        <v>3228</v>
      </c>
      <c r="AF1234" s="16" t="s">
        <v>53</v>
      </c>
      <c r="AG1234" s="15" t="s">
        <v>383</v>
      </c>
      <c r="AH1234"/>
      <c r="AI1234"/>
      <c r="AJ1234"/>
      <c r="AK1234"/>
      <c r="AL1234"/>
      <c r="AM1234"/>
      <c r="AN1234"/>
      <c r="AO1234"/>
      <c r="AP1234"/>
    </row>
    <row r="1235" spans="1:42" s="33" customFormat="1" ht="63" hidden="1" customHeight="1" x14ac:dyDescent="0.25">
      <c r="A1235" s="13" t="s">
        <v>3032</v>
      </c>
      <c r="B1235" s="14">
        <v>80141607</v>
      </c>
      <c r="C1235" s="15" t="s">
        <v>3229</v>
      </c>
      <c r="D1235" s="15" t="s">
        <v>3571</v>
      </c>
      <c r="E1235" s="14" t="s">
        <v>3580</v>
      </c>
      <c r="F1235" s="14" t="s">
        <v>3682</v>
      </c>
      <c r="G1235" s="24" t="s">
        <v>3683</v>
      </c>
      <c r="H1235" s="23">
        <v>120000000</v>
      </c>
      <c r="I1235" s="23">
        <v>120000000</v>
      </c>
      <c r="J1235" s="16" t="s">
        <v>3598</v>
      </c>
      <c r="K1235" s="16" t="s">
        <v>48</v>
      </c>
      <c r="L1235" s="15" t="s">
        <v>3220</v>
      </c>
      <c r="M1235" s="15" t="s">
        <v>50</v>
      </c>
      <c r="N1235" s="15" t="s">
        <v>3221</v>
      </c>
      <c r="O1235" s="15" t="s">
        <v>3222</v>
      </c>
      <c r="P1235" s="16" t="s">
        <v>3062</v>
      </c>
      <c r="Q1235" s="16" t="s">
        <v>3207</v>
      </c>
      <c r="R1235" s="16" t="s">
        <v>3208</v>
      </c>
      <c r="S1235" s="16" t="s">
        <v>3209</v>
      </c>
      <c r="T1235" s="16" t="s">
        <v>3210</v>
      </c>
      <c r="U1235" s="17" t="s">
        <v>3230</v>
      </c>
      <c r="V1235" s="17"/>
      <c r="W1235" s="16"/>
      <c r="X1235" s="18"/>
      <c r="Y1235" s="16"/>
      <c r="Z1235" s="16"/>
      <c r="AA1235" s="19" t="str">
        <f t="shared" si="23"/>
        <v/>
      </c>
      <c r="AB1235" s="17"/>
      <c r="AC1235" s="17"/>
      <c r="AD1235" s="17"/>
      <c r="AE1235" s="15" t="s">
        <v>3231</v>
      </c>
      <c r="AF1235" s="16" t="s">
        <v>53</v>
      </c>
      <c r="AG1235" s="15" t="s">
        <v>383</v>
      </c>
      <c r="AH1235"/>
      <c r="AI1235"/>
      <c r="AJ1235"/>
      <c r="AK1235"/>
      <c r="AL1235"/>
      <c r="AM1235"/>
      <c r="AN1235"/>
      <c r="AO1235"/>
      <c r="AP1235"/>
    </row>
    <row r="1236" spans="1:42" s="33" customFormat="1" ht="63" hidden="1" customHeight="1" x14ac:dyDescent="0.25">
      <c r="A1236" s="13" t="s">
        <v>3032</v>
      </c>
      <c r="B1236" s="14">
        <v>43191609</v>
      </c>
      <c r="C1236" s="15" t="s">
        <v>3232</v>
      </c>
      <c r="D1236" s="15" t="s">
        <v>3571</v>
      </c>
      <c r="E1236" s="14" t="s">
        <v>3580</v>
      </c>
      <c r="F1236" s="14" t="s">
        <v>3672</v>
      </c>
      <c r="G1236" s="24" t="s">
        <v>3683</v>
      </c>
      <c r="H1236" s="23">
        <v>9397072</v>
      </c>
      <c r="I1236" s="23">
        <v>9397072</v>
      </c>
      <c r="J1236" s="16" t="s">
        <v>3598</v>
      </c>
      <c r="K1236" s="16" t="s">
        <v>48</v>
      </c>
      <c r="L1236" s="15" t="s">
        <v>3220</v>
      </c>
      <c r="M1236" s="15" t="s">
        <v>50</v>
      </c>
      <c r="N1236" s="15" t="s">
        <v>3221</v>
      </c>
      <c r="O1236" s="15" t="s">
        <v>3222</v>
      </c>
      <c r="P1236" s="16" t="s">
        <v>3062</v>
      </c>
      <c r="Q1236" s="16" t="s">
        <v>3207</v>
      </c>
      <c r="R1236" s="16" t="s">
        <v>3208</v>
      </c>
      <c r="S1236" s="16" t="s">
        <v>3209</v>
      </c>
      <c r="T1236" s="16" t="s">
        <v>3210</v>
      </c>
      <c r="U1236" s="17" t="s">
        <v>3233</v>
      </c>
      <c r="V1236" s="17"/>
      <c r="W1236" s="16"/>
      <c r="X1236" s="18"/>
      <c r="Y1236" s="16"/>
      <c r="Z1236" s="16"/>
      <c r="AA1236" s="19" t="str">
        <f t="shared" si="23"/>
        <v/>
      </c>
      <c r="AB1236" s="17"/>
      <c r="AC1236" s="17"/>
      <c r="AD1236" s="17"/>
      <c r="AE1236" s="15" t="s">
        <v>3228</v>
      </c>
      <c r="AF1236" s="16" t="s">
        <v>53</v>
      </c>
      <c r="AG1236" s="15" t="s">
        <v>383</v>
      </c>
      <c r="AH1236"/>
      <c r="AI1236"/>
      <c r="AJ1236"/>
      <c r="AK1236"/>
      <c r="AL1236"/>
      <c r="AM1236"/>
      <c r="AN1236"/>
      <c r="AO1236"/>
      <c r="AP1236"/>
    </row>
    <row r="1237" spans="1:42" s="33" customFormat="1" ht="63" hidden="1" customHeight="1" x14ac:dyDescent="0.25">
      <c r="A1237" s="13" t="s">
        <v>3032</v>
      </c>
      <c r="B1237" s="14">
        <v>60104104</v>
      </c>
      <c r="C1237" s="15" t="s">
        <v>3234</v>
      </c>
      <c r="D1237" s="15" t="s">
        <v>3571</v>
      </c>
      <c r="E1237" s="14" t="s">
        <v>3586</v>
      </c>
      <c r="F1237" s="14" t="s">
        <v>3672</v>
      </c>
      <c r="G1237" s="24" t="s">
        <v>3683</v>
      </c>
      <c r="H1237" s="23">
        <v>51000000</v>
      </c>
      <c r="I1237" s="23">
        <v>51000000</v>
      </c>
      <c r="J1237" s="16" t="s">
        <v>3598</v>
      </c>
      <c r="K1237" s="16" t="s">
        <v>48</v>
      </c>
      <c r="L1237" s="15" t="s">
        <v>3235</v>
      </c>
      <c r="M1237" s="15" t="s">
        <v>50</v>
      </c>
      <c r="N1237" s="15" t="s">
        <v>3236</v>
      </c>
      <c r="O1237" s="15" t="s">
        <v>3237</v>
      </c>
      <c r="P1237" s="16" t="s">
        <v>3062</v>
      </c>
      <c r="Q1237" s="16" t="s">
        <v>3207</v>
      </c>
      <c r="R1237" s="16" t="s">
        <v>3208</v>
      </c>
      <c r="S1237" s="16" t="s">
        <v>3209</v>
      </c>
      <c r="T1237" s="16" t="s">
        <v>3210</v>
      </c>
      <c r="U1237" s="17" t="s">
        <v>3233</v>
      </c>
      <c r="V1237" s="17"/>
      <c r="W1237" s="16"/>
      <c r="X1237" s="18"/>
      <c r="Y1237" s="16"/>
      <c r="Z1237" s="16"/>
      <c r="AA1237" s="19" t="str">
        <f t="shared" si="23"/>
        <v/>
      </c>
      <c r="AB1237" s="17"/>
      <c r="AC1237" s="17"/>
      <c r="AD1237" s="17"/>
      <c r="AE1237" s="15" t="s">
        <v>3235</v>
      </c>
      <c r="AF1237" s="16" t="s">
        <v>53</v>
      </c>
      <c r="AG1237" s="15" t="s">
        <v>383</v>
      </c>
      <c r="AH1237"/>
      <c r="AI1237"/>
      <c r="AJ1237"/>
      <c r="AK1237"/>
      <c r="AL1237"/>
      <c r="AM1237"/>
      <c r="AN1237"/>
      <c r="AO1237"/>
      <c r="AP1237"/>
    </row>
    <row r="1238" spans="1:42" s="33" customFormat="1" ht="63" hidden="1" customHeight="1" x14ac:dyDescent="0.25">
      <c r="A1238" s="13" t="s">
        <v>3032</v>
      </c>
      <c r="B1238" s="14">
        <v>45111616</v>
      </c>
      <c r="C1238" s="15" t="s">
        <v>3238</v>
      </c>
      <c r="D1238" s="15" t="s">
        <v>3571</v>
      </c>
      <c r="E1238" s="14" t="s">
        <v>3578</v>
      </c>
      <c r="F1238" s="14" t="s">
        <v>3672</v>
      </c>
      <c r="G1238" s="24" t="s">
        <v>3683</v>
      </c>
      <c r="H1238" s="23">
        <v>26000000</v>
      </c>
      <c r="I1238" s="23">
        <v>26000000</v>
      </c>
      <c r="J1238" s="16" t="s">
        <v>3598</v>
      </c>
      <c r="K1238" s="16" t="s">
        <v>48</v>
      </c>
      <c r="L1238" s="15" t="s">
        <v>3239</v>
      </c>
      <c r="M1238" s="15" t="s">
        <v>50</v>
      </c>
      <c r="N1238" s="15">
        <v>3839345</v>
      </c>
      <c r="O1238" s="15" t="s">
        <v>4361</v>
      </c>
      <c r="P1238" s="16" t="s">
        <v>3062</v>
      </c>
      <c r="Q1238" s="16" t="s">
        <v>3207</v>
      </c>
      <c r="R1238" s="16" t="s">
        <v>3208</v>
      </c>
      <c r="S1238" s="16" t="s">
        <v>3209</v>
      </c>
      <c r="T1238" s="16" t="s">
        <v>3210</v>
      </c>
      <c r="U1238" s="17" t="s">
        <v>3233</v>
      </c>
      <c r="V1238" s="17"/>
      <c r="W1238" s="16"/>
      <c r="X1238" s="18"/>
      <c r="Y1238" s="16"/>
      <c r="Z1238" s="16"/>
      <c r="AA1238" s="19" t="str">
        <f t="shared" si="23"/>
        <v/>
      </c>
      <c r="AB1238" s="17"/>
      <c r="AC1238" s="17"/>
      <c r="AD1238" s="17"/>
      <c r="AE1238" s="15" t="s">
        <v>3240</v>
      </c>
      <c r="AF1238" s="16" t="s">
        <v>53</v>
      </c>
      <c r="AG1238" s="15" t="s">
        <v>383</v>
      </c>
      <c r="AH1238"/>
      <c r="AI1238"/>
      <c r="AJ1238"/>
      <c r="AK1238"/>
      <c r="AL1238"/>
      <c r="AM1238"/>
      <c r="AN1238"/>
      <c r="AO1238"/>
      <c r="AP1238"/>
    </row>
    <row r="1239" spans="1:42" s="33" customFormat="1" ht="63" hidden="1" customHeight="1" x14ac:dyDescent="0.25">
      <c r="A1239" s="13" t="s">
        <v>3032</v>
      </c>
      <c r="B1239" s="14">
        <v>83112206</v>
      </c>
      <c r="C1239" s="15" t="s">
        <v>3241</v>
      </c>
      <c r="D1239" s="15" t="s">
        <v>3892</v>
      </c>
      <c r="E1239" s="14" t="s">
        <v>3591</v>
      </c>
      <c r="F1239" s="14" t="s">
        <v>3682</v>
      </c>
      <c r="G1239" s="24" t="s">
        <v>3683</v>
      </c>
      <c r="H1239" s="23">
        <v>870339225</v>
      </c>
      <c r="I1239" s="23">
        <v>418000000</v>
      </c>
      <c r="J1239" s="15" t="s">
        <v>3599</v>
      </c>
      <c r="K1239" s="15" t="s">
        <v>4106</v>
      </c>
      <c r="L1239" s="15" t="s">
        <v>3220</v>
      </c>
      <c r="M1239" s="15" t="s">
        <v>50</v>
      </c>
      <c r="N1239" s="15" t="s">
        <v>3221</v>
      </c>
      <c r="O1239" s="15" t="s">
        <v>3222</v>
      </c>
      <c r="P1239" s="16" t="s">
        <v>3062</v>
      </c>
      <c r="Q1239" s="16" t="s">
        <v>3207</v>
      </c>
      <c r="R1239" s="16" t="s">
        <v>3208</v>
      </c>
      <c r="S1239" s="16" t="s">
        <v>3209</v>
      </c>
      <c r="T1239" s="16" t="s">
        <v>3210</v>
      </c>
      <c r="U1239" s="17" t="s">
        <v>3211</v>
      </c>
      <c r="V1239" s="17">
        <v>7750</v>
      </c>
      <c r="W1239" s="16">
        <v>19223</v>
      </c>
      <c r="X1239" s="18">
        <v>43032</v>
      </c>
      <c r="Y1239" s="16">
        <v>2017060177503</v>
      </c>
      <c r="Z1239" s="16">
        <v>4600007989</v>
      </c>
      <c r="AA1239" s="19">
        <f t="shared" si="23"/>
        <v>1</v>
      </c>
      <c r="AB1239" s="17" t="s">
        <v>3242</v>
      </c>
      <c r="AC1239" s="17" t="s">
        <v>1359</v>
      </c>
      <c r="AD1239" s="17" t="s">
        <v>3243</v>
      </c>
      <c r="AE1239" s="15" t="s">
        <v>3244</v>
      </c>
      <c r="AF1239" s="16" t="s">
        <v>771</v>
      </c>
      <c r="AG1239" s="15" t="s">
        <v>383</v>
      </c>
      <c r="AH1239"/>
      <c r="AI1239"/>
      <c r="AJ1239"/>
      <c r="AK1239"/>
      <c r="AL1239"/>
      <c r="AM1239"/>
      <c r="AN1239"/>
      <c r="AO1239"/>
      <c r="AP1239"/>
    </row>
    <row r="1240" spans="1:42" s="33" customFormat="1" ht="63" hidden="1" customHeight="1" x14ac:dyDescent="0.25">
      <c r="A1240" s="13" t="s">
        <v>3032</v>
      </c>
      <c r="B1240" s="14">
        <v>42172002</v>
      </c>
      <c r="C1240" s="15" t="s">
        <v>3245</v>
      </c>
      <c r="D1240" s="15" t="s">
        <v>3749</v>
      </c>
      <c r="E1240" s="14" t="s">
        <v>3580</v>
      </c>
      <c r="F1240" s="14" t="s">
        <v>3682</v>
      </c>
      <c r="G1240" s="24" t="s">
        <v>3683</v>
      </c>
      <c r="H1240" s="23">
        <v>329000000</v>
      </c>
      <c r="I1240" s="23">
        <v>90000000</v>
      </c>
      <c r="J1240" s="15" t="s">
        <v>3599</v>
      </c>
      <c r="K1240" s="15" t="s">
        <v>4106</v>
      </c>
      <c r="L1240" s="15" t="s">
        <v>3220</v>
      </c>
      <c r="M1240" s="15" t="s">
        <v>50</v>
      </c>
      <c r="N1240" s="15" t="s">
        <v>3221</v>
      </c>
      <c r="O1240" s="15" t="s">
        <v>3222</v>
      </c>
      <c r="P1240" s="16" t="s">
        <v>3062</v>
      </c>
      <c r="Q1240" s="16" t="s">
        <v>3207</v>
      </c>
      <c r="R1240" s="16" t="s">
        <v>3208</v>
      </c>
      <c r="S1240" s="16" t="s">
        <v>3209</v>
      </c>
      <c r="T1240" s="16" t="s">
        <v>3210</v>
      </c>
      <c r="U1240" s="17" t="s">
        <v>3223</v>
      </c>
      <c r="V1240" s="17"/>
      <c r="W1240" s="16"/>
      <c r="X1240" s="18"/>
      <c r="Y1240" s="16"/>
      <c r="Z1240" s="16"/>
      <c r="AA1240" s="19" t="str">
        <f t="shared" si="23"/>
        <v/>
      </c>
      <c r="AB1240" s="17"/>
      <c r="AC1240" s="17"/>
      <c r="AD1240" s="17"/>
      <c r="AE1240" s="15" t="s">
        <v>3220</v>
      </c>
      <c r="AF1240" s="16" t="s">
        <v>771</v>
      </c>
      <c r="AG1240" s="15" t="s">
        <v>383</v>
      </c>
      <c r="AH1240"/>
      <c r="AI1240"/>
      <c r="AJ1240"/>
      <c r="AK1240"/>
      <c r="AL1240"/>
      <c r="AM1240"/>
      <c r="AN1240"/>
      <c r="AO1240"/>
      <c r="AP1240"/>
    </row>
    <row r="1241" spans="1:42" s="33" customFormat="1" ht="63" hidden="1" customHeight="1" x14ac:dyDescent="0.25">
      <c r="A1241" s="13" t="s">
        <v>3032</v>
      </c>
      <c r="B1241" s="14">
        <v>80111504</v>
      </c>
      <c r="C1241" s="15" t="s">
        <v>4362</v>
      </c>
      <c r="D1241" s="15" t="s">
        <v>3788</v>
      </c>
      <c r="E1241" s="14" t="s">
        <v>3577</v>
      </c>
      <c r="F1241" s="22" t="s">
        <v>3680</v>
      </c>
      <c r="G1241" s="24" t="s">
        <v>3683</v>
      </c>
      <c r="H1241" s="23">
        <v>12000000</v>
      </c>
      <c r="I1241" s="23">
        <v>12000000</v>
      </c>
      <c r="J1241" s="16" t="s">
        <v>3598</v>
      </c>
      <c r="K1241" s="16" t="s">
        <v>48</v>
      </c>
      <c r="L1241" s="15" t="s">
        <v>3220</v>
      </c>
      <c r="M1241" s="15" t="s">
        <v>50</v>
      </c>
      <c r="N1241" s="15" t="s">
        <v>3221</v>
      </c>
      <c r="O1241" s="15" t="s">
        <v>3222</v>
      </c>
      <c r="P1241" s="16" t="s">
        <v>3062</v>
      </c>
      <c r="Q1241" s="16" t="s">
        <v>3207</v>
      </c>
      <c r="R1241" s="16" t="s">
        <v>3208</v>
      </c>
      <c r="S1241" s="16" t="s">
        <v>3209</v>
      </c>
      <c r="T1241" s="16" t="s">
        <v>3210</v>
      </c>
      <c r="U1241" s="17" t="s">
        <v>3227</v>
      </c>
      <c r="V1241" s="17"/>
      <c r="W1241" s="16"/>
      <c r="X1241" s="18"/>
      <c r="Y1241" s="16"/>
      <c r="Z1241" s="16"/>
      <c r="AA1241" s="19" t="str">
        <f t="shared" si="23"/>
        <v/>
      </c>
      <c r="AB1241" s="17"/>
      <c r="AC1241" s="17"/>
      <c r="AD1241" s="17"/>
      <c r="AE1241" s="15" t="s">
        <v>4363</v>
      </c>
      <c r="AF1241" s="16" t="s">
        <v>53</v>
      </c>
      <c r="AG1241" s="15" t="s">
        <v>383</v>
      </c>
      <c r="AH1241"/>
      <c r="AI1241"/>
      <c r="AJ1241"/>
      <c r="AK1241"/>
      <c r="AL1241"/>
      <c r="AM1241"/>
      <c r="AN1241"/>
      <c r="AO1241"/>
      <c r="AP1241"/>
    </row>
    <row r="1242" spans="1:42" s="33" customFormat="1" ht="63" hidden="1" customHeight="1" x14ac:dyDescent="0.25">
      <c r="A1242" s="13" t="s">
        <v>3032</v>
      </c>
      <c r="B1242" s="14" t="s">
        <v>4364</v>
      </c>
      <c r="C1242" s="15" t="s">
        <v>3246</v>
      </c>
      <c r="D1242" s="15" t="s">
        <v>3571</v>
      </c>
      <c r="E1242" s="14" t="s">
        <v>3583</v>
      </c>
      <c r="F1242" s="22" t="s">
        <v>3680</v>
      </c>
      <c r="G1242" s="24" t="s">
        <v>3683</v>
      </c>
      <c r="H1242" s="23">
        <v>11444820146</v>
      </c>
      <c r="I1242" s="23">
        <v>2970719000</v>
      </c>
      <c r="J1242" s="16" t="s">
        <v>3599</v>
      </c>
      <c r="K1242" s="16" t="s">
        <v>3600</v>
      </c>
      <c r="L1242" s="15" t="s">
        <v>3161</v>
      </c>
      <c r="M1242" s="15" t="s">
        <v>3162</v>
      </c>
      <c r="N1242" s="15" t="s">
        <v>3163</v>
      </c>
      <c r="O1242" s="15" t="s">
        <v>3164</v>
      </c>
      <c r="P1242" s="16" t="s">
        <v>3147</v>
      </c>
      <c r="Q1242" s="16" t="s">
        <v>3207</v>
      </c>
      <c r="R1242" s="16" t="s">
        <v>3208</v>
      </c>
      <c r="S1242" s="16" t="s">
        <v>3209</v>
      </c>
      <c r="T1242" s="16" t="s">
        <v>3210</v>
      </c>
      <c r="U1242" s="17" t="s">
        <v>3227</v>
      </c>
      <c r="V1242" s="17"/>
      <c r="W1242" s="16"/>
      <c r="X1242" s="18"/>
      <c r="Y1242" s="16">
        <v>4600007919</v>
      </c>
      <c r="Z1242" s="16"/>
      <c r="AA1242" s="19" t="str">
        <f t="shared" si="23"/>
        <v>Información incompleta</v>
      </c>
      <c r="AB1242" s="17" t="s">
        <v>3247</v>
      </c>
      <c r="AC1242" s="17" t="s">
        <v>361</v>
      </c>
      <c r="AD1242" s="17"/>
      <c r="AE1242" s="15" t="s">
        <v>3248</v>
      </c>
      <c r="AF1242" s="16" t="s">
        <v>53</v>
      </c>
      <c r="AG1242" s="15" t="s">
        <v>383</v>
      </c>
      <c r="AH1242"/>
      <c r="AI1242"/>
      <c r="AJ1242"/>
      <c r="AK1242"/>
      <c r="AL1242"/>
      <c r="AM1242"/>
      <c r="AN1242"/>
      <c r="AO1242"/>
      <c r="AP1242"/>
    </row>
    <row r="1243" spans="1:42" s="33" customFormat="1" ht="63" hidden="1" customHeight="1" x14ac:dyDescent="0.25">
      <c r="A1243" s="13" t="s">
        <v>3032</v>
      </c>
      <c r="B1243" s="14">
        <v>85111614</v>
      </c>
      <c r="C1243" s="15" t="s">
        <v>3249</v>
      </c>
      <c r="D1243" s="15" t="s">
        <v>3749</v>
      </c>
      <c r="E1243" s="14" t="s">
        <v>3583</v>
      </c>
      <c r="F1243" s="16" t="s">
        <v>3667</v>
      </c>
      <c r="G1243" s="25" t="s">
        <v>3684</v>
      </c>
      <c r="H1243" s="23">
        <v>473500000</v>
      </c>
      <c r="I1243" s="23">
        <v>473500000</v>
      </c>
      <c r="J1243" s="16" t="s">
        <v>3598</v>
      </c>
      <c r="K1243" s="16" t="s">
        <v>48</v>
      </c>
      <c r="L1243" s="15" t="s">
        <v>3250</v>
      </c>
      <c r="M1243" s="15" t="s">
        <v>3251</v>
      </c>
      <c r="N1243" s="15" t="s">
        <v>3252</v>
      </c>
      <c r="O1243" s="15" t="s">
        <v>3253</v>
      </c>
      <c r="P1243" s="16" t="s">
        <v>3062</v>
      </c>
      <c r="Q1243" s="16" t="s">
        <v>3254</v>
      </c>
      <c r="R1243" s="16" t="s">
        <v>3255</v>
      </c>
      <c r="S1243" s="16" t="s">
        <v>3256</v>
      </c>
      <c r="T1243" s="16" t="s">
        <v>3257</v>
      </c>
      <c r="U1243" s="17" t="s">
        <v>3258</v>
      </c>
      <c r="V1243" s="17"/>
      <c r="W1243" s="16"/>
      <c r="X1243" s="18"/>
      <c r="Y1243" s="16"/>
      <c r="Z1243" s="16"/>
      <c r="AA1243" s="19" t="str">
        <f t="shared" si="23"/>
        <v/>
      </c>
      <c r="AB1243" s="17"/>
      <c r="AC1243" s="17"/>
      <c r="AD1243" s="17"/>
      <c r="AE1243" s="15"/>
      <c r="AF1243" s="16" t="s">
        <v>53</v>
      </c>
      <c r="AG1243" s="15" t="s">
        <v>383</v>
      </c>
      <c r="AH1243"/>
      <c r="AI1243"/>
      <c r="AJ1243"/>
      <c r="AK1243"/>
      <c r="AL1243"/>
      <c r="AM1243"/>
      <c r="AN1243"/>
      <c r="AO1243"/>
      <c r="AP1243"/>
    </row>
    <row r="1244" spans="1:42" s="33" customFormat="1" ht="63" hidden="1" customHeight="1" x14ac:dyDescent="0.25">
      <c r="A1244" s="13" t="s">
        <v>3032</v>
      </c>
      <c r="B1244" s="14">
        <v>85111602</v>
      </c>
      <c r="C1244" s="15" t="s">
        <v>3259</v>
      </c>
      <c r="D1244" s="15" t="s">
        <v>3572</v>
      </c>
      <c r="E1244" s="14" t="s">
        <v>3580</v>
      </c>
      <c r="F1244" s="14" t="s">
        <v>3682</v>
      </c>
      <c r="G1244" s="25" t="s">
        <v>3684</v>
      </c>
      <c r="H1244" s="23">
        <v>473500000</v>
      </c>
      <c r="I1244" s="23">
        <v>473500000</v>
      </c>
      <c r="J1244" s="16" t="s">
        <v>3598</v>
      </c>
      <c r="K1244" s="16" t="s">
        <v>48</v>
      </c>
      <c r="L1244" s="15" t="s">
        <v>3260</v>
      </c>
      <c r="M1244" s="15" t="s">
        <v>3251</v>
      </c>
      <c r="N1244" s="15" t="s">
        <v>3261</v>
      </c>
      <c r="O1244" s="15" t="s">
        <v>3262</v>
      </c>
      <c r="P1244" s="16" t="s">
        <v>3062</v>
      </c>
      <c r="Q1244" s="16" t="s">
        <v>3263</v>
      </c>
      <c r="R1244" s="16" t="s">
        <v>3264</v>
      </c>
      <c r="S1244" s="16" t="s">
        <v>3256</v>
      </c>
      <c r="T1244" s="16" t="s">
        <v>3265</v>
      </c>
      <c r="U1244" s="17" t="s">
        <v>3266</v>
      </c>
      <c r="V1244" s="17"/>
      <c r="W1244" s="16"/>
      <c r="X1244" s="18"/>
      <c r="Y1244" s="16"/>
      <c r="Z1244" s="16"/>
      <c r="AA1244" s="19" t="str">
        <f t="shared" si="23"/>
        <v/>
      </c>
      <c r="AB1244" s="17"/>
      <c r="AC1244" s="17"/>
      <c r="AD1244" s="17"/>
      <c r="AE1244" s="15"/>
      <c r="AF1244" s="16" t="s">
        <v>53</v>
      </c>
      <c r="AG1244" s="15" t="s">
        <v>383</v>
      </c>
      <c r="AH1244"/>
      <c r="AI1244"/>
      <c r="AJ1244"/>
      <c r="AK1244"/>
      <c r="AL1244"/>
      <c r="AM1244"/>
      <c r="AN1244"/>
      <c r="AO1244"/>
      <c r="AP1244"/>
    </row>
    <row r="1245" spans="1:42" s="33" customFormat="1" ht="63" hidden="1" customHeight="1" x14ac:dyDescent="0.25">
      <c r="A1245" s="13" t="s">
        <v>3032</v>
      </c>
      <c r="B1245" s="14">
        <v>93131704</v>
      </c>
      <c r="C1245" s="15" t="s">
        <v>3267</v>
      </c>
      <c r="D1245" s="15" t="s">
        <v>3788</v>
      </c>
      <c r="E1245" s="14" t="s">
        <v>3580</v>
      </c>
      <c r="F1245" s="22" t="s">
        <v>3680</v>
      </c>
      <c r="G1245" s="25" t="s">
        <v>3684</v>
      </c>
      <c r="H1245" s="23">
        <v>300000000</v>
      </c>
      <c r="I1245" s="23">
        <v>300000000</v>
      </c>
      <c r="J1245" s="16" t="s">
        <v>3598</v>
      </c>
      <c r="K1245" s="16" t="s">
        <v>48</v>
      </c>
      <c r="L1245" s="15" t="s">
        <v>3268</v>
      </c>
      <c r="M1245" s="15" t="s">
        <v>3251</v>
      </c>
      <c r="N1245" s="15" t="s">
        <v>3269</v>
      </c>
      <c r="O1245" s="15" t="s">
        <v>3270</v>
      </c>
      <c r="P1245" s="16" t="s">
        <v>3062</v>
      </c>
      <c r="Q1245" s="16" t="s">
        <v>3271</v>
      </c>
      <c r="R1245" s="16" t="s">
        <v>3272</v>
      </c>
      <c r="S1245" s="16" t="s">
        <v>3273</v>
      </c>
      <c r="T1245" s="16" t="s">
        <v>3274</v>
      </c>
      <c r="U1245" s="17" t="s">
        <v>3275</v>
      </c>
      <c r="V1245" s="17"/>
      <c r="W1245" s="16"/>
      <c r="X1245" s="18"/>
      <c r="Y1245" s="16"/>
      <c r="Z1245" s="16"/>
      <c r="AA1245" s="19" t="str">
        <f t="shared" si="23"/>
        <v/>
      </c>
      <c r="AB1245" s="17"/>
      <c r="AC1245" s="17"/>
      <c r="AD1245" s="17"/>
      <c r="AE1245" s="15"/>
      <c r="AF1245" s="16" t="s">
        <v>53</v>
      </c>
      <c r="AG1245" s="15" t="s">
        <v>383</v>
      </c>
      <c r="AH1245"/>
      <c r="AI1245"/>
      <c r="AJ1245"/>
      <c r="AK1245"/>
      <c r="AL1245"/>
      <c r="AM1245"/>
      <c r="AN1245"/>
      <c r="AO1245"/>
      <c r="AP1245"/>
    </row>
    <row r="1246" spans="1:42" s="33" customFormat="1" ht="63" hidden="1" customHeight="1" x14ac:dyDescent="0.25">
      <c r="A1246" s="13" t="s">
        <v>3032</v>
      </c>
      <c r="B1246" s="14">
        <v>851011705</v>
      </c>
      <c r="C1246" s="15" t="s">
        <v>3276</v>
      </c>
      <c r="D1246" s="15" t="s">
        <v>3788</v>
      </c>
      <c r="E1246" s="14" t="s">
        <v>3582</v>
      </c>
      <c r="F1246" s="22" t="s">
        <v>3680</v>
      </c>
      <c r="G1246" s="25" t="s">
        <v>3684</v>
      </c>
      <c r="H1246" s="23">
        <v>250000000</v>
      </c>
      <c r="I1246" s="23">
        <v>250000000</v>
      </c>
      <c r="J1246" s="16" t="s">
        <v>3598</v>
      </c>
      <c r="K1246" s="16" t="s">
        <v>48</v>
      </c>
      <c r="L1246" s="15" t="s">
        <v>3268</v>
      </c>
      <c r="M1246" s="15" t="s">
        <v>3251</v>
      </c>
      <c r="N1246" s="15" t="s">
        <v>3269</v>
      </c>
      <c r="O1246" s="15" t="s">
        <v>3270</v>
      </c>
      <c r="P1246" s="16" t="s">
        <v>3062</v>
      </c>
      <c r="Q1246" s="16" t="s">
        <v>3271</v>
      </c>
      <c r="R1246" s="16" t="s">
        <v>3272</v>
      </c>
      <c r="S1246" s="16" t="s">
        <v>3273</v>
      </c>
      <c r="T1246" s="16" t="s">
        <v>3274</v>
      </c>
      <c r="U1246" s="17" t="s">
        <v>3275</v>
      </c>
      <c r="V1246" s="17"/>
      <c r="W1246" s="16"/>
      <c r="X1246" s="18"/>
      <c r="Y1246" s="16"/>
      <c r="Z1246" s="16"/>
      <c r="AA1246" s="19" t="str">
        <f t="shared" si="23"/>
        <v/>
      </c>
      <c r="AB1246" s="17"/>
      <c r="AC1246" s="17"/>
      <c r="AD1246" s="17"/>
      <c r="AE1246" s="15"/>
      <c r="AF1246" s="16" t="s">
        <v>53</v>
      </c>
      <c r="AG1246" s="15" t="s">
        <v>383</v>
      </c>
      <c r="AH1246"/>
      <c r="AI1246"/>
      <c r="AJ1246"/>
      <c r="AK1246"/>
      <c r="AL1246"/>
      <c r="AM1246"/>
      <c r="AN1246"/>
      <c r="AO1246"/>
      <c r="AP1246"/>
    </row>
    <row r="1247" spans="1:42" s="33" customFormat="1" ht="63" hidden="1" customHeight="1" x14ac:dyDescent="0.25">
      <c r="A1247" s="13" t="s">
        <v>3032</v>
      </c>
      <c r="B1247" s="14">
        <v>47131805</v>
      </c>
      <c r="C1247" s="15" t="s">
        <v>3277</v>
      </c>
      <c r="D1247" s="15" t="s">
        <v>3576</v>
      </c>
      <c r="E1247" s="14" t="s">
        <v>3577</v>
      </c>
      <c r="F1247" s="14" t="s">
        <v>3672</v>
      </c>
      <c r="G1247" s="25" t="s">
        <v>3684</v>
      </c>
      <c r="H1247" s="23">
        <v>120000000</v>
      </c>
      <c r="I1247" s="23">
        <v>120000000</v>
      </c>
      <c r="J1247" s="16" t="s">
        <v>3598</v>
      </c>
      <c r="K1247" s="16" t="s">
        <v>48</v>
      </c>
      <c r="L1247" s="15" t="s">
        <v>3278</v>
      </c>
      <c r="M1247" s="15" t="s">
        <v>3251</v>
      </c>
      <c r="N1247" s="15" t="s">
        <v>3279</v>
      </c>
      <c r="O1247" s="15" t="s">
        <v>3280</v>
      </c>
      <c r="P1247" s="16" t="s">
        <v>3062</v>
      </c>
      <c r="Q1247" s="16" t="s">
        <v>3281</v>
      </c>
      <c r="R1247" s="16" t="s">
        <v>3282</v>
      </c>
      <c r="S1247" s="16" t="s">
        <v>3283</v>
      </c>
      <c r="T1247" s="16" t="s">
        <v>3284</v>
      </c>
      <c r="U1247" s="17" t="s">
        <v>3285</v>
      </c>
      <c r="V1247" s="17"/>
      <c r="W1247" s="16"/>
      <c r="X1247" s="18"/>
      <c r="Y1247" s="16"/>
      <c r="Z1247" s="16"/>
      <c r="AA1247" s="19" t="str">
        <f t="shared" si="23"/>
        <v/>
      </c>
      <c r="AB1247" s="17"/>
      <c r="AC1247" s="17"/>
      <c r="AD1247" s="17"/>
      <c r="AE1247" s="15"/>
      <c r="AF1247" s="16" t="s">
        <v>53</v>
      </c>
      <c r="AG1247" s="15" t="s">
        <v>383</v>
      </c>
      <c r="AH1247"/>
      <c r="AI1247"/>
      <c r="AJ1247"/>
      <c r="AK1247"/>
      <c r="AL1247"/>
      <c r="AM1247"/>
      <c r="AN1247"/>
      <c r="AO1247"/>
      <c r="AP1247"/>
    </row>
    <row r="1248" spans="1:42" s="33" customFormat="1" ht="63" hidden="1" customHeight="1" x14ac:dyDescent="0.25">
      <c r="A1248" s="13" t="s">
        <v>3032</v>
      </c>
      <c r="B1248" s="14">
        <v>81000000</v>
      </c>
      <c r="C1248" s="15" t="s">
        <v>3286</v>
      </c>
      <c r="D1248" s="15" t="s">
        <v>3572</v>
      </c>
      <c r="E1248" s="14" t="s">
        <v>3583</v>
      </c>
      <c r="F1248" s="16" t="s">
        <v>3667</v>
      </c>
      <c r="G1248" s="25" t="s">
        <v>3684</v>
      </c>
      <c r="H1248" s="23">
        <v>270000000</v>
      </c>
      <c r="I1248" s="23">
        <v>270000000</v>
      </c>
      <c r="J1248" s="16" t="s">
        <v>3598</v>
      </c>
      <c r="K1248" s="16" t="s">
        <v>48</v>
      </c>
      <c r="L1248" s="15" t="s">
        <v>3278</v>
      </c>
      <c r="M1248" s="15" t="s">
        <v>3251</v>
      </c>
      <c r="N1248" s="15" t="s">
        <v>3279</v>
      </c>
      <c r="O1248" s="15" t="s">
        <v>3280</v>
      </c>
      <c r="P1248" s="16" t="s">
        <v>3062</v>
      </c>
      <c r="Q1248" s="16" t="s">
        <v>3281</v>
      </c>
      <c r="R1248" s="16" t="s">
        <v>3282</v>
      </c>
      <c r="S1248" s="16" t="s">
        <v>3283</v>
      </c>
      <c r="T1248" s="16" t="s">
        <v>3284</v>
      </c>
      <c r="U1248" s="17" t="s">
        <v>3287</v>
      </c>
      <c r="V1248" s="17"/>
      <c r="W1248" s="16"/>
      <c r="X1248" s="18"/>
      <c r="Y1248" s="16"/>
      <c r="Z1248" s="16"/>
      <c r="AA1248" s="19" t="str">
        <f t="shared" si="23"/>
        <v/>
      </c>
      <c r="AB1248" s="17"/>
      <c r="AC1248" s="17"/>
      <c r="AD1248" s="17"/>
      <c r="AE1248" s="15"/>
      <c r="AF1248" s="16" t="s">
        <v>53</v>
      </c>
      <c r="AG1248" s="15" t="s">
        <v>383</v>
      </c>
      <c r="AH1248"/>
      <c r="AI1248"/>
      <c r="AJ1248"/>
      <c r="AK1248"/>
      <c r="AL1248"/>
      <c r="AM1248"/>
      <c r="AN1248"/>
      <c r="AO1248"/>
      <c r="AP1248"/>
    </row>
    <row r="1249" spans="1:42" s="33" customFormat="1" ht="63" hidden="1" customHeight="1" x14ac:dyDescent="0.25">
      <c r="A1249" s="13" t="s">
        <v>3032</v>
      </c>
      <c r="B1249" s="14">
        <v>71000000</v>
      </c>
      <c r="C1249" s="15" t="s">
        <v>3288</v>
      </c>
      <c r="D1249" s="15" t="s">
        <v>3571</v>
      </c>
      <c r="E1249" s="14" t="s">
        <v>3582</v>
      </c>
      <c r="F1249" s="22" t="s">
        <v>3680</v>
      </c>
      <c r="G1249" s="24" t="s">
        <v>3683</v>
      </c>
      <c r="H1249" s="23">
        <v>735988960</v>
      </c>
      <c r="I1249" s="23">
        <v>735988960</v>
      </c>
      <c r="J1249" s="16" t="s">
        <v>3599</v>
      </c>
      <c r="K1249" s="16" t="s">
        <v>3600</v>
      </c>
      <c r="L1249" s="15" t="s">
        <v>3289</v>
      </c>
      <c r="M1249" s="15" t="s">
        <v>3290</v>
      </c>
      <c r="N1249" s="15" t="s">
        <v>3291</v>
      </c>
      <c r="O1249" s="15" t="s">
        <v>3292</v>
      </c>
      <c r="P1249" s="16" t="s">
        <v>3062</v>
      </c>
      <c r="Q1249" s="16" t="s">
        <v>3281</v>
      </c>
      <c r="R1249" s="16" t="s">
        <v>3282</v>
      </c>
      <c r="S1249" s="16" t="s">
        <v>3283</v>
      </c>
      <c r="T1249" s="16" t="s">
        <v>3284</v>
      </c>
      <c r="U1249" s="17" t="s">
        <v>3293</v>
      </c>
      <c r="V1249" s="17">
        <v>6302</v>
      </c>
      <c r="W1249" s="16">
        <v>15684</v>
      </c>
      <c r="X1249" s="18">
        <v>42751</v>
      </c>
      <c r="Y1249" s="16" t="s">
        <v>135</v>
      </c>
      <c r="Z1249" s="16">
        <v>4600006167</v>
      </c>
      <c r="AA1249" s="19">
        <f t="shared" si="23"/>
        <v>1</v>
      </c>
      <c r="AB1249" s="17" t="s">
        <v>3294</v>
      </c>
      <c r="AC1249" s="17" t="s">
        <v>361</v>
      </c>
      <c r="AD1249" s="17" t="s">
        <v>4365</v>
      </c>
      <c r="AE1249" s="15" t="s">
        <v>3289</v>
      </c>
      <c r="AF1249" s="16" t="s">
        <v>53</v>
      </c>
      <c r="AG1249" s="15" t="s">
        <v>383</v>
      </c>
      <c r="AH1249"/>
      <c r="AI1249"/>
      <c r="AJ1249"/>
      <c r="AK1249"/>
      <c r="AL1249"/>
      <c r="AM1249"/>
      <c r="AN1249"/>
      <c r="AO1249"/>
      <c r="AP1249"/>
    </row>
    <row r="1250" spans="1:42" s="33" customFormat="1" ht="63" hidden="1" customHeight="1" x14ac:dyDescent="0.25">
      <c r="A1250" s="13" t="s">
        <v>3032</v>
      </c>
      <c r="B1250" s="14">
        <v>41116010</v>
      </c>
      <c r="C1250" s="15" t="s">
        <v>3295</v>
      </c>
      <c r="D1250" s="15" t="s">
        <v>3573</v>
      </c>
      <c r="E1250" s="14" t="s">
        <v>3582</v>
      </c>
      <c r="F1250" s="16" t="s">
        <v>3667</v>
      </c>
      <c r="G1250" s="25" t="s">
        <v>3684</v>
      </c>
      <c r="H1250" s="23">
        <v>312000000</v>
      </c>
      <c r="I1250" s="23">
        <v>312000000</v>
      </c>
      <c r="J1250" s="16" t="s">
        <v>3598</v>
      </c>
      <c r="K1250" s="16" t="s">
        <v>48</v>
      </c>
      <c r="L1250" s="15" t="s">
        <v>3278</v>
      </c>
      <c r="M1250" s="15" t="s">
        <v>3251</v>
      </c>
      <c r="N1250" s="15" t="s">
        <v>3296</v>
      </c>
      <c r="O1250" s="15" t="s">
        <v>3280</v>
      </c>
      <c r="P1250" s="16" t="s">
        <v>3062</v>
      </c>
      <c r="Q1250" s="16" t="s">
        <v>3297</v>
      </c>
      <c r="R1250" s="16" t="s">
        <v>3298</v>
      </c>
      <c r="S1250" s="16" t="s">
        <v>3283</v>
      </c>
      <c r="T1250" s="16" t="s">
        <v>3284</v>
      </c>
      <c r="U1250" s="17" t="s">
        <v>3299</v>
      </c>
      <c r="V1250" s="17"/>
      <c r="W1250" s="16"/>
      <c r="X1250" s="18"/>
      <c r="Y1250" s="16"/>
      <c r="Z1250" s="16"/>
      <c r="AA1250" s="19" t="str">
        <f t="shared" si="23"/>
        <v/>
      </c>
      <c r="AB1250" s="17"/>
      <c r="AC1250" s="17"/>
      <c r="AD1250" s="17"/>
      <c r="AE1250" s="15"/>
      <c r="AF1250" s="16" t="s">
        <v>53</v>
      </c>
      <c r="AG1250" s="15" t="s">
        <v>383</v>
      </c>
      <c r="AH1250"/>
      <c r="AI1250"/>
      <c r="AJ1250"/>
      <c r="AK1250"/>
      <c r="AL1250"/>
      <c r="AM1250"/>
      <c r="AN1250"/>
      <c r="AO1250"/>
      <c r="AP1250"/>
    </row>
    <row r="1251" spans="1:42" s="33" customFormat="1" ht="63" hidden="1" customHeight="1" x14ac:dyDescent="0.25">
      <c r="A1251" s="13" t="s">
        <v>3032</v>
      </c>
      <c r="B1251" s="14">
        <v>86101606</v>
      </c>
      <c r="C1251" s="15" t="s">
        <v>3300</v>
      </c>
      <c r="D1251" s="15" t="s">
        <v>3574</v>
      </c>
      <c r="E1251" s="14" t="s">
        <v>3583</v>
      </c>
      <c r="F1251" s="16" t="s">
        <v>3667</v>
      </c>
      <c r="G1251" s="25" t="s">
        <v>3684</v>
      </c>
      <c r="H1251" s="23">
        <v>150000000</v>
      </c>
      <c r="I1251" s="23">
        <v>150000000</v>
      </c>
      <c r="J1251" s="16" t="s">
        <v>3598</v>
      </c>
      <c r="K1251" s="16" t="s">
        <v>48</v>
      </c>
      <c r="L1251" s="15" t="s">
        <v>3278</v>
      </c>
      <c r="M1251" s="15" t="s">
        <v>3251</v>
      </c>
      <c r="N1251" s="15" t="s">
        <v>3296</v>
      </c>
      <c r="O1251" s="15" t="s">
        <v>3280</v>
      </c>
      <c r="P1251" s="16" t="s">
        <v>3062</v>
      </c>
      <c r="Q1251" s="16" t="s">
        <v>3297</v>
      </c>
      <c r="R1251" s="16" t="s">
        <v>3298</v>
      </c>
      <c r="S1251" s="16" t="s">
        <v>3283</v>
      </c>
      <c r="T1251" s="16" t="s">
        <v>3284</v>
      </c>
      <c r="U1251" s="17" t="s">
        <v>3299</v>
      </c>
      <c r="V1251" s="17"/>
      <c r="W1251" s="16"/>
      <c r="X1251" s="18"/>
      <c r="Y1251" s="16"/>
      <c r="Z1251" s="16"/>
      <c r="AA1251" s="19" t="str">
        <f t="shared" si="23"/>
        <v/>
      </c>
      <c r="AB1251" s="17"/>
      <c r="AC1251" s="17"/>
      <c r="AD1251" s="17"/>
      <c r="AE1251" s="15"/>
      <c r="AF1251" s="16" t="s">
        <v>53</v>
      </c>
      <c r="AG1251" s="15" t="s">
        <v>383</v>
      </c>
      <c r="AH1251"/>
      <c r="AI1251"/>
      <c r="AJ1251"/>
      <c r="AK1251"/>
      <c r="AL1251"/>
      <c r="AM1251"/>
      <c r="AN1251"/>
      <c r="AO1251"/>
      <c r="AP1251"/>
    </row>
    <row r="1252" spans="1:42" s="33" customFormat="1" ht="63" hidden="1" customHeight="1" x14ac:dyDescent="0.25">
      <c r="A1252" s="13" t="s">
        <v>3032</v>
      </c>
      <c r="B1252" s="14">
        <v>41116010</v>
      </c>
      <c r="C1252" s="15" t="s">
        <v>3301</v>
      </c>
      <c r="D1252" s="15" t="s">
        <v>3573</v>
      </c>
      <c r="E1252" s="14" t="s">
        <v>3578</v>
      </c>
      <c r="F1252" s="16" t="s">
        <v>3667</v>
      </c>
      <c r="G1252" s="25" t="s">
        <v>3684</v>
      </c>
      <c r="H1252" s="23">
        <v>330000000</v>
      </c>
      <c r="I1252" s="23">
        <v>330000000</v>
      </c>
      <c r="J1252" s="16" t="s">
        <v>3598</v>
      </c>
      <c r="K1252" s="16" t="s">
        <v>48</v>
      </c>
      <c r="L1252" s="15" t="s">
        <v>3302</v>
      </c>
      <c r="M1252" s="15" t="s">
        <v>3251</v>
      </c>
      <c r="N1252" s="15" t="s">
        <v>3296</v>
      </c>
      <c r="O1252" s="15" t="s">
        <v>3280</v>
      </c>
      <c r="P1252" s="16" t="s">
        <v>3062</v>
      </c>
      <c r="Q1252" s="16" t="s">
        <v>3281</v>
      </c>
      <c r="R1252" s="16" t="s">
        <v>3282</v>
      </c>
      <c r="S1252" s="16" t="s">
        <v>3283</v>
      </c>
      <c r="T1252" s="16" t="s">
        <v>3284</v>
      </c>
      <c r="U1252" s="17" t="s">
        <v>3303</v>
      </c>
      <c r="V1252" s="17"/>
      <c r="W1252" s="16"/>
      <c r="X1252" s="18"/>
      <c r="Y1252" s="16"/>
      <c r="Z1252" s="16"/>
      <c r="AA1252" s="19" t="str">
        <f t="shared" si="23"/>
        <v/>
      </c>
      <c r="AB1252" s="17"/>
      <c r="AC1252" s="17"/>
      <c r="AD1252" s="17"/>
      <c r="AE1252" s="15"/>
      <c r="AF1252" s="16" t="s">
        <v>53</v>
      </c>
      <c r="AG1252" s="15" t="s">
        <v>383</v>
      </c>
      <c r="AH1252"/>
      <c r="AI1252"/>
      <c r="AJ1252"/>
      <c r="AK1252"/>
      <c r="AL1252"/>
      <c r="AM1252"/>
      <c r="AN1252"/>
      <c r="AO1252"/>
      <c r="AP1252"/>
    </row>
    <row r="1253" spans="1:42" s="33" customFormat="1" ht="63" hidden="1" customHeight="1" x14ac:dyDescent="0.25">
      <c r="A1253" s="13" t="s">
        <v>3032</v>
      </c>
      <c r="B1253" s="14">
        <v>41112509</v>
      </c>
      <c r="C1253" s="15" t="s">
        <v>3304</v>
      </c>
      <c r="D1253" s="15" t="s">
        <v>3788</v>
      </c>
      <c r="E1253" s="14" t="s">
        <v>3583</v>
      </c>
      <c r="F1253" s="16" t="s">
        <v>3667</v>
      </c>
      <c r="G1253" s="25" t="s">
        <v>3684</v>
      </c>
      <c r="H1253" s="23">
        <v>180000000</v>
      </c>
      <c r="I1253" s="23">
        <v>180000000</v>
      </c>
      <c r="J1253" s="16" t="s">
        <v>3598</v>
      </c>
      <c r="K1253" s="16" t="s">
        <v>48</v>
      </c>
      <c r="L1253" s="15" t="s">
        <v>3278</v>
      </c>
      <c r="M1253" s="15" t="s">
        <v>3251</v>
      </c>
      <c r="N1253" s="15" t="s">
        <v>3296</v>
      </c>
      <c r="O1253" s="15" t="s">
        <v>3280</v>
      </c>
      <c r="P1253" s="16" t="s">
        <v>3062</v>
      </c>
      <c r="Q1253" s="16" t="s">
        <v>3281</v>
      </c>
      <c r="R1253" s="16" t="s">
        <v>3282</v>
      </c>
      <c r="S1253" s="16" t="s">
        <v>3283</v>
      </c>
      <c r="T1253" s="16" t="s">
        <v>3284</v>
      </c>
      <c r="U1253" s="17" t="s">
        <v>3303</v>
      </c>
      <c r="V1253" s="17"/>
      <c r="W1253" s="16"/>
      <c r="X1253" s="18"/>
      <c r="Y1253" s="16"/>
      <c r="Z1253" s="16"/>
      <c r="AA1253" s="19" t="str">
        <f t="shared" si="23"/>
        <v/>
      </c>
      <c r="AB1253" s="17"/>
      <c r="AC1253" s="17"/>
      <c r="AD1253" s="17"/>
      <c r="AE1253" s="15"/>
      <c r="AF1253" s="16" t="s">
        <v>53</v>
      </c>
      <c r="AG1253" s="15" t="s">
        <v>383</v>
      </c>
      <c r="AH1253"/>
      <c r="AI1253"/>
      <c r="AJ1253"/>
      <c r="AK1253"/>
      <c r="AL1253"/>
      <c r="AM1253"/>
      <c r="AN1253"/>
      <c r="AO1253"/>
      <c r="AP1253"/>
    </row>
    <row r="1254" spans="1:42" s="33" customFormat="1" ht="63" hidden="1" customHeight="1" x14ac:dyDescent="0.25">
      <c r="A1254" s="13" t="s">
        <v>3032</v>
      </c>
      <c r="B1254" s="14">
        <v>42192400</v>
      </c>
      <c r="C1254" s="15" t="s">
        <v>3305</v>
      </c>
      <c r="D1254" s="15" t="s">
        <v>3573</v>
      </c>
      <c r="E1254" s="14" t="s">
        <v>3583</v>
      </c>
      <c r="F1254" s="14" t="s">
        <v>3672</v>
      </c>
      <c r="G1254" s="25" t="s">
        <v>3684</v>
      </c>
      <c r="H1254" s="23">
        <v>40000000</v>
      </c>
      <c r="I1254" s="23">
        <v>40000000</v>
      </c>
      <c r="J1254" s="16" t="s">
        <v>3598</v>
      </c>
      <c r="K1254" s="16" t="s">
        <v>48</v>
      </c>
      <c r="L1254" s="15" t="s">
        <v>3278</v>
      </c>
      <c r="M1254" s="15" t="s">
        <v>3251</v>
      </c>
      <c r="N1254" s="15" t="s">
        <v>3296</v>
      </c>
      <c r="O1254" s="15" t="s">
        <v>3280</v>
      </c>
      <c r="P1254" s="16" t="s">
        <v>3062</v>
      </c>
      <c r="Q1254" s="16" t="s">
        <v>3281</v>
      </c>
      <c r="R1254" s="16" t="s">
        <v>3282</v>
      </c>
      <c r="S1254" s="16" t="s">
        <v>3283</v>
      </c>
      <c r="T1254" s="16" t="s">
        <v>3284</v>
      </c>
      <c r="U1254" s="17" t="s">
        <v>3303</v>
      </c>
      <c r="V1254" s="17"/>
      <c r="W1254" s="16"/>
      <c r="X1254" s="18"/>
      <c r="Y1254" s="16"/>
      <c r="Z1254" s="16"/>
      <c r="AA1254" s="19" t="str">
        <f t="shared" si="23"/>
        <v/>
      </c>
      <c r="AB1254" s="17"/>
      <c r="AC1254" s="17"/>
      <c r="AD1254" s="17"/>
      <c r="AE1254" s="15"/>
      <c r="AF1254" s="16" t="s">
        <v>53</v>
      </c>
      <c r="AG1254" s="15" t="s">
        <v>383</v>
      </c>
      <c r="AH1254"/>
      <c r="AI1254"/>
      <c r="AJ1254"/>
      <c r="AK1254"/>
      <c r="AL1254"/>
      <c r="AM1254"/>
      <c r="AN1254"/>
      <c r="AO1254"/>
      <c r="AP1254"/>
    </row>
    <row r="1255" spans="1:42" s="33" customFormat="1" ht="63" hidden="1" customHeight="1" x14ac:dyDescent="0.25">
      <c r="A1255" s="13" t="s">
        <v>3032</v>
      </c>
      <c r="B1255" s="14">
        <v>86101606</v>
      </c>
      <c r="C1255" s="15" t="s">
        <v>3306</v>
      </c>
      <c r="D1255" s="15" t="s">
        <v>3573</v>
      </c>
      <c r="E1255" s="14" t="s">
        <v>3583</v>
      </c>
      <c r="F1255" s="14" t="s">
        <v>3682</v>
      </c>
      <c r="G1255" s="25" t="s">
        <v>3684</v>
      </c>
      <c r="H1255" s="23">
        <v>260000000</v>
      </c>
      <c r="I1255" s="23">
        <v>260000000</v>
      </c>
      <c r="J1255" s="16" t="s">
        <v>3598</v>
      </c>
      <c r="K1255" s="16" t="s">
        <v>48</v>
      </c>
      <c r="L1255" s="15" t="s">
        <v>3278</v>
      </c>
      <c r="M1255" s="15" t="s">
        <v>3251</v>
      </c>
      <c r="N1255" s="15" t="s">
        <v>3296</v>
      </c>
      <c r="O1255" s="15" t="s">
        <v>3280</v>
      </c>
      <c r="P1255" s="16" t="s">
        <v>3062</v>
      </c>
      <c r="Q1255" s="16" t="s">
        <v>3281</v>
      </c>
      <c r="R1255" s="16" t="s">
        <v>3282</v>
      </c>
      <c r="S1255" s="16" t="s">
        <v>3283</v>
      </c>
      <c r="T1255" s="16" t="s">
        <v>3284</v>
      </c>
      <c r="U1255" s="17" t="s">
        <v>3303</v>
      </c>
      <c r="V1255" s="17"/>
      <c r="W1255" s="16"/>
      <c r="X1255" s="18"/>
      <c r="Y1255" s="16"/>
      <c r="Z1255" s="16"/>
      <c r="AA1255" s="19" t="str">
        <f t="shared" si="23"/>
        <v/>
      </c>
      <c r="AB1255" s="17"/>
      <c r="AC1255" s="17"/>
      <c r="AD1255" s="17"/>
      <c r="AE1255" s="15"/>
      <c r="AF1255" s="16" t="s">
        <v>53</v>
      </c>
      <c r="AG1255" s="15" t="s">
        <v>383</v>
      </c>
      <c r="AH1255"/>
      <c r="AI1255"/>
      <c r="AJ1255"/>
      <c r="AK1255"/>
      <c r="AL1255"/>
      <c r="AM1255"/>
      <c r="AN1255"/>
      <c r="AO1255"/>
      <c r="AP1255"/>
    </row>
    <row r="1256" spans="1:42" s="33" customFormat="1" ht="63" hidden="1" customHeight="1" x14ac:dyDescent="0.25">
      <c r="A1256" s="13" t="s">
        <v>3032</v>
      </c>
      <c r="B1256" s="14">
        <v>73152108</v>
      </c>
      <c r="C1256" s="15" t="s">
        <v>4366</v>
      </c>
      <c r="D1256" s="15" t="s">
        <v>3573</v>
      </c>
      <c r="E1256" s="14" t="s">
        <v>3578</v>
      </c>
      <c r="F1256" s="22" t="s">
        <v>3680</v>
      </c>
      <c r="G1256" s="25" t="s">
        <v>3684</v>
      </c>
      <c r="H1256" s="23">
        <v>50000000</v>
      </c>
      <c r="I1256" s="23">
        <v>50000000</v>
      </c>
      <c r="J1256" s="16" t="s">
        <v>3598</v>
      </c>
      <c r="K1256" s="16" t="s">
        <v>48</v>
      </c>
      <c r="L1256" s="15" t="s">
        <v>3307</v>
      </c>
      <c r="M1256" s="15" t="s">
        <v>3251</v>
      </c>
      <c r="N1256" s="15" t="s">
        <v>3308</v>
      </c>
      <c r="O1256" s="15" t="s">
        <v>3309</v>
      </c>
      <c r="P1256" s="16" t="s">
        <v>3062</v>
      </c>
      <c r="Q1256" s="16" t="s">
        <v>3281</v>
      </c>
      <c r="R1256" s="16" t="s">
        <v>3282</v>
      </c>
      <c r="S1256" s="16" t="s">
        <v>3283</v>
      </c>
      <c r="T1256" s="16" t="s">
        <v>3284</v>
      </c>
      <c r="U1256" s="17" t="s">
        <v>3303</v>
      </c>
      <c r="V1256" s="17"/>
      <c r="W1256" s="16"/>
      <c r="X1256" s="18"/>
      <c r="Y1256" s="16"/>
      <c r="Z1256" s="16"/>
      <c r="AA1256" s="19" t="str">
        <f t="shared" si="23"/>
        <v/>
      </c>
      <c r="AB1256" s="17"/>
      <c r="AC1256" s="17"/>
      <c r="AD1256" s="17"/>
      <c r="AE1256" s="15"/>
      <c r="AF1256" s="16" t="s">
        <v>53</v>
      </c>
      <c r="AG1256" s="15" t="s">
        <v>383</v>
      </c>
      <c r="AH1256"/>
      <c r="AI1256"/>
      <c r="AJ1256"/>
      <c r="AK1256"/>
      <c r="AL1256"/>
      <c r="AM1256"/>
      <c r="AN1256"/>
      <c r="AO1256"/>
      <c r="AP1256"/>
    </row>
    <row r="1257" spans="1:42" s="33" customFormat="1" ht="63" hidden="1" customHeight="1" x14ac:dyDescent="0.25">
      <c r="A1257" s="13" t="s">
        <v>3032</v>
      </c>
      <c r="B1257" s="14">
        <v>73152108</v>
      </c>
      <c r="C1257" s="15" t="s">
        <v>3310</v>
      </c>
      <c r="D1257" s="15" t="s">
        <v>3575</v>
      </c>
      <c r="E1257" s="14" t="s">
        <v>3581</v>
      </c>
      <c r="F1257" s="22" t="s">
        <v>3680</v>
      </c>
      <c r="G1257" s="25" t="s">
        <v>3684</v>
      </c>
      <c r="H1257" s="23">
        <v>20000000</v>
      </c>
      <c r="I1257" s="23">
        <v>20000000</v>
      </c>
      <c r="J1257" s="16" t="s">
        <v>3598</v>
      </c>
      <c r="K1257" s="16" t="s">
        <v>48</v>
      </c>
      <c r="L1257" s="15" t="s">
        <v>3311</v>
      </c>
      <c r="M1257" s="15" t="s">
        <v>3251</v>
      </c>
      <c r="N1257" s="15" t="s">
        <v>3312</v>
      </c>
      <c r="O1257" s="15" t="s">
        <v>3313</v>
      </c>
      <c r="P1257" s="16" t="s">
        <v>3062</v>
      </c>
      <c r="Q1257" s="16" t="s">
        <v>3281</v>
      </c>
      <c r="R1257" s="16" t="s">
        <v>3282</v>
      </c>
      <c r="S1257" s="16" t="s">
        <v>3283</v>
      </c>
      <c r="T1257" s="16" t="s">
        <v>3284</v>
      </c>
      <c r="U1257" s="17" t="s">
        <v>3303</v>
      </c>
      <c r="V1257" s="17"/>
      <c r="W1257" s="16"/>
      <c r="X1257" s="18"/>
      <c r="Y1257" s="16"/>
      <c r="Z1257" s="16"/>
      <c r="AA1257" s="19" t="str">
        <f t="shared" si="23"/>
        <v/>
      </c>
      <c r="AB1257" s="17"/>
      <c r="AC1257" s="17"/>
      <c r="AD1257" s="17"/>
      <c r="AE1257" s="15"/>
      <c r="AF1257" s="16" t="s">
        <v>53</v>
      </c>
      <c r="AG1257" s="15" t="s">
        <v>383</v>
      </c>
      <c r="AH1257"/>
      <c r="AI1257"/>
      <c r="AJ1257"/>
      <c r="AK1257"/>
      <c r="AL1257"/>
      <c r="AM1257"/>
      <c r="AN1257"/>
      <c r="AO1257"/>
      <c r="AP1257"/>
    </row>
    <row r="1258" spans="1:42" s="33" customFormat="1" ht="63" hidden="1" customHeight="1" x14ac:dyDescent="0.25">
      <c r="A1258" s="13" t="s">
        <v>3032</v>
      </c>
      <c r="B1258" s="14">
        <v>851011705</v>
      </c>
      <c r="C1258" s="15" t="s">
        <v>3314</v>
      </c>
      <c r="D1258" s="15" t="s">
        <v>3575</v>
      </c>
      <c r="E1258" s="14" t="s">
        <v>3583</v>
      </c>
      <c r="F1258" s="22" t="s">
        <v>3680</v>
      </c>
      <c r="G1258" s="25" t="s">
        <v>3684</v>
      </c>
      <c r="H1258" s="23">
        <v>494000000</v>
      </c>
      <c r="I1258" s="23">
        <v>494000000</v>
      </c>
      <c r="J1258" s="16" t="s">
        <v>3598</v>
      </c>
      <c r="K1258" s="16" t="s">
        <v>48</v>
      </c>
      <c r="L1258" s="15" t="s">
        <v>3315</v>
      </c>
      <c r="M1258" s="15" t="s">
        <v>3251</v>
      </c>
      <c r="N1258" s="15" t="s">
        <v>3316</v>
      </c>
      <c r="O1258" s="15" t="s">
        <v>3317</v>
      </c>
      <c r="P1258" s="16" t="s">
        <v>3062</v>
      </c>
      <c r="Q1258" s="16" t="s">
        <v>3318</v>
      </c>
      <c r="R1258" s="16" t="s">
        <v>3319</v>
      </c>
      <c r="S1258" s="16" t="s">
        <v>3273</v>
      </c>
      <c r="T1258" s="16" t="s">
        <v>3320</v>
      </c>
      <c r="U1258" s="17" t="s">
        <v>3321</v>
      </c>
      <c r="V1258" s="17"/>
      <c r="W1258" s="16"/>
      <c r="X1258" s="18"/>
      <c r="Y1258" s="16"/>
      <c r="Z1258" s="16"/>
      <c r="AA1258" s="19" t="str">
        <f t="shared" si="23"/>
        <v/>
      </c>
      <c r="AB1258" s="17"/>
      <c r="AC1258" s="17"/>
      <c r="AD1258" s="17"/>
      <c r="AE1258" s="15"/>
      <c r="AF1258" s="16" t="s">
        <v>53</v>
      </c>
      <c r="AG1258" s="15" t="s">
        <v>383</v>
      </c>
      <c r="AH1258"/>
      <c r="AI1258"/>
      <c r="AJ1258"/>
      <c r="AK1258"/>
      <c r="AL1258"/>
      <c r="AM1258"/>
      <c r="AN1258"/>
      <c r="AO1258"/>
      <c r="AP1258"/>
    </row>
    <row r="1259" spans="1:42" s="33" customFormat="1" ht="63" hidden="1" customHeight="1" x14ac:dyDescent="0.25">
      <c r="A1259" s="13" t="s">
        <v>3032</v>
      </c>
      <c r="B1259" s="14">
        <v>85111614</v>
      </c>
      <c r="C1259" s="15" t="s">
        <v>3322</v>
      </c>
      <c r="D1259" s="15" t="s">
        <v>3571</v>
      </c>
      <c r="E1259" s="14" t="s">
        <v>3588</v>
      </c>
      <c r="F1259" s="22" t="s">
        <v>3680</v>
      </c>
      <c r="G1259" s="25" t="s">
        <v>3684</v>
      </c>
      <c r="H1259" s="23">
        <v>1206589461</v>
      </c>
      <c r="I1259" s="23">
        <v>965271569</v>
      </c>
      <c r="J1259" s="16" t="s">
        <v>3599</v>
      </c>
      <c r="K1259" s="16" t="s">
        <v>3600</v>
      </c>
      <c r="L1259" s="15" t="s">
        <v>3323</v>
      </c>
      <c r="M1259" s="15" t="s">
        <v>3251</v>
      </c>
      <c r="N1259" s="15">
        <v>3839907</v>
      </c>
      <c r="O1259" s="15" t="s">
        <v>3324</v>
      </c>
      <c r="P1259" s="16" t="s">
        <v>3062</v>
      </c>
      <c r="Q1259" s="16" t="s">
        <v>3325</v>
      </c>
      <c r="R1259" s="16" t="s">
        <v>3326</v>
      </c>
      <c r="S1259" s="16" t="s">
        <v>3327</v>
      </c>
      <c r="T1259" s="16" t="s">
        <v>3328</v>
      </c>
      <c r="U1259" s="17" t="s">
        <v>3329</v>
      </c>
      <c r="V1259" s="17" t="s">
        <v>3330</v>
      </c>
      <c r="W1259" s="16">
        <v>19523</v>
      </c>
      <c r="X1259" s="18">
        <v>43049</v>
      </c>
      <c r="Y1259" s="16" t="s">
        <v>135</v>
      </c>
      <c r="Z1259" s="16">
        <v>4600007909</v>
      </c>
      <c r="AA1259" s="19">
        <f t="shared" si="23"/>
        <v>1</v>
      </c>
      <c r="AB1259" s="17" t="s">
        <v>3331</v>
      </c>
      <c r="AC1259" s="17" t="s">
        <v>361</v>
      </c>
      <c r="AD1259" s="17" t="s">
        <v>4367</v>
      </c>
      <c r="AE1259" s="15" t="s">
        <v>3323</v>
      </c>
      <c r="AF1259" s="16" t="s">
        <v>771</v>
      </c>
      <c r="AG1259" s="15" t="s">
        <v>383</v>
      </c>
      <c r="AH1259"/>
      <c r="AI1259"/>
      <c r="AJ1259"/>
      <c r="AK1259"/>
      <c r="AL1259"/>
      <c r="AM1259"/>
      <c r="AN1259"/>
      <c r="AO1259"/>
      <c r="AP1259"/>
    </row>
    <row r="1260" spans="1:42" s="33" customFormat="1" ht="63" hidden="1" customHeight="1" x14ac:dyDescent="0.25">
      <c r="A1260" s="13" t="s">
        <v>3032</v>
      </c>
      <c r="B1260" s="14">
        <v>85111507</v>
      </c>
      <c r="C1260" s="15" t="s">
        <v>3332</v>
      </c>
      <c r="D1260" s="15" t="s">
        <v>3888</v>
      </c>
      <c r="E1260" s="14" t="s">
        <v>3588</v>
      </c>
      <c r="F1260" s="14" t="s">
        <v>3672</v>
      </c>
      <c r="G1260" s="25" t="s">
        <v>3684</v>
      </c>
      <c r="H1260" s="23">
        <v>73000000</v>
      </c>
      <c r="I1260" s="23">
        <v>73000000</v>
      </c>
      <c r="J1260" s="16" t="s">
        <v>3598</v>
      </c>
      <c r="K1260" s="16" t="s">
        <v>48</v>
      </c>
      <c r="L1260" s="15" t="s">
        <v>3333</v>
      </c>
      <c r="M1260" s="15" t="s">
        <v>3290</v>
      </c>
      <c r="N1260" s="15" t="s">
        <v>3261</v>
      </c>
      <c r="O1260" s="15" t="s">
        <v>3324</v>
      </c>
      <c r="P1260" s="16" t="s">
        <v>3062</v>
      </c>
      <c r="Q1260" s="16" t="s">
        <v>3334</v>
      </c>
      <c r="R1260" s="16" t="s">
        <v>3335</v>
      </c>
      <c r="S1260" s="16" t="s">
        <v>3336</v>
      </c>
      <c r="T1260" s="16" t="s">
        <v>3337</v>
      </c>
      <c r="U1260" s="17" t="s">
        <v>3338</v>
      </c>
      <c r="V1260" s="17"/>
      <c r="W1260" s="16"/>
      <c r="X1260" s="18"/>
      <c r="Y1260" s="16"/>
      <c r="Z1260" s="16"/>
      <c r="AA1260" s="19" t="str">
        <f t="shared" si="23"/>
        <v/>
      </c>
      <c r="AB1260" s="17"/>
      <c r="AC1260" s="17"/>
      <c r="AD1260" s="17"/>
      <c r="AE1260" s="15"/>
      <c r="AF1260" s="16" t="s">
        <v>53</v>
      </c>
      <c r="AG1260" s="15" t="s">
        <v>383</v>
      </c>
      <c r="AH1260"/>
      <c r="AI1260"/>
      <c r="AJ1260"/>
      <c r="AK1260"/>
      <c r="AL1260"/>
      <c r="AM1260"/>
      <c r="AN1260"/>
      <c r="AO1260"/>
      <c r="AP1260"/>
    </row>
    <row r="1261" spans="1:42" s="33" customFormat="1" ht="63" hidden="1" customHeight="1" x14ac:dyDescent="0.25">
      <c r="A1261" s="13" t="s">
        <v>3032</v>
      </c>
      <c r="B1261" s="14">
        <v>41116126</v>
      </c>
      <c r="C1261" s="15" t="s">
        <v>3339</v>
      </c>
      <c r="D1261" s="15" t="s">
        <v>3888</v>
      </c>
      <c r="E1261" s="14" t="s">
        <v>3586</v>
      </c>
      <c r="F1261" s="14" t="s">
        <v>3672</v>
      </c>
      <c r="G1261" s="25" t="s">
        <v>3684</v>
      </c>
      <c r="H1261" s="23">
        <v>50000000</v>
      </c>
      <c r="I1261" s="23">
        <v>50000000</v>
      </c>
      <c r="J1261" s="16" t="s">
        <v>3598</v>
      </c>
      <c r="K1261" s="16" t="s">
        <v>48</v>
      </c>
      <c r="L1261" s="15" t="s">
        <v>3333</v>
      </c>
      <c r="M1261" s="15" t="s">
        <v>3290</v>
      </c>
      <c r="N1261" s="15" t="s">
        <v>3261</v>
      </c>
      <c r="O1261" s="15" t="s">
        <v>3324</v>
      </c>
      <c r="P1261" s="16" t="s">
        <v>3062</v>
      </c>
      <c r="Q1261" s="16" t="s">
        <v>3340</v>
      </c>
      <c r="R1261" s="16" t="s">
        <v>3335</v>
      </c>
      <c r="S1261" s="16" t="s">
        <v>3336</v>
      </c>
      <c r="T1261" s="16" t="s">
        <v>3337</v>
      </c>
      <c r="U1261" s="17" t="s">
        <v>3338</v>
      </c>
      <c r="V1261" s="17"/>
      <c r="W1261" s="16"/>
      <c r="X1261" s="18"/>
      <c r="Y1261" s="16"/>
      <c r="Z1261" s="16"/>
      <c r="AA1261" s="19" t="str">
        <f t="shared" si="23"/>
        <v/>
      </c>
      <c r="AB1261" s="17"/>
      <c r="AC1261" s="17"/>
      <c r="AD1261" s="17"/>
      <c r="AE1261" s="15"/>
      <c r="AF1261" s="16" t="s">
        <v>53</v>
      </c>
      <c r="AG1261" s="15" t="s">
        <v>383</v>
      </c>
      <c r="AH1261"/>
      <c r="AI1261"/>
      <c r="AJ1261"/>
      <c r="AK1261"/>
      <c r="AL1261"/>
      <c r="AM1261"/>
      <c r="AN1261"/>
      <c r="AO1261"/>
      <c r="AP1261"/>
    </row>
    <row r="1262" spans="1:42" s="33" customFormat="1" ht="63" hidden="1" customHeight="1" x14ac:dyDescent="0.25">
      <c r="A1262" s="13" t="s">
        <v>3032</v>
      </c>
      <c r="B1262" s="14">
        <v>85151600</v>
      </c>
      <c r="C1262" s="15" t="s">
        <v>3341</v>
      </c>
      <c r="D1262" s="15" t="s">
        <v>3574</v>
      </c>
      <c r="E1262" s="14" t="s">
        <v>3578</v>
      </c>
      <c r="F1262" s="14" t="s">
        <v>3682</v>
      </c>
      <c r="G1262" s="25" t="s">
        <v>3684</v>
      </c>
      <c r="H1262" s="23">
        <v>150000000</v>
      </c>
      <c r="I1262" s="23">
        <v>150000000</v>
      </c>
      <c r="J1262" s="16" t="s">
        <v>3598</v>
      </c>
      <c r="K1262" s="16" t="s">
        <v>48</v>
      </c>
      <c r="L1262" s="15" t="s">
        <v>3342</v>
      </c>
      <c r="M1262" s="15" t="s">
        <v>3251</v>
      </c>
      <c r="N1262" s="15" t="s">
        <v>3343</v>
      </c>
      <c r="O1262" s="15" t="s">
        <v>3344</v>
      </c>
      <c r="P1262" s="16" t="s">
        <v>3062</v>
      </c>
      <c r="Q1262" s="16" t="s">
        <v>3345</v>
      </c>
      <c r="R1262" s="16" t="s">
        <v>3346</v>
      </c>
      <c r="S1262" s="16" t="s">
        <v>3347</v>
      </c>
      <c r="T1262" s="16" t="s">
        <v>3348</v>
      </c>
      <c r="U1262" s="17" t="s">
        <v>3349</v>
      </c>
      <c r="V1262" s="17"/>
      <c r="W1262" s="16"/>
      <c r="X1262" s="18"/>
      <c r="Y1262" s="16"/>
      <c r="Z1262" s="16"/>
      <c r="AA1262" s="19" t="str">
        <f t="shared" si="23"/>
        <v/>
      </c>
      <c r="AB1262" s="17"/>
      <c r="AC1262" s="17"/>
      <c r="AD1262" s="17"/>
      <c r="AE1262" s="15"/>
      <c r="AF1262" s="16" t="s">
        <v>53</v>
      </c>
      <c r="AG1262" s="15" t="s">
        <v>383</v>
      </c>
      <c r="AH1262"/>
      <c r="AI1262"/>
      <c r="AJ1262"/>
      <c r="AK1262"/>
      <c r="AL1262"/>
      <c r="AM1262"/>
      <c r="AN1262"/>
      <c r="AO1262"/>
      <c r="AP1262"/>
    </row>
    <row r="1263" spans="1:42" s="33" customFormat="1" ht="63" hidden="1" customHeight="1" x14ac:dyDescent="0.25">
      <c r="A1263" s="13" t="s">
        <v>3032</v>
      </c>
      <c r="B1263" s="14">
        <v>85101705</v>
      </c>
      <c r="C1263" s="15" t="s">
        <v>3350</v>
      </c>
      <c r="D1263" s="15" t="s">
        <v>3571</v>
      </c>
      <c r="E1263" s="14" t="s">
        <v>3581</v>
      </c>
      <c r="F1263" s="22" t="s">
        <v>3680</v>
      </c>
      <c r="G1263" s="25" t="s">
        <v>3684</v>
      </c>
      <c r="H1263" s="23">
        <v>2766194230</v>
      </c>
      <c r="I1263" s="23">
        <v>620000000</v>
      </c>
      <c r="J1263" s="16" t="s">
        <v>3599</v>
      </c>
      <c r="K1263" s="16" t="s">
        <v>3600</v>
      </c>
      <c r="L1263" s="15" t="s">
        <v>3351</v>
      </c>
      <c r="M1263" s="15" t="s">
        <v>3251</v>
      </c>
      <c r="N1263" s="15" t="s">
        <v>3352</v>
      </c>
      <c r="O1263" s="15" t="s">
        <v>3353</v>
      </c>
      <c r="P1263" s="16" t="s">
        <v>3062</v>
      </c>
      <c r="Q1263" s="16" t="s">
        <v>3354</v>
      </c>
      <c r="R1263" s="16" t="s">
        <v>3355</v>
      </c>
      <c r="S1263" s="16" t="s">
        <v>3356</v>
      </c>
      <c r="T1263" s="16" t="s">
        <v>3357</v>
      </c>
      <c r="U1263" s="17" t="s">
        <v>3358</v>
      </c>
      <c r="V1263" s="17">
        <v>7264</v>
      </c>
      <c r="W1263" s="16">
        <v>18103</v>
      </c>
      <c r="X1263" s="18">
        <v>42922</v>
      </c>
      <c r="Y1263" s="16" t="s">
        <v>135</v>
      </c>
      <c r="Z1263" s="16">
        <v>4600007140</v>
      </c>
      <c r="AA1263" s="19">
        <f t="shared" si="23"/>
        <v>1</v>
      </c>
      <c r="AB1263" s="17" t="s">
        <v>3169</v>
      </c>
      <c r="AC1263" s="17" t="s">
        <v>361</v>
      </c>
      <c r="AD1263" s="17" t="s">
        <v>4365</v>
      </c>
      <c r="AE1263" s="15" t="s">
        <v>3351</v>
      </c>
      <c r="AF1263" s="16" t="s">
        <v>53</v>
      </c>
      <c r="AG1263" s="15" t="s">
        <v>383</v>
      </c>
      <c r="AH1263"/>
      <c r="AI1263"/>
      <c r="AJ1263"/>
      <c r="AK1263"/>
      <c r="AL1263"/>
      <c r="AM1263"/>
      <c r="AN1263"/>
      <c r="AO1263"/>
      <c r="AP1263"/>
    </row>
    <row r="1264" spans="1:42" s="33" customFormat="1" ht="63" hidden="1" customHeight="1" x14ac:dyDescent="0.25">
      <c r="A1264" s="13" t="s">
        <v>3032</v>
      </c>
      <c r="B1264" s="14">
        <v>85101705</v>
      </c>
      <c r="C1264" s="15" t="s">
        <v>3359</v>
      </c>
      <c r="D1264" s="15" t="s">
        <v>3575</v>
      </c>
      <c r="E1264" s="14" t="s">
        <v>3577</v>
      </c>
      <c r="F1264" s="14" t="s">
        <v>3672</v>
      </c>
      <c r="G1264" s="25" t="s">
        <v>3684</v>
      </c>
      <c r="H1264" s="23">
        <v>40000000</v>
      </c>
      <c r="I1264" s="23">
        <v>40000000</v>
      </c>
      <c r="J1264" s="16" t="s">
        <v>3598</v>
      </c>
      <c r="K1264" s="16" t="s">
        <v>48</v>
      </c>
      <c r="L1264" s="15" t="s">
        <v>3360</v>
      </c>
      <c r="M1264" s="15" t="s">
        <v>3251</v>
      </c>
      <c r="N1264" s="15" t="s">
        <v>3361</v>
      </c>
      <c r="O1264" s="15" t="s">
        <v>3362</v>
      </c>
      <c r="P1264" s="16" t="s">
        <v>3062</v>
      </c>
      <c r="Q1264" s="16" t="s">
        <v>3363</v>
      </c>
      <c r="R1264" s="16" t="s">
        <v>3364</v>
      </c>
      <c r="S1264" s="16" t="s">
        <v>3356</v>
      </c>
      <c r="T1264" s="16" t="s">
        <v>3365</v>
      </c>
      <c r="U1264" s="17" t="s">
        <v>3366</v>
      </c>
      <c r="V1264" s="17"/>
      <c r="W1264" s="16"/>
      <c r="X1264" s="18"/>
      <c r="Y1264" s="16"/>
      <c r="Z1264" s="16"/>
      <c r="AA1264" s="19" t="str">
        <f t="shared" si="23"/>
        <v/>
      </c>
      <c r="AB1264" s="17"/>
      <c r="AC1264" s="17"/>
      <c r="AD1264" s="17"/>
      <c r="AE1264" s="15"/>
      <c r="AF1264" s="16" t="s">
        <v>53</v>
      </c>
      <c r="AG1264" s="15" t="s">
        <v>383</v>
      </c>
      <c r="AH1264"/>
      <c r="AI1264"/>
      <c r="AJ1264"/>
      <c r="AK1264"/>
      <c r="AL1264"/>
      <c r="AM1264"/>
      <c r="AN1264"/>
      <c r="AO1264"/>
      <c r="AP1264"/>
    </row>
    <row r="1265" spans="1:42" s="33" customFormat="1" ht="63" hidden="1" customHeight="1" x14ac:dyDescent="0.25">
      <c r="A1265" s="13" t="s">
        <v>3032</v>
      </c>
      <c r="B1265" s="14">
        <v>85101701</v>
      </c>
      <c r="C1265" s="15" t="s">
        <v>3367</v>
      </c>
      <c r="D1265" s="15" t="s">
        <v>3571</v>
      </c>
      <c r="E1265" s="14" t="s">
        <v>3583</v>
      </c>
      <c r="F1265" s="14" t="s">
        <v>3672</v>
      </c>
      <c r="G1265" s="25" t="s">
        <v>3684</v>
      </c>
      <c r="H1265" s="23">
        <v>64760000</v>
      </c>
      <c r="I1265" s="23">
        <v>64760000</v>
      </c>
      <c r="J1265" s="16" t="s">
        <v>3598</v>
      </c>
      <c r="K1265" s="16" t="s">
        <v>48</v>
      </c>
      <c r="L1265" s="15" t="s">
        <v>3368</v>
      </c>
      <c r="M1265" s="15" t="s">
        <v>3251</v>
      </c>
      <c r="N1265" s="15" t="s">
        <v>3369</v>
      </c>
      <c r="O1265" s="15" t="s">
        <v>3370</v>
      </c>
      <c r="P1265" s="16" t="s">
        <v>3062</v>
      </c>
      <c r="Q1265" s="16" t="s">
        <v>3363</v>
      </c>
      <c r="R1265" s="16" t="s">
        <v>3371</v>
      </c>
      <c r="S1265" s="16" t="s">
        <v>3372</v>
      </c>
      <c r="T1265" s="16" t="s">
        <v>3373</v>
      </c>
      <c r="U1265" s="17" t="s">
        <v>3373</v>
      </c>
      <c r="V1265" s="17"/>
      <c r="W1265" s="16"/>
      <c r="X1265" s="18"/>
      <c r="Y1265" s="16"/>
      <c r="Z1265" s="16"/>
      <c r="AA1265" s="19" t="str">
        <f t="shared" si="23"/>
        <v/>
      </c>
      <c r="AB1265" s="17"/>
      <c r="AC1265" s="17"/>
      <c r="AD1265" s="17"/>
      <c r="AE1265" s="15"/>
      <c r="AF1265" s="16" t="s">
        <v>53</v>
      </c>
      <c r="AG1265" s="15" t="s">
        <v>383</v>
      </c>
      <c r="AH1265"/>
      <c r="AI1265"/>
      <c r="AJ1265"/>
      <c r="AK1265"/>
      <c r="AL1265"/>
      <c r="AM1265"/>
      <c r="AN1265"/>
      <c r="AO1265"/>
      <c r="AP1265"/>
    </row>
    <row r="1266" spans="1:42" s="33" customFormat="1" ht="63" hidden="1" customHeight="1" x14ac:dyDescent="0.25">
      <c r="A1266" s="13" t="s">
        <v>3032</v>
      </c>
      <c r="B1266" s="14">
        <v>851011705</v>
      </c>
      <c r="C1266" s="15" t="s">
        <v>3374</v>
      </c>
      <c r="D1266" s="15" t="s">
        <v>3892</v>
      </c>
      <c r="E1266" s="14" t="s">
        <v>3580</v>
      </c>
      <c r="F1266" s="14" t="s">
        <v>3682</v>
      </c>
      <c r="G1266" s="25" t="s">
        <v>3684</v>
      </c>
      <c r="H1266" s="23">
        <v>450000000</v>
      </c>
      <c r="I1266" s="23">
        <v>450000000</v>
      </c>
      <c r="J1266" s="16" t="s">
        <v>3598</v>
      </c>
      <c r="K1266" s="16" t="s">
        <v>48</v>
      </c>
      <c r="L1266" s="15" t="s">
        <v>3375</v>
      </c>
      <c r="M1266" s="15" t="s">
        <v>3290</v>
      </c>
      <c r="N1266" s="15" t="s">
        <v>3376</v>
      </c>
      <c r="O1266" s="15" t="s">
        <v>3377</v>
      </c>
      <c r="P1266" s="16" t="s">
        <v>3062</v>
      </c>
      <c r="Q1266" s="16" t="s">
        <v>3378</v>
      </c>
      <c r="R1266" s="16" t="s">
        <v>3371</v>
      </c>
      <c r="S1266" s="16" t="s">
        <v>3379</v>
      </c>
      <c r="T1266" s="16" t="s">
        <v>3380</v>
      </c>
      <c r="U1266" s="17" t="s">
        <v>3381</v>
      </c>
      <c r="V1266" s="17"/>
      <c r="W1266" s="16"/>
      <c r="X1266" s="18"/>
      <c r="Y1266" s="16"/>
      <c r="Z1266" s="16"/>
      <c r="AA1266" s="19" t="str">
        <f t="shared" si="23"/>
        <v/>
      </c>
      <c r="AB1266" s="17"/>
      <c r="AC1266" s="17"/>
      <c r="AD1266" s="17"/>
      <c r="AE1266" s="15"/>
      <c r="AF1266" s="16" t="s">
        <v>53</v>
      </c>
      <c r="AG1266" s="15" t="s">
        <v>383</v>
      </c>
      <c r="AH1266"/>
      <c r="AI1266"/>
      <c r="AJ1266"/>
      <c r="AK1266"/>
      <c r="AL1266"/>
      <c r="AM1266"/>
      <c r="AN1266"/>
      <c r="AO1266"/>
      <c r="AP1266"/>
    </row>
    <row r="1267" spans="1:42" s="33" customFormat="1" ht="63" hidden="1" customHeight="1" x14ac:dyDescent="0.25">
      <c r="A1267" s="13" t="s">
        <v>3032</v>
      </c>
      <c r="B1267" s="14">
        <v>41103011</v>
      </c>
      <c r="C1267" s="15" t="s">
        <v>3382</v>
      </c>
      <c r="D1267" s="15" t="s">
        <v>3575</v>
      </c>
      <c r="E1267" s="14" t="s">
        <v>3577</v>
      </c>
      <c r="F1267" s="14" t="s">
        <v>3682</v>
      </c>
      <c r="G1267" s="25" t="s">
        <v>3684</v>
      </c>
      <c r="H1267" s="23">
        <v>150000000</v>
      </c>
      <c r="I1267" s="23">
        <v>150000000</v>
      </c>
      <c r="J1267" s="16" t="s">
        <v>3598</v>
      </c>
      <c r="K1267" s="16" t="s">
        <v>48</v>
      </c>
      <c r="L1267" s="15" t="s">
        <v>3278</v>
      </c>
      <c r="M1267" s="15" t="s">
        <v>3251</v>
      </c>
      <c r="N1267" s="15" t="s">
        <v>3296</v>
      </c>
      <c r="O1267" s="15" t="s">
        <v>3280</v>
      </c>
      <c r="P1267" s="16" t="s">
        <v>3062</v>
      </c>
      <c r="Q1267" s="16" t="s">
        <v>3297</v>
      </c>
      <c r="R1267" s="16" t="s">
        <v>3282</v>
      </c>
      <c r="S1267" s="16" t="s">
        <v>3283</v>
      </c>
      <c r="T1267" s="16" t="s">
        <v>3284</v>
      </c>
      <c r="U1267" s="17" t="s">
        <v>3383</v>
      </c>
      <c r="V1267" s="17"/>
      <c r="W1267" s="16"/>
      <c r="X1267" s="18"/>
      <c r="Y1267" s="16"/>
      <c r="Z1267" s="16"/>
      <c r="AA1267" s="19" t="str">
        <f t="shared" si="23"/>
        <v/>
      </c>
      <c r="AB1267" s="17"/>
      <c r="AC1267" s="17"/>
      <c r="AD1267" s="17"/>
      <c r="AE1267" s="15"/>
      <c r="AF1267" s="16" t="s">
        <v>53</v>
      </c>
      <c r="AG1267" s="15" t="s">
        <v>383</v>
      </c>
      <c r="AH1267"/>
      <c r="AI1267"/>
      <c r="AJ1267"/>
      <c r="AK1267"/>
      <c r="AL1267"/>
      <c r="AM1267"/>
      <c r="AN1267"/>
      <c r="AO1267"/>
      <c r="AP1267"/>
    </row>
    <row r="1268" spans="1:42" s="33" customFormat="1" ht="63" hidden="1" customHeight="1" x14ac:dyDescent="0.25">
      <c r="A1268" s="13" t="s">
        <v>3032</v>
      </c>
      <c r="B1268" s="14">
        <v>80000000</v>
      </c>
      <c r="C1268" s="15" t="s">
        <v>3384</v>
      </c>
      <c r="D1268" s="15" t="s">
        <v>3571</v>
      </c>
      <c r="E1268" s="14" t="s">
        <v>3577</v>
      </c>
      <c r="F1268" s="22" t="s">
        <v>3680</v>
      </c>
      <c r="G1268" s="25" t="s">
        <v>3684</v>
      </c>
      <c r="H1268" s="23">
        <v>11444820146</v>
      </c>
      <c r="I1268" s="23">
        <v>97985000</v>
      </c>
      <c r="J1268" s="16" t="s">
        <v>3599</v>
      </c>
      <c r="K1268" s="16" t="s">
        <v>3600</v>
      </c>
      <c r="L1268" s="15" t="s">
        <v>3342</v>
      </c>
      <c r="M1268" s="15" t="s">
        <v>3251</v>
      </c>
      <c r="N1268" s="15" t="s">
        <v>3343</v>
      </c>
      <c r="O1268" s="15" t="s">
        <v>3344</v>
      </c>
      <c r="P1268" s="16" t="s">
        <v>3062</v>
      </c>
      <c r="Q1268" s="16" t="s">
        <v>3345</v>
      </c>
      <c r="R1268" s="16" t="s">
        <v>3346</v>
      </c>
      <c r="S1268" s="16" t="s">
        <v>3347</v>
      </c>
      <c r="T1268" s="16" t="s">
        <v>3348</v>
      </c>
      <c r="U1268" s="17" t="s">
        <v>3349</v>
      </c>
      <c r="V1268" s="17">
        <v>7966</v>
      </c>
      <c r="W1268" s="16">
        <v>17329</v>
      </c>
      <c r="X1268" s="18">
        <v>43049</v>
      </c>
      <c r="Y1268" s="16" t="s">
        <v>48</v>
      </c>
      <c r="Z1268" s="16">
        <v>4600007919</v>
      </c>
      <c r="AA1268" s="19">
        <f t="shared" si="23"/>
        <v>1</v>
      </c>
      <c r="AB1268" s="17" t="s">
        <v>3385</v>
      </c>
      <c r="AC1268" s="17" t="s">
        <v>361</v>
      </c>
      <c r="AD1268" s="17" t="s">
        <v>3386</v>
      </c>
      <c r="AE1268" s="15" t="s">
        <v>3248</v>
      </c>
      <c r="AF1268" s="16" t="s">
        <v>53</v>
      </c>
      <c r="AG1268" s="15" t="s">
        <v>383</v>
      </c>
      <c r="AH1268"/>
      <c r="AI1268"/>
      <c r="AJ1268"/>
      <c r="AK1268"/>
      <c r="AL1268"/>
      <c r="AM1268"/>
      <c r="AN1268"/>
      <c r="AO1268"/>
      <c r="AP1268"/>
    </row>
    <row r="1269" spans="1:42" s="33" customFormat="1" ht="63" hidden="1" customHeight="1" x14ac:dyDescent="0.25">
      <c r="A1269" s="13" t="s">
        <v>3032</v>
      </c>
      <c r="B1269" s="14">
        <v>80000000</v>
      </c>
      <c r="C1269" s="15" t="s">
        <v>3384</v>
      </c>
      <c r="D1269" s="15" t="s">
        <v>3571</v>
      </c>
      <c r="E1269" s="14" t="s">
        <v>3579</v>
      </c>
      <c r="F1269" s="22" t="s">
        <v>3680</v>
      </c>
      <c r="G1269" s="25" t="s">
        <v>3684</v>
      </c>
      <c r="H1269" s="23">
        <v>11444820146</v>
      </c>
      <c r="I1269" s="23">
        <v>97985000</v>
      </c>
      <c r="J1269" s="16" t="s">
        <v>3599</v>
      </c>
      <c r="K1269" s="16" t="s">
        <v>3600</v>
      </c>
      <c r="L1269" s="15" t="s">
        <v>3368</v>
      </c>
      <c r="M1269" s="15" t="s">
        <v>3251</v>
      </c>
      <c r="N1269" s="15" t="s">
        <v>3369</v>
      </c>
      <c r="O1269" s="15" t="s">
        <v>3370</v>
      </c>
      <c r="P1269" s="16" t="s">
        <v>3062</v>
      </c>
      <c r="Q1269" s="16" t="s">
        <v>3363</v>
      </c>
      <c r="R1269" s="16" t="s">
        <v>3371</v>
      </c>
      <c r="S1269" s="16" t="s">
        <v>3372</v>
      </c>
      <c r="T1269" s="16" t="s">
        <v>3373</v>
      </c>
      <c r="U1269" s="17" t="s">
        <v>3373</v>
      </c>
      <c r="V1269" s="17">
        <v>7966</v>
      </c>
      <c r="W1269" s="16">
        <v>17329</v>
      </c>
      <c r="X1269" s="18">
        <v>43049</v>
      </c>
      <c r="Y1269" s="16" t="s">
        <v>48</v>
      </c>
      <c r="Z1269" s="16">
        <v>4600007919</v>
      </c>
      <c r="AA1269" s="19">
        <f t="shared" si="23"/>
        <v>1</v>
      </c>
      <c r="AB1269" s="17" t="s">
        <v>3385</v>
      </c>
      <c r="AC1269" s="17" t="s">
        <v>361</v>
      </c>
      <c r="AD1269" s="17" t="s">
        <v>3386</v>
      </c>
      <c r="AE1269" s="15" t="s">
        <v>3248</v>
      </c>
      <c r="AF1269" s="16" t="s">
        <v>53</v>
      </c>
      <c r="AG1269" s="15" t="s">
        <v>383</v>
      </c>
      <c r="AH1269"/>
      <c r="AI1269"/>
      <c r="AJ1269"/>
      <c r="AK1269"/>
      <c r="AL1269"/>
      <c r="AM1269"/>
      <c r="AN1269"/>
      <c r="AO1269"/>
      <c r="AP1269"/>
    </row>
    <row r="1270" spans="1:42" s="33" customFormat="1" ht="63" hidden="1" customHeight="1" x14ac:dyDescent="0.25">
      <c r="A1270" s="13" t="s">
        <v>3032</v>
      </c>
      <c r="B1270" s="14">
        <v>80141607</v>
      </c>
      <c r="C1270" s="15" t="s">
        <v>3387</v>
      </c>
      <c r="D1270" s="15" t="s">
        <v>3571</v>
      </c>
      <c r="E1270" s="14" t="s">
        <v>3589</v>
      </c>
      <c r="F1270" s="14" t="s">
        <v>3672</v>
      </c>
      <c r="G1270" s="24" t="s">
        <v>3683</v>
      </c>
      <c r="H1270" s="23">
        <v>40000000</v>
      </c>
      <c r="I1270" s="23">
        <v>40000000</v>
      </c>
      <c r="J1270" s="16" t="s">
        <v>3598</v>
      </c>
      <c r="K1270" s="16" t="s">
        <v>48</v>
      </c>
      <c r="L1270" s="15" t="s">
        <v>3388</v>
      </c>
      <c r="M1270" s="15" t="s">
        <v>3389</v>
      </c>
      <c r="N1270" s="15" t="s">
        <v>4368</v>
      </c>
      <c r="O1270" s="15" t="s">
        <v>3390</v>
      </c>
      <c r="P1270" s="16" t="s">
        <v>3147</v>
      </c>
      <c r="Q1270" s="16" t="s">
        <v>3391</v>
      </c>
      <c r="R1270" s="16" t="s">
        <v>3392</v>
      </c>
      <c r="S1270" s="16">
        <v>10033</v>
      </c>
      <c r="T1270" s="16" t="s">
        <v>3391</v>
      </c>
      <c r="U1270" s="17" t="s">
        <v>3393</v>
      </c>
      <c r="V1270" s="17"/>
      <c r="W1270" s="16"/>
      <c r="X1270" s="18"/>
      <c r="Y1270" s="16"/>
      <c r="Z1270" s="16"/>
      <c r="AA1270" s="19" t="str">
        <f t="shared" si="23"/>
        <v/>
      </c>
      <c r="AB1270" s="17"/>
      <c r="AC1270" s="17"/>
      <c r="AD1270" s="17"/>
      <c r="AE1270" s="15" t="s">
        <v>3388</v>
      </c>
      <c r="AF1270" s="16" t="s">
        <v>53</v>
      </c>
      <c r="AG1270" s="15" t="s">
        <v>383</v>
      </c>
      <c r="AH1270"/>
      <c r="AI1270"/>
      <c r="AJ1270"/>
      <c r="AK1270"/>
      <c r="AL1270"/>
      <c r="AM1270"/>
      <c r="AN1270"/>
      <c r="AO1270"/>
      <c r="AP1270"/>
    </row>
    <row r="1271" spans="1:42" s="33" customFormat="1" ht="63" hidden="1" customHeight="1" x14ac:dyDescent="0.25">
      <c r="A1271" s="13" t="s">
        <v>3032</v>
      </c>
      <c r="B1271" s="14">
        <v>45111616</v>
      </c>
      <c r="C1271" s="15" t="s">
        <v>3394</v>
      </c>
      <c r="D1271" s="15" t="s">
        <v>3571</v>
      </c>
      <c r="E1271" s="14" t="s">
        <v>3586</v>
      </c>
      <c r="F1271" s="22" t="s">
        <v>3679</v>
      </c>
      <c r="G1271" s="24" t="s">
        <v>3683</v>
      </c>
      <c r="H1271" s="23">
        <v>2600000</v>
      </c>
      <c r="I1271" s="23">
        <v>2600000</v>
      </c>
      <c r="J1271" s="16" t="s">
        <v>3598</v>
      </c>
      <c r="K1271" s="16" t="s">
        <v>48</v>
      </c>
      <c r="L1271" s="15" t="s">
        <v>3395</v>
      </c>
      <c r="M1271" s="15" t="s">
        <v>3396</v>
      </c>
      <c r="N1271" s="15" t="s">
        <v>4369</v>
      </c>
      <c r="O1271" s="15" t="s">
        <v>3397</v>
      </c>
      <c r="P1271" s="16" t="s">
        <v>3398</v>
      </c>
      <c r="Q1271" s="16" t="s">
        <v>3391</v>
      </c>
      <c r="R1271" s="16" t="s">
        <v>3392</v>
      </c>
      <c r="S1271" s="16">
        <v>10033</v>
      </c>
      <c r="T1271" s="16" t="s">
        <v>3391</v>
      </c>
      <c r="U1271" s="17" t="s">
        <v>3393</v>
      </c>
      <c r="V1271" s="17"/>
      <c r="W1271" s="16"/>
      <c r="X1271" s="18"/>
      <c r="Y1271" s="16"/>
      <c r="Z1271" s="16"/>
      <c r="AA1271" s="19" t="str">
        <f t="shared" si="23"/>
        <v/>
      </c>
      <c r="AB1271" s="17"/>
      <c r="AC1271" s="17"/>
      <c r="AD1271" s="17"/>
      <c r="AE1271" s="15" t="s">
        <v>3399</v>
      </c>
      <c r="AF1271" s="16" t="s">
        <v>53</v>
      </c>
      <c r="AG1271" s="15" t="s">
        <v>383</v>
      </c>
      <c r="AH1271"/>
      <c r="AI1271"/>
      <c r="AJ1271"/>
      <c r="AK1271"/>
      <c r="AL1271"/>
      <c r="AM1271"/>
      <c r="AN1271"/>
      <c r="AO1271"/>
      <c r="AP1271"/>
    </row>
    <row r="1272" spans="1:42" s="33" customFormat="1" ht="63" hidden="1" customHeight="1" x14ac:dyDescent="0.25">
      <c r="A1272" s="13" t="s">
        <v>3032</v>
      </c>
      <c r="B1272" s="14">
        <v>85101701</v>
      </c>
      <c r="C1272" s="15" t="s">
        <v>4370</v>
      </c>
      <c r="D1272" s="15" t="s">
        <v>3573</v>
      </c>
      <c r="E1272" s="14" t="s">
        <v>3577</v>
      </c>
      <c r="F1272" s="14" t="s">
        <v>3682</v>
      </c>
      <c r="G1272" s="25" t="s">
        <v>3684</v>
      </c>
      <c r="H1272" s="23">
        <v>280000000</v>
      </c>
      <c r="I1272" s="23">
        <v>280000000</v>
      </c>
      <c r="J1272" s="16" t="s">
        <v>3598</v>
      </c>
      <c r="K1272" s="16" t="s">
        <v>48</v>
      </c>
      <c r="L1272" s="15" t="s">
        <v>3400</v>
      </c>
      <c r="M1272" s="15" t="s">
        <v>50</v>
      </c>
      <c r="N1272" s="15" t="s">
        <v>4371</v>
      </c>
      <c r="O1272" s="15" t="s">
        <v>3401</v>
      </c>
      <c r="P1272" s="16" t="s">
        <v>4372</v>
      </c>
      <c r="Q1272" s="16" t="s">
        <v>3402</v>
      </c>
      <c r="R1272" s="16" t="s">
        <v>3403</v>
      </c>
      <c r="S1272" s="16" t="s">
        <v>3404</v>
      </c>
      <c r="T1272" s="16" t="s">
        <v>3402</v>
      </c>
      <c r="U1272" s="17" t="s">
        <v>4373</v>
      </c>
      <c r="V1272" s="17"/>
      <c r="W1272" s="16"/>
      <c r="X1272" s="18"/>
      <c r="Y1272" s="16"/>
      <c r="Z1272" s="16"/>
      <c r="AA1272" s="19" t="str">
        <f t="shared" si="23"/>
        <v/>
      </c>
      <c r="AB1272" s="17"/>
      <c r="AC1272" s="17"/>
      <c r="AD1272" s="17"/>
      <c r="AE1272" s="15"/>
      <c r="AF1272" s="16" t="s">
        <v>53</v>
      </c>
      <c r="AG1272" s="15" t="s">
        <v>383</v>
      </c>
      <c r="AH1272"/>
      <c r="AI1272"/>
      <c r="AJ1272"/>
      <c r="AK1272"/>
      <c r="AL1272"/>
      <c r="AM1272"/>
      <c r="AN1272"/>
      <c r="AO1272"/>
      <c r="AP1272"/>
    </row>
    <row r="1273" spans="1:42" s="33" customFormat="1" ht="63" hidden="1" customHeight="1" x14ac:dyDescent="0.25">
      <c r="A1273" s="13" t="s">
        <v>3032</v>
      </c>
      <c r="B1273" s="14">
        <v>80000000</v>
      </c>
      <c r="C1273" s="15" t="s">
        <v>3384</v>
      </c>
      <c r="D1273" s="15" t="s">
        <v>3571</v>
      </c>
      <c r="E1273" s="14" t="s">
        <v>3579</v>
      </c>
      <c r="F1273" s="22" t="s">
        <v>3680</v>
      </c>
      <c r="G1273" s="25" t="s">
        <v>3684</v>
      </c>
      <c r="H1273" s="23">
        <v>11444820146</v>
      </c>
      <c r="I1273" s="23">
        <v>3338369000</v>
      </c>
      <c r="J1273" s="16" t="s">
        <v>3599</v>
      </c>
      <c r="K1273" s="16" t="s">
        <v>3600</v>
      </c>
      <c r="L1273" s="15" t="s">
        <v>3405</v>
      </c>
      <c r="M1273" s="15" t="s">
        <v>928</v>
      </c>
      <c r="N1273" s="15" t="s">
        <v>4374</v>
      </c>
      <c r="O1273" s="15" t="s">
        <v>3406</v>
      </c>
      <c r="P1273" s="16"/>
      <c r="Q1273" s="16"/>
      <c r="R1273" s="16"/>
      <c r="S1273" s="16" t="s">
        <v>3407</v>
      </c>
      <c r="T1273" s="16"/>
      <c r="U1273" s="17"/>
      <c r="V1273" s="17">
        <v>7966</v>
      </c>
      <c r="W1273" s="16">
        <v>17329</v>
      </c>
      <c r="X1273" s="18">
        <v>43049</v>
      </c>
      <c r="Y1273" s="16" t="s">
        <v>48</v>
      </c>
      <c r="Z1273" s="16">
        <v>4600007919</v>
      </c>
      <c r="AA1273" s="19">
        <f t="shared" si="23"/>
        <v>1</v>
      </c>
      <c r="AB1273" s="17" t="s">
        <v>3385</v>
      </c>
      <c r="AC1273" s="17" t="s">
        <v>361</v>
      </c>
      <c r="AD1273" s="17" t="s">
        <v>3386</v>
      </c>
      <c r="AE1273" s="15" t="s">
        <v>3248</v>
      </c>
      <c r="AF1273" s="16" t="s">
        <v>53</v>
      </c>
      <c r="AG1273" s="15" t="s">
        <v>383</v>
      </c>
      <c r="AH1273"/>
      <c r="AI1273"/>
      <c r="AJ1273"/>
      <c r="AK1273"/>
      <c r="AL1273"/>
      <c r="AM1273"/>
      <c r="AN1273"/>
      <c r="AO1273"/>
      <c r="AP1273"/>
    </row>
    <row r="1274" spans="1:42" s="33" customFormat="1" ht="63" hidden="1" customHeight="1" x14ac:dyDescent="0.25">
      <c r="A1274" s="13" t="s">
        <v>3032</v>
      </c>
      <c r="B1274" s="14">
        <v>20102301</v>
      </c>
      <c r="C1274" s="15" t="s">
        <v>2605</v>
      </c>
      <c r="D1274" s="15" t="s">
        <v>3571</v>
      </c>
      <c r="E1274" s="14" t="s">
        <v>3579</v>
      </c>
      <c r="F1274" s="14" t="s">
        <v>3615</v>
      </c>
      <c r="G1274" s="24" t="s">
        <v>3683</v>
      </c>
      <c r="H1274" s="23">
        <v>130000000</v>
      </c>
      <c r="I1274" s="23">
        <v>130000000</v>
      </c>
      <c r="J1274" s="16" t="s">
        <v>3598</v>
      </c>
      <c r="K1274" s="16" t="s">
        <v>48</v>
      </c>
      <c r="L1274" s="15" t="s">
        <v>3408</v>
      </c>
      <c r="M1274" s="15" t="s">
        <v>3409</v>
      </c>
      <c r="N1274" s="15" t="s">
        <v>3410</v>
      </c>
      <c r="O1274" s="15" t="s">
        <v>3411</v>
      </c>
      <c r="P1274" s="16" t="s">
        <v>3147</v>
      </c>
      <c r="Q1274" s="16" t="s">
        <v>3412</v>
      </c>
      <c r="R1274" s="16" t="s">
        <v>3413</v>
      </c>
      <c r="S1274" s="16" t="s">
        <v>3414</v>
      </c>
      <c r="T1274" s="16" t="s">
        <v>3412</v>
      </c>
      <c r="U1274" s="17" t="s">
        <v>3415</v>
      </c>
      <c r="V1274" s="17"/>
      <c r="W1274" s="16"/>
      <c r="X1274" s="18"/>
      <c r="Y1274" s="16"/>
      <c r="Z1274" s="16"/>
      <c r="AA1274" s="19" t="str">
        <f t="shared" si="23"/>
        <v/>
      </c>
      <c r="AB1274" s="17"/>
      <c r="AC1274" s="17"/>
      <c r="AD1274" s="17"/>
      <c r="AE1274" s="15" t="s">
        <v>3416</v>
      </c>
      <c r="AF1274" s="16" t="s">
        <v>53</v>
      </c>
      <c r="AG1274" s="15" t="s">
        <v>383</v>
      </c>
      <c r="AH1274"/>
      <c r="AI1274"/>
      <c r="AJ1274"/>
      <c r="AK1274"/>
      <c r="AL1274"/>
      <c r="AM1274"/>
      <c r="AN1274"/>
      <c r="AO1274"/>
      <c r="AP1274"/>
    </row>
    <row r="1275" spans="1:42" s="33" customFormat="1" ht="63" hidden="1" customHeight="1" x14ac:dyDescent="0.25">
      <c r="A1275" s="13" t="s">
        <v>3032</v>
      </c>
      <c r="B1275" s="14">
        <v>20102301</v>
      </c>
      <c r="C1275" s="15" t="s">
        <v>2605</v>
      </c>
      <c r="D1275" s="15" t="s">
        <v>3571</v>
      </c>
      <c r="E1275" s="14" t="s">
        <v>3583</v>
      </c>
      <c r="F1275" s="14" t="s">
        <v>3615</v>
      </c>
      <c r="G1275" s="24" t="s">
        <v>3683</v>
      </c>
      <c r="H1275" s="23">
        <v>100000000</v>
      </c>
      <c r="I1275" s="23">
        <v>100000000</v>
      </c>
      <c r="J1275" s="16" t="s">
        <v>3598</v>
      </c>
      <c r="K1275" s="16" t="s">
        <v>48</v>
      </c>
      <c r="L1275" s="15" t="s">
        <v>3408</v>
      </c>
      <c r="M1275" s="15" t="s">
        <v>3409</v>
      </c>
      <c r="N1275" s="15" t="s">
        <v>3410</v>
      </c>
      <c r="O1275" s="15" t="s">
        <v>3411</v>
      </c>
      <c r="P1275" s="16" t="s">
        <v>3147</v>
      </c>
      <c r="Q1275" s="16" t="s">
        <v>3412</v>
      </c>
      <c r="R1275" s="16" t="s">
        <v>3417</v>
      </c>
      <c r="S1275" s="16" t="s">
        <v>3418</v>
      </c>
      <c r="T1275" s="16" t="s">
        <v>3412</v>
      </c>
      <c r="U1275" s="17" t="s">
        <v>3415</v>
      </c>
      <c r="V1275" s="17"/>
      <c r="W1275" s="16"/>
      <c r="X1275" s="18"/>
      <c r="Y1275" s="16"/>
      <c r="Z1275" s="16"/>
      <c r="AA1275" s="19" t="str">
        <f t="shared" si="23"/>
        <v/>
      </c>
      <c r="AB1275" s="17"/>
      <c r="AC1275" s="17"/>
      <c r="AD1275" s="17"/>
      <c r="AE1275" s="15" t="s">
        <v>3416</v>
      </c>
      <c r="AF1275" s="16" t="s">
        <v>53</v>
      </c>
      <c r="AG1275" s="15" t="s">
        <v>383</v>
      </c>
      <c r="AH1275"/>
      <c r="AI1275"/>
      <c r="AJ1275"/>
      <c r="AK1275"/>
      <c r="AL1275"/>
      <c r="AM1275"/>
      <c r="AN1275"/>
      <c r="AO1275"/>
      <c r="AP1275"/>
    </row>
    <row r="1276" spans="1:42" s="33" customFormat="1" ht="63" hidden="1" customHeight="1" x14ac:dyDescent="0.25">
      <c r="A1276" s="13" t="s">
        <v>3032</v>
      </c>
      <c r="B1276" s="14">
        <v>85121800</v>
      </c>
      <c r="C1276" s="15" t="s">
        <v>3419</v>
      </c>
      <c r="D1276" s="15" t="s">
        <v>3574</v>
      </c>
      <c r="E1276" s="14" t="s">
        <v>3579</v>
      </c>
      <c r="F1276" s="14" t="s">
        <v>3672</v>
      </c>
      <c r="G1276" s="24" t="s">
        <v>3683</v>
      </c>
      <c r="H1276" s="23">
        <v>100000000</v>
      </c>
      <c r="I1276" s="23">
        <v>100000000</v>
      </c>
      <c r="J1276" s="16" t="s">
        <v>3598</v>
      </c>
      <c r="K1276" s="16" t="s">
        <v>48</v>
      </c>
      <c r="L1276" s="15" t="s">
        <v>3420</v>
      </c>
      <c r="M1276" s="15" t="s">
        <v>3421</v>
      </c>
      <c r="N1276" s="15" t="s">
        <v>3236</v>
      </c>
      <c r="O1276" s="15" t="s">
        <v>3237</v>
      </c>
      <c r="P1276" s="16" t="s">
        <v>3147</v>
      </c>
      <c r="Q1276" s="16" t="s">
        <v>3412</v>
      </c>
      <c r="R1276" s="16" t="s">
        <v>3417</v>
      </c>
      <c r="S1276" s="16" t="s">
        <v>3422</v>
      </c>
      <c r="T1276" s="16" t="s">
        <v>3412</v>
      </c>
      <c r="U1276" s="17" t="s">
        <v>3423</v>
      </c>
      <c r="V1276" s="17"/>
      <c r="W1276" s="16"/>
      <c r="X1276" s="18"/>
      <c r="Y1276" s="16"/>
      <c r="Z1276" s="16"/>
      <c r="AA1276" s="19" t="str">
        <f t="shared" si="23"/>
        <v/>
      </c>
      <c r="AB1276" s="17"/>
      <c r="AC1276" s="17"/>
      <c r="AD1276" s="17"/>
      <c r="AE1276" s="15" t="s">
        <v>3424</v>
      </c>
      <c r="AF1276" s="16" t="s">
        <v>53</v>
      </c>
      <c r="AG1276" s="15" t="s">
        <v>383</v>
      </c>
      <c r="AH1276"/>
      <c r="AI1276"/>
      <c r="AJ1276"/>
      <c r="AK1276"/>
      <c r="AL1276"/>
      <c r="AM1276"/>
      <c r="AN1276"/>
      <c r="AO1276"/>
      <c r="AP1276"/>
    </row>
    <row r="1277" spans="1:42" s="33" customFormat="1" ht="63" hidden="1" customHeight="1" x14ac:dyDescent="0.25">
      <c r="A1277" s="13" t="s">
        <v>3032</v>
      </c>
      <c r="B1277" s="14">
        <v>80111504</v>
      </c>
      <c r="C1277" s="15" t="s">
        <v>4375</v>
      </c>
      <c r="D1277" s="15" t="s">
        <v>3571</v>
      </c>
      <c r="E1277" s="14" t="s">
        <v>3583</v>
      </c>
      <c r="F1277" s="22" t="s">
        <v>3680</v>
      </c>
      <c r="G1277" s="24" t="s">
        <v>3683</v>
      </c>
      <c r="H1277" s="23">
        <v>20000000</v>
      </c>
      <c r="I1277" s="23">
        <v>20000000</v>
      </c>
      <c r="J1277" s="16" t="s">
        <v>3598</v>
      </c>
      <c r="K1277" s="16" t="s">
        <v>48</v>
      </c>
      <c r="L1277" s="15" t="s">
        <v>4376</v>
      </c>
      <c r="M1277" s="15" t="s">
        <v>3421</v>
      </c>
      <c r="N1277" s="15" t="s">
        <v>3236</v>
      </c>
      <c r="O1277" s="15" t="s">
        <v>3237</v>
      </c>
      <c r="P1277" s="16" t="s">
        <v>3147</v>
      </c>
      <c r="Q1277" s="16" t="s">
        <v>3412</v>
      </c>
      <c r="R1277" s="16" t="s">
        <v>3417</v>
      </c>
      <c r="S1277" s="16" t="s">
        <v>3422</v>
      </c>
      <c r="T1277" s="16" t="s">
        <v>3412</v>
      </c>
      <c r="U1277" s="17"/>
      <c r="V1277" s="17"/>
      <c r="W1277" s="16"/>
      <c r="X1277" s="18"/>
      <c r="Y1277" s="16"/>
      <c r="Z1277" s="16"/>
      <c r="AA1277" s="19" t="str">
        <f t="shared" si="23"/>
        <v/>
      </c>
      <c r="AB1277" s="17"/>
      <c r="AC1277" s="17"/>
      <c r="AD1277" s="17"/>
      <c r="AE1277" s="15" t="s">
        <v>3424</v>
      </c>
      <c r="AF1277" s="16" t="s">
        <v>53</v>
      </c>
      <c r="AG1277" s="15" t="s">
        <v>383</v>
      </c>
      <c r="AH1277"/>
      <c r="AI1277"/>
      <c r="AJ1277"/>
      <c r="AK1277"/>
      <c r="AL1277"/>
      <c r="AM1277"/>
      <c r="AN1277"/>
      <c r="AO1277"/>
      <c r="AP1277"/>
    </row>
    <row r="1278" spans="1:42" s="33" customFormat="1" ht="63" hidden="1" customHeight="1" x14ac:dyDescent="0.25">
      <c r="A1278" s="13" t="s">
        <v>3032</v>
      </c>
      <c r="B1278" s="14">
        <v>95122001</v>
      </c>
      <c r="C1278" s="15" t="s">
        <v>3425</v>
      </c>
      <c r="D1278" s="15" t="s">
        <v>3571</v>
      </c>
      <c r="E1278" s="14" t="s">
        <v>3583</v>
      </c>
      <c r="F1278" s="16" t="s">
        <v>3667</v>
      </c>
      <c r="G1278" s="24" t="s">
        <v>3683</v>
      </c>
      <c r="H1278" s="23">
        <v>7887402972</v>
      </c>
      <c r="I1278" s="23">
        <v>4046000000</v>
      </c>
      <c r="J1278" s="16" t="s">
        <v>3599</v>
      </c>
      <c r="K1278" s="16" t="s">
        <v>3600</v>
      </c>
      <c r="L1278" s="15" t="s">
        <v>3426</v>
      </c>
      <c r="M1278" s="15" t="s">
        <v>2764</v>
      </c>
      <c r="N1278" s="15" t="s">
        <v>3236</v>
      </c>
      <c r="O1278" s="15" t="s">
        <v>3427</v>
      </c>
      <c r="P1278" s="16" t="s">
        <v>3147</v>
      </c>
      <c r="Q1278" s="16" t="s">
        <v>3412</v>
      </c>
      <c r="R1278" s="16" t="s">
        <v>3417</v>
      </c>
      <c r="S1278" s="16" t="s">
        <v>3422</v>
      </c>
      <c r="T1278" s="16" t="s">
        <v>3428</v>
      </c>
      <c r="U1278" s="17"/>
      <c r="V1278" s="17"/>
      <c r="W1278" s="16"/>
      <c r="X1278" s="18"/>
      <c r="Y1278" s="16"/>
      <c r="Z1278" s="16"/>
      <c r="AA1278" s="19" t="str">
        <f t="shared" si="23"/>
        <v/>
      </c>
      <c r="AB1278" s="17"/>
      <c r="AC1278" s="17"/>
      <c r="AD1278" s="17"/>
      <c r="AE1278" s="15" t="s">
        <v>3426</v>
      </c>
      <c r="AF1278" s="16" t="s">
        <v>53</v>
      </c>
      <c r="AG1278" s="15" t="s">
        <v>383</v>
      </c>
      <c r="AH1278"/>
      <c r="AI1278"/>
      <c r="AJ1278"/>
      <c r="AK1278"/>
      <c r="AL1278"/>
      <c r="AM1278"/>
      <c r="AN1278"/>
      <c r="AO1278"/>
      <c r="AP1278"/>
    </row>
    <row r="1279" spans="1:42" s="33" customFormat="1" ht="63" hidden="1" customHeight="1" x14ac:dyDescent="0.25">
      <c r="A1279" s="13" t="s">
        <v>3032</v>
      </c>
      <c r="B1279" s="14">
        <v>95122001</v>
      </c>
      <c r="C1279" s="15" t="s">
        <v>3425</v>
      </c>
      <c r="D1279" s="15" t="s">
        <v>3571</v>
      </c>
      <c r="E1279" s="14" t="s">
        <v>3585</v>
      </c>
      <c r="F1279" s="16" t="s">
        <v>3667</v>
      </c>
      <c r="G1279" s="24" t="s">
        <v>3683</v>
      </c>
      <c r="H1279" s="23">
        <v>7887402972</v>
      </c>
      <c r="I1279" s="23">
        <v>3841402972</v>
      </c>
      <c r="J1279" s="16" t="s">
        <v>3599</v>
      </c>
      <c r="K1279" s="16" t="s">
        <v>3600</v>
      </c>
      <c r="L1279" s="15" t="s">
        <v>3426</v>
      </c>
      <c r="M1279" s="15" t="s">
        <v>2764</v>
      </c>
      <c r="N1279" s="15" t="s">
        <v>3236</v>
      </c>
      <c r="O1279" s="15" t="s">
        <v>3427</v>
      </c>
      <c r="P1279" s="16" t="s">
        <v>3147</v>
      </c>
      <c r="Q1279" s="16" t="s">
        <v>3412</v>
      </c>
      <c r="R1279" s="16" t="s">
        <v>3429</v>
      </c>
      <c r="S1279" s="16" t="s">
        <v>3414</v>
      </c>
      <c r="T1279" s="16" t="s">
        <v>3428</v>
      </c>
      <c r="U1279" s="17"/>
      <c r="V1279" s="17"/>
      <c r="W1279" s="16"/>
      <c r="X1279" s="18"/>
      <c r="Y1279" s="16"/>
      <c r="Z1279" s="16"/>
      <c r="AA1279" s="19" t="str">
        <f t="shared" si="23"/>
        <v/>
      </c>
      <c r="AB1279" s="17"/>
      <c r="AC1279" s="17"/>
      <c r="AD1279" s="17"/>
      <c r="AE1279" s="15" t="s">
        <v>3426</v>
      </c>
      <c r="AF1279" s="16" t="s">
        <v>53</v>
      </c>
      <c r="AG1279" s="15" t="s">
        <v>383</v>
      </c>
      <c r="AH1279"/>
      <c r="AI1279"/>
      <c r="AJ1279"/>
      <c r="AK1279"/>
      <c r="AL1279"/>
      <c r="AM1279"/>
      <c r="AN1279"/>
      <c r="AO1279"/>
      <c r="AP1279"/>
    </row>
    <row r="1280" spans="1:42" s="33" customFormat="1" ht="63" hidden="1" customHeight="1" x14ac:dyDescent="0.25">
      <c r="A1280" s="13" t="s">
        <v>3032</v>
      </c>
      <c r="B1280" s="14">
        <v>93141506</v>
      </c>
      <c r="C1280" s="15" t="s">
        <v>3430</v>
      </c>
      <c r="D1280" s="15" t="s">
        <v>3571</v>
      </c>
      <c r="E1280" s="14" t="s">
        <v>3585</v>
      </c>
      <c r="F1280" s="22" t="s">
        <v>3680</v>
      </c>
      <c r="G1280" s="24" t="s">
        <v>3683</v>
      </c>
      <c r="H1280" s="23">
        <v>300000000</v>
      </c>
      <c r="I1280" s="23">
        <v>300000000</v>
      </c>
      <c r="J1280" s="16" t="s">
        <v>3598</v>
      </c>
      <c r="K1280" s="16" t="s">
        <v>48</v>
      </c>
      <c r="L1280" s="15" t="s">
        <v>3431</v>
      </c>
      <c r="M1280" s="15" t="s">
        <v>3432</v>
      </c>
      <c r="N1280" s="15" t="s">
        <v>3433</v>
      </c>
      <c r="O1280" s="15" t="s">
        <v>3434</v>
      </c>
      <c r="P1280" s="16" t="s">
        <v>3435</v>
      </c>
      <c r="Q1280" s="16" t="s">
        <v>3436</v>
      </c>
      <c r="R1280" s="16" t="s">
        <v>3437</v>
      </c>
      <c r="S1280" s="16" t="s">
        <v>3438</v>
      </c>
      <c r="T1280" s="16" t="s">
        <v>3439</v>
      </c>
      <c r="U1280" s="17" t="s">
        <v>3440</v>
      </c>
      <c r="V1280" s="17"/>
      <c r="W1280" s="16"/>
      <c r="X1280" s="18"/>
      <c r="Y1280" s="16"/>
      <c r="Z1280" s="16"/>
      <c r="AA1280" s="19" t="str">
        <f t="shared" si="23"/>
        <v/>
      </c>
      <c r="AB1280" s="17"/>
      <c r="AC1280" s="17"/>
      <c r="AD1280" s="17"/>
      <c r="AE1280" s="15" t="s">
        <v>3431</v>
      </c>
      <c r="AF1280" s="16" t="s">
        <v>53</v>
      </c>
      <c r="AG1280" s="15" t="s">
        <v>383</v>
      </c>
      <c r="AH1280"/>
      <c r="AI1280"/>
      <c r="AJ1280"/>
      <c r="AK1280"/>
      <c r="AL1280"/>
      <c r="AM1280"/>
      <c r="AN1280"/>
      <c r="AO1280"/>
      <c r="AP1280"/>
    </row>
    <row r="1281" spans="1:42" s="33" customFormat="1" ht="63" hidden="1" customHeight="1" x14ac:dyDescent="0.25">
      <c r="A1281" s="13" t="s">
        <v>3032</v>
      </c>
      <c r="B1281" s="14">
        <v>93141506</v>
      </c>
      <c r="C1281" s="15" t="s">
        <v>3441</v>
      </c>
      <c r="D1281" s="15" t="s">
        <v>3571</v>
      </c>
      <c r="E1281" s="14" t="s">
        <v>3585</v>
      </c>
      <c r="F1281" s="14" t="s">
        <v>3672</v>
      </c>
      <c r="G1281" s="24" t="s">
        <v>3683</v>
      </c>
      <c r="H1281" s="23">
        <v>76000000</v>
      </c>
      <c r="I1281" s="23">
        <v>76000000</v>
      </c>
      <c r="J1281" s="16" t="s">
        <v>3598</v>
      </c>
      <c r="K1281" s="16" t="s">
        <v>48</v>
      </c>
      <c r="L1281" s="15" t="s">
        <v>3442</v>
      </c>
      <c r="M1281" s="15" t="s">
        <v>3432</v>
      </c>
      <c r="N1281" s="15" t="s">
        <v>3443</v>
      </c>
      <c r="O1281" s="15" t="s">
        <v>3444</v>
      </c>
      <c r="P1281" s="16" t="s">
        <v>3435</v>
      </c>
      <c r="Q1281" s="16" t="s">
        <v>3436</v>
      </c>
      <c r="R1281" s="16" t="s">
        <v>3437</v>
      </c>
      <c r="S1281" s="16" t="s">
        <v>3438</v>
      </c>
      <c r="T1281" s="16" t="s">
        <v>3439</v>
      </c>
      <c r="U1281" s="17" t="s">
        <v>3445</v>
      </c>
      <c r="V1281" s="17"/>
      <c r="W1281" s="16"/>
      <c r="X1281" s="18"/>
      <c r="Y1281" s="16"/>
      <c r="Z1281" s="16"/>
      <c r="AA1281" s="19" t="str">
        <f t="shared" si="23"/>
        <v/>
      </c>
      <c r="AB1281" s="17"/>
      <c r="AC1281" s="17"/>
      <c r="AD1281" s="17"/>
      <c r="AE1281" s="15" t="s">
        <v>3442</v>
      </c>
      <c r="AF1281" s="16" t="s">
        <v>53</v>
      </c>
      <c r="AG1281" s="15" t="s">
        <v>383</v>
      </c>
      <c r="AH1281"/>
      <c r="AI1281"/>
      <c r="AJ1281"/>
      <c r="AK1281"/>
      <c r="AL1281"/>
      <c r="AM1281"/>
      <c r="AN1281"/>
      <c r="AO1281"/>
      <c r="AP1281"/>
    </row>
    <row r="1282" spans="1:42" s="33" customFormat="1" ht="63" hidden="1" customHeight="1" x14ac:dyDescent="0.25">
      <c r="A1282" s="13" t="s">
        <v>3032</v>
      </c>
      <c r="B1282" s="14">
        <v>93141506</v>
      </c>
      <c r="C1282" s="15" t="s">
        <v>3446</v>
      </c>
      <c r="D1282" s="15" t="s">
        <v>3571</v>
      </c>
      <c r="E1282" s="14" t="s">
        <v>3585</v>
      </c>
      <c r="F1282" s="22" t="s">
        <v>3680</v>
      </c>
      <c r="G1282" s="24" t="s">
        <v>3683</v>
      </c>
      <c r="H1282" s="23">
        <v>70000000</v>
      </c>
      <c r="I1282" s="23">
        <v>70000000</v>
      </c>
      <c r="J1282" s="16" t="s">
        <v>3598</v>
      </c>
      <c r="K1282" s="16" t="s">
        <v>48</v>
      </c>
      <c r="L1282" s="15" t="s">
        <v>3431</v>
      </c>
      <c r="M1282" s="15" t="s">
        <v>3432</v>
      </c>
      <c r="N1282" s="15" t="s">
        <v>3433</v>
      </c>
      <c r="O1282" s="15" t="s">
        <v>3434</v>
      </c>
      <c r="P1282" s="16" t="s">
        <v>3435</v>
      </c>
      <c r="Q1282" s="16" t="s">
        <v>3436</v>
      </c>
      <c r="R1282" s="16" t="s">
        <v>3437</v>
      </c>
      <c r="S1282" s="16" t="s">
        <v>3438</v>
      </c>
      <c r="T1282" s="16" t="s">
        <v>3439</v>
      </c>
      <c r="U1282" s="17" t="s">
        <v>3447</v>
      </c>
      <c r="V1282" s="17"/>
      <c r="W1282" s="16"/>
      <c r="X1282" s="18"/>
      <c r="Y1282" s="16"/>
      <c r="Z1282" s="16"/>
      <c r="AA1282" s="19" t="str">
        <f t="shared" si="23"/>
        <v/>
      </c>
      <c r="AB1282" s="17"/>
      <c r="AC1282" s="17"/>
      <c r="AD1282" s="17"/>
      <c r="AE1282" s="15" t="s">
        <v>3431</v>
      </c>
      <c r="AF1282" s="16" t="s">
        <v>53</v>
      </c>
      <c r="AG1282" s="15" t="s">
        <v>383</v>
      </c>
      <c r="AH1282"/>
      <c r="AI1282"/>
      <c r="AJ1282"/>
      <c r="AK1282"/>
      <c r="AL1282"/>
      <c r="AM1282"/>
      <c r="AN1282"/>
      <c r="AO1282"/>
      <c r="AP1282"/>
    </row>
    <row r="1283" spans="1:42" s="33" customFormat="1" ht="63" hidden="1" customHeight="1" x14ac:dyDescent="0.25">
      <c r="A1283" s="13" t="s">
        <v>3032</v>
      </c>
      <c r="B1283" s="14">
        <v>72154110</v>
      </c>
      <c r="C1283" s="15" t="s">
        <v>3448</v>
      </c>
      <c r="D1283" s="15" t="s">
        <v>3571</v>
      </c>
      <c r="E1283" s="14" t="s">
        <v>3577</v>
      </c>
      <c r="F1283" s="14" t="s">
        <v>3672</v>
      </c>
      <c r="G1283" s="24" t="s">
        <v>3683</v>
      </c>
      <c r="H1283" s="23">
        <v>44375100</v>
      </c>
      <c r="I1283" s="23">
        <v>44375100</v>
      </c>
      <c r="J1283" s="16" t="s">
        <v>3598</v>
      </c>
      <c r="K1283" s="16" t="s">
        <v>48</v>
      </c>
      <c r="L1283" s="15" t="s">
        <v>3449</v>
      </c>
      <c r="M1283" s="15" t="s">
        <v>58</v>
      </c>
      <c r="N1283" s="15">
        <v>3839713</v>
      </c>
      <c r="O1283" s="15" t="s">
        <v>3450</v>
      </c>
      <c r="P1283" s="16"/>
      <c r="Q1283" s="16"/>
      <c r="R1283" s="16"/>
      <c r="S1283" s="16" t="s">
        <v>3451</v>
      </c>
      <c r="T1283" s="16"/>
      <c r="U1283" s="17"/>
      <c r="V1283" s="17"/>
      <c r="W1283" s="16"/>
      <c r="X1283" s="18"/>
      <c r="Y1283" s="16"/>
      <c r="Z1283" s="16"/>
      <c r="AA1283" s="19" t="str">
        <f t="shared" si="23"/>
        <v/>
      </c>
      <c r="AB1283" s="17"/>
      <c r="AC1283" s="17"/>
      <c r="AD1283" s="17"/>
      <c r="AE1283" s="15" t="s">
        <v>3452</v>
      </c>
      <c r="AF1283" s="16" t="s">
        <v>53</v>
      </c>
      <c r="AG1283" s="15" t="s">
        <v>383</v>
      </c>
      <c r="AH1283"/>
      <c r="AI1283"/>
      <c r="AJ1283"/>
      <c r="AK1283"/>
      <c r="AL1283"/>
      <c r="AM1283"/>
      <c r="AN1283"/>
      <c r="AO1283"/>
      <c r="AP1283"/>
    </row>
    <row r="1284" spans="1:42" s="33" customFormat="1" ht="63" hidden="1" customHeight="1" x14ac:dyDescent="0.25">
      <c r="A1284" s="13" t="s">
        <v>3032</v>
      </c>
      <c r="B1284" s="14">
        <v>44120000</v>
      </c>
      <c r="C1284" s="15" t="s">
        <v>3453</v>
      </c>
      <c r="D1284" s="15" t="s">
        <v>3571</v>
      </c>
      <c r="E1284" s="14" t="s">
        <v>3577</v>
      </c>
      <c r="F1284" s="14" t="s">
        <v>3615</v>
      </c>
      <c r="G1284" s="24" t="s">
        <v>3683</v>
      </c>
      <c r="H1284" s="23">
        <v>170000000</v>
      </c>
      <c r="I1284" s="23">
        <v>170000000</v>
      </c>
      <c r="J1284" s="16" t="s">
        <v>3598</v>
      </c>
      <c r="K1284" s="16" t="s">
        <v>48</v>
      </c>
      <c r="L1284" s="15" t="s">
        <v>3449</v>
      </c>
      <c r="M1284" s="15" t="s">
        <v>58</v>
      </c>
      <c r="N1284" s="15">
        <v>3839713</v>
      </c>
      <c r="O1284" s="15" t="s">
        <v>3450</v>
      </c>
      <c r="P1284" s="16"/>
      <c r="Q1284" s="16"/>
      <c r="R1284" s="16"/>
      <c r="S1284" s="16" t="s">
        <v>3451</v>
      </c>
      <c r="T1284" s="16"/>
      <c r="U1284" s="17"/>
      <c r="V1284" s="17"/>
      <c r="W1284" s="16"/>
      <c r="X1284" s="18"/>
      <c r="Y1284" s="16"/>
      <c r="Z1284" s="16"/>
      <c r="AA1284" s="19" t="str">
        <f t="shared" si="23"/>
        <v/>
      </c>
      <c r="AB1284" s="17"/>
      <c r="AC1284" s="17"/>
      <c r="AD1284" s="17"/>
      <c r="AE1284" s="15" t="s">
        <v>3454</v>
      </c>
      <c r="AF1284" s="16" t="s">
        <v>53</v>
      </c>
      <c r="AG1284" s="15" t="s">
        <v>383</v>
      </c>
      <c r="AH1284"/>
      <c r="AI1284"/>
      <c r="AJ1284"/>
      <c r="AK1284"/>
      <c r="AL1284"/>
      <c r="AM1284"/>
      <c r="AN1284"/>
      <c r="AO1284"/>
      <c r="AP1284"/>
    </row>
    <row r="1285" spans="1:42" s="33" customFormat="1" ht="63" hidden="1" customHeight="1" x14ac:dyDescent="0.25">
      <c r="A1285" s="13" t="s">
        <v>3032</v>
      </c>
      <c r="B1285" s="14">
        <v>44120000</v>
      </c>
      <c r="C1285" s="15" t="s">
        <v>3455</v>
      </c>
      <c r="D1285" s="15" t="s">
        <v>3571</v>
      </c>
      <c r="E1285" s="14" t="s">
        <v>3577</v>
      </c>
      <c r="F1285" s="14" t="s">
        <v>3615</v>
      </c>
      <c r="G1285" s="24" t="s">
        <v>3683</v>
      </c>
      <c r="H1285" s="23">
        <v>49000000</v>
      </c>
      <c r="I1285" s="23">
        <v>49000000</v>
      </c>
      <c r="J1285" s="16" t="s">
        <v>3598</v>
      </c>
      <c r="K1285" s="16" t="s">
        <v>48</v>
      </c>
      <c r="L1285" s="15" t="s">
        <v>3449</v>
      </c>
      <c r="M1285" s="15" t="s">
        <v>58</v>
      </c>
      <c r="N1285" s="15">
        <v>3839713</v>
      </c>
      <c r="O1285" s="15" t="s">
        <v>3450</v>
      </c>
      <c r="P1285" s="16"/>
      <c r="Q1285" s="16"/>
      <c r="R1285" s="16"/>
      <c r="S1285" s="16" t="s">
        <v>3451</v>
      </c>
      <c r="T1285" s="16"/>
      <c r="U1285" s="17"/>
      <c r="V1285" s="17"/>
      <c r="W1285" s="16"/>
      <c r="X1285" s="18"/>
      <c r="Y1285" s="16"/>
      <c r="Z1285" s="16"/>
      <c r="AA1285" s="19" t="str">
        <f t="shared" si="23"/>
        <v/>
      </c>
      <c r="AB1285" s="17"/>
      <c r="AC1285" s="17"/>
      <c r="AD1285" s="17"/>
      <c r="AE1285" s="15" t="s">
        <v>3454</v>
      </c>
      <c r="AF1285" s="16" t="s">
        <v>53</v>
      </c>
      <c r="AG1285" s="15" t="s">
        <v>383</v>
      </c>
      <c r="AH1285"/>
      <c r="AI1285"/>
      <c r="AJ1285"/>
      <c r="AK1285"/>
      <c r="AL1285"/>
      <c r="AM1285"/>
      <c r="AN1285"/>
      <c r="AO1285"/>
      <c r="AP1285"/>
    </row>
    <row r="1286" spans="1:42" s="33" customFormat="1" ht="63" hidden="1" customHeight="1" x14ac:dyDescent="0.25">
      <c r="A1286" s="13" t="s">
        <v>3032</v>
      </c>
      <c r="B1286" s="14">
        <v>47131700</v>
      </c>
      <c r="C1286" s="15" t="s">
        <v>3456</v>
      </c>
      <c r="D1286" s="15" t="s">
        <v>3571</v>
      </c>
      <c r="E1286" s="14" t="s">
        <v>3586</v>
      </c>
      <c r="F1286" s="14" t="s">
        <v>3615</v>
      </c>
      <c r="G1286" s="24" t="s">
        <v>3683</v>
      </c>
      <c r="H1286" s="23">
        <v>46000000</v>
      </c>
      <c r="I1286" s="23">
        <v>46000000</v>
      </c>
      <c r="J1286" s="16" t="s">
        <v>3598</v>
      </c>
      <c r="K1286" s="16" t="s">
        <v>48</v>
      </c>
      <c r="L1286" s="15" t="s">
        <v>3449</v>
      </c>
      <c r="M1286" s="15" t="s">
        <v>58</v>
      </c>
      <c r="N1286" s="15">
        <v>3839713</v>
      </c>
      <c r="O1286" s="15" t="s">
        <v>3450</v>
      </c>
      <c r="P1286" s="16"/>
      <c r="Q1286" s="16"/>
      <c r="R1286" s="16"/>
      <c r="S1286" s="16" t="s">
        <v>3451</v>
      </c>
      <c r="T1286" s="16"/>
      <c r="U1286" s="17"/>
      <c r="V1286" s="17"/>
      <c r="W1286" s="16"/>
      <c r="X1286" s="18"/>
      <c r="Y1286" s="16"/>
      <c r="Z1286" s="16"/>
      <c r="AA1286" s="19" t="str">
        <f t="shared" si="23"/>
        <v/>
      </c>
      <c r="AB1286" s="17"/>
      <c r="AC1286" s="17"/>
      <c r="AD1286" s="17"/>
      <c r="AE1286" s="15" t="s">
        <v>3457</v>
      </c>
      <c r="AF1286" s="16" t="s">
        <v>53</v>
      </c>
      <c r="AG1286" s="15" t="s">
        <v>383</v>
      </c>
      <c r="AH1286"/>
      <c r="AI1286"/>
      <c r="AJ1286"/>
      <c r="AK1286"/>
      <c r="AL1286"/>
      <c r="AM1286"/>
      <c r="AN1286"/>
      <c r="AO1286"/>
      <c r="AP1286"/>
    </row>
    <row r="1287" spans="1:42" s="33" customFormat="1" ht="63" hidden="1" customHeight="1" x14ac:dyDescent="0.25">
      <c r="A1287" s="13" t="s">
        <v>3032</v>
      </c>
      <c r="B1287" s="14">
        <v>44120000</v>
      </c>
      <c r="C1287" s="15" t="s">
        <v>3458</v>
      </c>
      <c r="D1287" s="15" t="s">
        <v>3573</v>
      </c>
      <c r="E1287" s="14" t="s">
        <v>3586</v>
      </c>
      <c r="F1287" s="14" t="s">
        <v>3672</v>
      </c>
      <c r="G1287" s="24" t="s">
        <v>3683</v>
      </c>
      <c r="H1287" s="23">
        <v>5000000</v>
      </c>
      <c r="I1287" s="23">
        <v>5000000</v>
      </c>
      <c r="J1287" s="16" t="s">
        <v>3598</v>
      </c>
      <c r="K1287" s="16" t="s">
        <v>48</v>
      </c>
      <c r="L1287" s="15" t="s">
        <v>3449</v>
      </c>
      <c r="M1287" s="15" t="s">
        <v>58</v>
      </c>
      <c r="N1287" s="15">
        <v>3839713</v>
      </c>
      <c r="O1287" s="15" t="s">
        <v>3450</v>
      </c>
      <c r="P1287" s="16"/>
      <c r="Q1287" s="16"/>
      <c r="R1287" s="16"/>
      <c r="S1287" s="16" t="s">
        <v>3451</v>
      </c>
      <c r="T1287" s="16"/>
      <c r="U1287" s="17"/>
      <c r="V1287" s="17"/>
      <c r="W1287" s="16"/>
      <c r="X1287" s="18"/>
      <c r="Y1287" s="16"/>
      <c r="Z1287" s="16"/>
      <c r="AA1287" s="19" t="str">
        <f t="shared" si="23"/>
        <v/>
      </c>
      <c r="AB1287" s="17"/>
      <c r="AC1287" s="17"/>
      <c r="AD1287" s="17"/>
      <c r="AE1287" s="15" t="s">
        <v>3459</v>
      </c>
      <c r="AF1287" s="16" t="s">
        <v>53</v>
      </c>
      <c r="AG1287" s="15" t="s">
        <v>383</v>
      </c>
      <c r="AH1287"/>
      <c r="AI1287"/>
      <c r="AJ1287"/>
      <c r="AK1287"/>
      <c r="AL1287"/>
      <c r="AM1287"/>
      <c r="AN1287"/>
      <c r="AO1287"/>
      <c r="AP1287"/>
    </row>
    <row r="1288" spans="1:42" s="33" customFormat="1" ht="63" hidden="1" customHeight="1" x14ac:dyDescent="0.25">
      <c r="A1288" s="13" t="s">
        <v>3032</v>
      </c>
      <c r="B1288" s="14">
        <v>44102900</v>
      </c>
      <c r="C1288" s="15" t="s">
        <v>3460</v>
      </c>
      <c r="D1288" s="15" t="s">
        <v>3572</v>
      </c>
      <c r="E1288" s="14" t="s">
        <v>3579</v>
      </c>
      <c r="F1288" s="22" t="s">
        <v>3679</v>
      </c>
      <c r="G1288" s="24" t="s">
        <v>3683</v>
      </c>
      <c r="H1288" s="23">
        <v>380000000</v>
      </c>
      <c r="I1288" s="23">
        <v>380000000</v>
      </c>
      <c r="J1288" s="16" t="s">
        <v>3598</v>
      </c>
      <c r="K1288" s="16" t="s">
        <v>48</v>
      </c>
      <c r="L1288" s="15" t="s">
        <v>3449</v>
      </c>
      <c r="M1288" s="15" t="s">
        <v>58</v>
      </c>
      <c r="N1288" s="15">
        <v>3839713</v>
      </c>
      <c r="O1288" s="15" t="s">
        <v>3450</v>
      </c>
      <c r="P1288" s="16"/>
      <c r="Q1288" s="16"/>
      <c r="R1288" s="16"/>
      <c r="S1288" s="16" t="s">
        <v>3451</v>
      </c>
      <c r="T1288" s="16"/>
      <c r="U1288" s="17"/>
      <c r="V1288" s="17"/>
      <c r="W1288" s="16"/>
      <c r="X1288" s="18"/>
      <c r="Y1288" s="16"/>
      <c r="Z1288" s="16"/>
      <c r="AA1288" s="19" t="str">
        <f t="shared" si="23"/>
        <v/>
      </c>
      <c r="AB1288" s="17"/>
      <c r="AC1288" s="17"/>
      <c r="AD1288" s="17"/>
      <c r="AE1288" s="15" t="s">
        <v>3461</v>
      </c>
      <c r="AF1288" s="16" t="s">
        <v>53</v>
      </c>
      <c r="AG1288" s="15" t="s">
        <v>383</v>
      </c>
      <c r="AH1288"/>
      <c r="AI1288"/>
      <c r="AJ1288"/>
      <c r="AK1288"/>
      <c r="AL1288"/>
      <c r="AM1288"/>
      <c r="AN1288"/>
      <c r="AO1288"/>
      <c r="AP1288"/>
    </row>
    <row r="1289" spans="1:42" s="33" customFormat="1" ht="63" hidden="1" customHeight="1" x14ac:dyDescent="0.25">
      <c r="A1289" s="13" t="s">
        <v>3032</v>
      </c>
      <c r="B1289" s="14">
        <v>78181500</v>
      </c>
      <c r="C1289" s="15" t="s">
        <v>3462</v>
      </c>
      <c r="D1289" s="15" t="s">
        <v>3571</v>
      </c>
      <c r="E1289" s="14" t="s">
        <v>3586</v>
      </c>
      <c r="F1289" s="14" t="s">
        <v>3615</v>
      </c>
      <c r="G1289" s="24" t="s">
        <v>3683</v>
      </c>
      <c r="H1289" s="23">
        <v>80144667</v>
      </c>
      <c r="I1289" s="23">
        <v>19928480</v>
      </c>
      <c r="J1289" s="16" t="s">
        <v>3599</v>
      </c>
      <c r="K1289" s="16" t="s">
        <v>3600</v>
      </c>
      <c r="L1289" s="15" t="s">
        <v>3449</v>
      </c>
      <c r="M1289" s="15" t="s">
        <v>58</v>
      </c>
      <c r="N1289" s="15">
        <v>3839713</v>
      </c>
      <c r="O1289" s="15" t="s">
        <v>3450</v>
      </c>
      <c r="P1289" s="16"/>
      <c r="Q1289" s="16"/>
      <c r="R1289" s="16"/>
      <c r="S1289" s="16" t="s">
        <v>3451</v>
      </c>
      <c r="T1289" s="16"/>
      <c r="U1289" s="17"/>
      <c r="V1289" s="17"/>
      <c r="W1289" s="16"/>
      <c r="X1289" s="18"/>
      <c r="Y1289" s="16"/>
      <c r="Z1289" s="16"/>
      <c r="AA1289" s="19" t="str">
        <f t="shared" si="23"/>
        <v/>
      </c>
      <c r="AB1289" s="17"/>
      <c r="AC1289" s="17"/>
      <c r="AD1289" s="17"/>
      <c r="AE1289" s="15" t="s">
        <v>3463</v>
      </c>
      <c r="AF1289" s="16" t="s">
        <v>53</v>
      </c>
      <c r="AG1289" s="15" t="s">
        <v>383</v>
      </c>
      <c r="AH1289"/>
      <c r="AI1289"/>
      <c r="AJ1289"/>
      <c r="AK1289"/>
      <c r="AL1289"/>
      <c r="AM1289"/>
      <c r="AN1289"/>
      <c r="AO1289"/>
      <c r="AP1289"/>
    </row>
    <row r="1290" spans="1:42" s="33" customFormat="1" ht="63" hidden="1" customHeight="1" x14ac:dyDescent="0.25">
      <c r="A1290" s="13" t="s">
        <v>3032</v>
      </c>
      <c r="B1290" s="14">
        <v>72102900</v>
      </c>
      <c r="C1290" s="15" t="s">
        <v>3464</v>
      </c>
      <c r="D1290" s="15" t="s">
        <v>3572</v>
      </c>
      <c r="E1290" s="14" t="s">
        <v>3579</v>
      </c>
      <c r="F1290" s="14" t="s">
        <v>3682</v>
      </c>
      <c r="G1290" s="24" t="s">
        <v>3683</v>
      </c>
      <c r="H1290" s="23">
        <v>200000000</v>
      </c>
      <c r="I1290" s="23">
        <v>200000000</v>
      </c>
      <c r="J1290" s="16" t="s">
        <v>3598</v>
      </c>
      <c r="K1290" s="16" t="s">
        <v>48</v>
      </c>
      <c r="L1290" s="15" t="s">
        <v>3449</v>
      </c>
      <c r="M1290" s="15" t="s">
        <v>58</v>
      </c>
      <c r="N1290" s="15">
        <v>3839713</v>
      </c>
      <c r="O1290" s="15" t="s">
        <v>3450</v>
      </c>
      <c r="P1290" s="16"/>
      <c r="Q1290" s="16"/>
      <c r="R1290" s="16"/>
      <c r="S1290" s="16" t="s">
        <v>3451</v>
      </c>
      <c r="T1290" s="16"/>
      <c r="U1290" s="17"/>
      <c r="V1290" s="17"/>
      <c r="W1290" s="16"/>
      <c r="X1290" s="18"/>
      <c r="Y1290" s="16"/>
      <c r="Z1290" s="16"/>
      <c r="AA1290" s="19" t="str">
        <f t="shared" si="23"/>
        <v/>
      </c>
      <c r="AB1290" s="17"/>
      <c r="AC1290" s="17"/>
      <c r="AD1290" s="17"/>
      <c r="AE1290" s="15" t="s">
        <v>3463</v>
      </c>
      <c r="AF1290" s="16" t="s">
        <v>53</v>
      </c>
      <c r="AG1290" s="15" t="s">
        <v>383</v>
      </c>
      <c r="AH1290"/>
      <c r="AI1290"/>
      <c r="AJ1290"/>
      <c r="AK1290"/>
      <c r="AL1290"/>
      <c r="AM1290"/>
      <c r="AN1290"/>
      <c r="AO1290"/>
      <c r="AP1290"/>
    </row>
    <row r="1291" spans="1:42" s="33" customFormat="1" ht="63" hidden="1" customHeight="1" x14ac:dyDescent="0.25">
      <c r="A1291" s="13" t="s">
        <v>3032</v>
      </c>
      <c r="B1291" s="14">
        <v>15101500</v>
      </c>
      <c r="C1291" s="15" t="s">
        <v>3465</v>
      </c>
      <c r="D1291" s="15" t="s">
        <v>3571</v>
      </c>
      <c r="E1291" s="14" t="s">
        <v>3579</v>
      </c>
      <c r="F1291" s="14" t="s">
        <v>3682</v>
      </c>
      <c r="G1291" s="24" t="s">
        <v>3683</v>
      </c>
      <c r="H1291" s="23">
        <v>43664038</v>
      </c>
      <c r="I1291" s="23">
        <v>12295573</v>
      </c>
      <c r="J1291" s="16" t="s">
        <v>3599</v>
      </c>
      <c r="K1291" s="16" t="s">
        <v>3600</v>
      </c>
      <c r="L1291" s="15" t="s">
        <v>3449</v>
      </c>
      <c r="M1291" s="15" t="s">
        <v>58</v>
      </c>
      <c r="N1291" s="15">
        <v>3839713</v>
      </c>
      <c r="O1291" s="15" t="s">
        <v>3450</v>
      </c>
      <c r="P1291" s="16"/>
      <c r="Q1291" s="16"/>
      <c r="R1291" s="16"/>
      <c r="S1291" s="16" t="s">
        <v>3451</v>
      </c>
      <c r="T1291" s="16"/>
      <c r="U1291" s="17"/>
      <c r="V1291" s="17"/>
      <c r="W1291" s="16"/>
      <c r="X1291" s="18"/>
      <c r="Y1291" s="16"/>
      <c r="Z1291" s="16"/>
      <c r="AA1291" s="19" t="str">
        <f t="shared" ref="AA1291:AA1354" si="24">+IF(AND(W1291="",X1291="",Y1291="",Z1291=""),"",IF(AND(W1291&lt;&gt;"",X1291="",Y1291="",Z1291=""),0%,IF(AND(W1291&lt;&gt;"",X1291&lt;&gt;"",Y1291="",Z1291=""),33%,IF(AND(W1291&lt;&gt;"",X1291&lt;&gt;"",Y1291&lt;&gt;"",Z1291=""),66%,IF(AND(W1291&lt;&gt;"",X1291&lt;&gt;"",Y1291&lt;&gt;"",Z1291&lt;&gt;""),100%,"Información incompleta")))))</f>
        <v/>
      </c>
      <c r="AB1291" s="17"/>
      <c r="AC1291" s="17"/>
      <c r="AD1291" s="17"/>
      <c r="AE1291" s="15" t="s">
        <v>3463</v>
      </c>
      <c r="AF1291" s="16" t="s">
        <v>53</v>
      </c>
      <c r="AG1291" s="15" t="s">
        <v>383</v>
      </c>
      <c r="AH1291"/>
      <c r="AI1291"/>
      <c r="AJ1291"/>
      <c r="AK1291"/>
      <c r="AL1291"/>
      <c r="AM1291"/>
      <c r="AN1291"/>
      <c r="AO1291"/>
      <c r="AP1291"/>
    </row>
    <row r="1292" spans="1:42" s="33" customFormat="1" ht="63" hidden="1" customHeight="1" x14ac:dyDescent="0.25">
      <c r="A1292" s="13" t="s">
        <v>3032</v>
      </c>
      <c r="B1292" s="14">
        <v>15101500</v>
      </c>
      <c r="C1292" s="15" t="s">
        <v>3466</v>
      </c>
      <c r="D1292" s="15" t="s">
        <v>3571</v>
      </c>
      <c r="E1292" s="14" t="s">
        <v>3579</v>
      </c>
      <c r="F1292" s="22" t="s">
        <v>3680</v>
      </c>
      <c r="G1292" s="24" t="s">
        <v>3683</v>
      </c>
      <c r="H1292" s="23">
        <v>15968687</v>
      </c>
      <c r="I1292" s="23">
        <v>5756695</v>
      </c>
      <c r="J1292" s="16" t="s">
        <v>3599</v>
      </c>
      <c r="K1292" s="16" t="s">
        <v>3600</v>
      </c>
      <c r="L1292" s="15" t="s">
        <v>3449</v>
      </c>
      <c r="M1292" s="15" t="s">
        <v>58</v>
      </c>
      <c r="N1292" s="15">
        <v>3839713</v>
      </c>
      <c r="O1292" s="15" t="s">
        <v>3450</v>
      </c>
      <c r="P1292" s="16"/>
      <c r="Q1292" s="16"/>
      <c r="R1292" s="16"/>
      <c r="S1292" s="16" t="s">
        <v>3451</v>
      </c>
      <c r="T1292" s="16"/>
      <c r="U1292" s="17"/>
      <c r="V1292" s="17"/>
      <c r="W1292" s="16"/>
      <c r="X1292" s="18"/>
      <c r="Y1292" s="16"/>
      <c r="Z1292" s="16"/>
      <c r="AA1292" s="19" t="str">
        <f t="shared" si="24"/>
        <v/>
      </c>
      <c r="AB1292" s="17"/>
      <c r="AC1292" s="17"/>
      <c r="AD1292" s="17"/>
      <c r="AE1292" s="15" t="s">
        <v>3463</v>
      </c>
      <c r="AF1292" s="16" t="s">
        <v>53</v>
      </c>
      <c r="AG1292" s="15" t="s">
        <v>383</v>
      </c>
      <c r="AH1292"/>
      <c r="AI1292"/>
      <c r="AJ1292"/>
      <c r="AK1292"/>
      <c r="AL1292"/>
      <c r="AM1292"/>
      <c r="AN1292"/>
      <c r="AO1292"/>
      <c r="AP1292"/>
    </row>
    <row r="1293" spans="1:42" s="33" customFormat="1" ht="63" hidden="1" customHeight="1" x14ac:dyDescent="0.25">
      <c r="A1293" s="13" t="s">
        <v>3032</v>
      </c>
      <c r="B1293" s="14">
        <v>92121500</v>
      </c>
      <c r="C1293" s="15" t="s">
        <v>3467</v>
      </c>
      <c r="D1293" s="15" t="s">
        <v>3571</v>
      </c>
      <c r="E1293" s="14" t="s">
        <v>3579</v>
      </c>
      <c r="F1293" s="14" t="s">
        <v>3682</v>
      </c>
      <c r="G1293" s="24" t="s">
        <v>3683</v>
      </c>
      <c r="H1293" s="23">
        <v>422898399</v>
      </c>
      <c r="I1293" s="23">
        <v>43660689</v>
      </c>
      <c r="J1293" s="16" t="s">
        <v>3599</v>
      </c>
      <c r="K1293" s="16" t="s">
        <v>3600</v>
      </c>
      <c r="L1293" s="15" t="s">
        <v>3449</v>
      </c>
      <c r="M1293" s="15" t="s">
        <v>58</v>
      </c>
      <c r="N1293" s="15">
        <v>3839713</v>
      </c>
      <c r="O1293" s="15" t="s">
        <v>3450</v>
      </c>
      <c r="P1293" s="16"/>
      <c r="Q1293" s="16"/>
      <c r="R1293" s="16"/>
      <c r="S1293" s="16" t="s">
        <v>3451</v>
      </c>
      <c r="T1293" s="16"/>
      <c r="U1293" s="17"/>
      <c r="V1293" s="17"/>
      <c r="W1293" s="16"/>
      <c r="X1293" s="18"/>
      <c r="Y1293" s="16"/>
      <c r="Z1293" s="16"/>
      <c r="AA1293" s="19" t="str">
        <f t="shared" si="24"/>
        <v/>
      </c>
      <c r="AB1293" s="17"/>
      <c r="AC1293" s="17"/>
      <c r="AD1293" s="17"/>
      <c r="AE1293" s="15" t="s">
        <v>3468</v>
      </c>
      <c r="AF1293" s="16" t="s">
        <v>53</v>
      </c>
      <c r="AG1293" s="15" t="s">
        <v>383</v>
      </c>
      <c r="AH1293"/>
      <c r="AI1293"/>
      <c r="AJ1293"/>
      <c r="AK1293"/>
      <c r="AL1293"/>
      <c r="AM1293"/>
      <c r="AN1293"/>
      <c r="AO1293"/>
      <c r="AP1293"/>
    </row>
    <row r="1294" spans="1:42" s="33" customFormat="1" ht="63" hidden="1" customHeight="1" x14ac:dyDescent="0.25">
      <c r="A1294" s="13" t="s">
        <v>3032</v>
      </c>
      <c r="B1294" s="14">
        <v>78102200</v>
      </c>
      <c r="C1294" s="15" t="s">
        <v>3469</v>
      </c>
      <c r="D1294" s="15" t="s">
        <v>3571</v>
      </c>
      <c r="E1294" s="14" t="s">
        <v>3586</v>
      </c>
      <c r="F1294" s="14" t="s">
        <v>3682</v>
      </c>
      <c r="G1294" s="24" t="s">
        <v>3683</v>
      </c>
      <c r="H1294" s="23">
        <v>104414559</v>
      </c>
      <c r="I1294" s="23">
        <v>25000000</v>
      </c>
      <c r="J1294" s="16" t="s">
        <v>3599</v>
      </c>
      <c r="K1294" s="16" t="s">
        <v>3600</v>
      </c>
      <c r="L1294" s="15" t="s">
        <v>3449</v>
      </c>
      <c r="M1294" s="15" t="s">
        <v>58</v>
      </c>
      <c r="N1294" s="15">
        <v>3839713</v>
      </c>
      <c r="O1294" s="15" t="s">
        <v>3450</v>
      </c>
      <c r="P1294" s="16"/>
      <c r="Q1294" s="16"/>
      <c r="R1294" s="16"/>
      <c r="S1294" s="16" t="s">
        <v>3451</v>
      </c>
      <c r="T1294" s="16"/>
      <c r="U1294" s="17"/>
      <c r="V1294" s="17"/>
      <c r="W1294" s="16"/>
      <c r="X1294" s="18"/>
      <c r="Y1294" s="16"/>
      <c r="Z1294" s="16"/>
      <c r="AA1294" s="19" t="str">
        <f t="shared" si="24"/>
        <v/>
      </c>
      <c r="AB1294" s="17"/>
      <c r="AC1294" s="17"/>
      <c r="AD1294" s="17"/>
      <c r="AE1294" s="15" t="s">
        <v>3470</v>
      </c>
      <c r="AF1294" s="16" t="s">
        <v>53</v>
      </c>
      <c r="AG1294" s="15" t="s">
        <v>383</v>
      </c>
      <c r="AH1294"/>
      <c r="AI1294"/>
      <c r="AJ1294"/>
      <c r="AK1294"/>
      <c r="AL1294"/>
      <c r="AM1294"/>
      <c r="AN1294"/>
      <c r="AO1294"/>
      <c r="AP1294"/>
    </row>
    <row r="1295" spans="1:42" s="33" customFormat="1" ht="63" hidden="1" customHeight="1" x14ac:dyDescent="0.25">
      <c r="A1295" s="13" t="s">
        <v>3032</v>
      </c>
      <c r="B1295" s="14">
        <v>82121700</v>
      </c>
      <c r="C1295" s="15" t="s">
        <v>3471</v>
      </c>
      <c r="D1295" s="15" t="s">
        <v>3571</v>
      </c>
      <c r="E1295" s="14" t="s">
        <v>3579</v>
      </c>
      <c r="F1295" s="14" t="s">
        <v>3682</v>
      </c>
      <c r="G1295" s="24" t="s">
        <v>3683</v>
      </c>
      <c r="H1295" s="23">
        <v>283812876</v>
      </c>
      <c r="I1295" s="23">
        <v>66280422</v>
      </c>
      <c r="J1295" s="16" t="s">
        <v>3599</v>
      </c>
      <c r="K1295" s="16" t="s">
        <v>3600</v>
      </c>
      <c r="L1295" s="15" t="s">
        <v>3449</v>
      </c>
      <c r="M1295" s="15" t="s">
        <v>58</v>
      </c>
      <c r="N1295" s="15">
        <v>3839713</v>
      </c>
      <c r="O1295" s="15" t="s">
        <v>3450</v>
      </c>
      <c r="P1295" s="16"/>
      <c r="Q1295" s="16"/>
      <c r="R1295" s="16"/>
      <c r="S1295" s="16" t="s">
        <v>3451</v>
      </c>
      <c r="T1295" s="16"/>
      <c r="U1295" s="17"/>
      <c r="V1295" s="17"/>
      <c r="W1295" s="16"/>
      <c r="X1295" s="18"/>
      <c r="Y1295" s="16"/>
      <c r="Z1295" s="16"/>
      <c r="AA1295" s="19" t="str">
        <f t="shared" si="24"/>
        <v/>
      </c>
      <c r="AB1295" s="17"/>
      <c r="AC1295" s="17"/>
      <c r="AD1295" s="17"/>
      <c r="AE1295" s="15" t="s">
        <v>3472</v>
      </c>
      <c r="AF1295" s="16" t="s">
        <v>53</v>
      </c>
      <c r="AG1295" s="15" t="s">
        <v>383</v>
      </c>
      <c r="AH1295"/>
      <c r="AI1295"/>
      <c r="AJ1295"/>
      <c r="AK1295"/>
      <c r="AL1295"/>
      <c r="AM1295"/>
      <c r="AN1295"/>
      <c r="AO1295"/>
      <c r="AP1295"/>
    </row>
    <row r="1296" spans="1:42" s="33" customFormat="1" ht="63" hidden="1" customHeight="1" x14ac:dyDescent="0.25">
      <c r="A1296" s="13" t="s">
        <v>3032</v>
      </c>
      <c r="B1296" s="14">
        <v>84131500</v>
      </c>
      <c r="C1296" s="15" t="s">
        <v>3473</v>
      </c>
      <c r="D1296" s="15" t="s">
        <v>4377</v>
      </c>
      <c r="E1296" s="14" t="s">
        <v>3586</v>
      </c>
      <c r="F1296" s="16" t="s">
        <v>3667</v>
      </c>
      <c r="G1296" s="24" t="s">
        <v>3683</v>
      </c>
      <c r="H1296" s="23">
        <v>1600000000</v>
      </c>
      <c r="I1296" s="23">
        <v>1600000000</v>
      </c>
      <c r="J1296" s="16" t="s">
        <v>3598</v>
      </c>
      <c r="K1296" s="16" t="s">
        <v>48</v>
      </c>
      <c r="L1296" s="15" t="s">
        <v>3449</v>
      </c>
      <c r="M1296" s="15" t="s">
        <v>58</v>
      </c>
      <c r="N1296" s="15">
        <v>3839713</v>
      </c>
      <c r="O1296" s="15" t="s">
        <v>3450</v>
      </c>
      <c r="P1296" s="16"/>
      <c r="Q1296" s="16"/>
      <c r="R1296" s="16"/>
      <c r="S1296" s="16" t="s">
        <v>3451</v>
      </c>
      <c r="T1296" s="16"/>
      <c r="U1296" s="17"/>
      <c r="V1296" s="17"/>
      <c r="W1296" s="16"/>
      <c r="X1296" s="18"/>
      <c r="Y1296" s="16"/>
      <c r="Z1296" s="16"/>
      <c r="AA1296" s="19" t="str">
        <f t="shared" si="24"/>
        <v/>
      </c>
      <c r="AB1296" s="17"/>
      <c r="AC1296" s="17"/>
      <c r="AD1296" s="17"/>
      <c r="AE1296" s="15" t="s">
        <v>3474</v>
      </c>
      <c r="AF1296" s="16" t="s">
        <v>53</v>
      </c>
      <c r="AG1296" s="15" t="s">
        <v>383</v>
      </c>
      <c r="AH1296"/>
      <c r="AI1296"/>
      <c r="AJ1296"/>
      <c r="AK1296"/>
      <c r="AL1296"/>
      <c r="AM1296"/>
      <c r="AN1296"/>
      <c r="AO1296"/>
      <c r="AP1296"/>
    </row>
    <row r="1297" spans="1:42" s="33" customFormat="1" ht="63" hidden="1" customHeight="1" x14ac:dyDescent="0.25">
      <c r="A1297" s="13" t="s">
        <v>3032</v>
      </c>
      <c r="B1297" s="14">
        <v>82101504</v>
      </c>
      <c r="C1297" s="15" t="s">
        <v>3475</v>
      </c>
      <c r="D1297" s="15" t="s">
        <v>3573</v>
      </c>
      <c r="E1297" s="14" t="s">
        <v>3577</v>
      </c>
      <c r="F1297" s="22" t="s">
        <v>3680</v>
      </c>
      <c r="G1297" s="24" t="s">
        <v>3683</v>
      </c>
      <c r="H1297" s="23">
        <v>340000</v>
      </c>
      <c r="I1297" s="23">
        <v>340000</v>
      </c>
      <c r="J1297" s="16" t="s">
        <v>3598</v>
      </c>
      <c r="K1297" s="16" t="s">
        <v>48</v>
      </c>
      <c r="L1297" s="15" t="s">
        <v>3449</v>
      </c>
      <c r="M1297" s="15" t="s">
        <v>58</v>
      </c>
      <c r="N1297" s="15">
        <v>3839713</v>
      </c>
      <c r="O1297" s="15" t="s">
        <v>3450</v>
      </c>
      <c r="P1297" s="16"/>
      <c r="Q1297" s="16"/>
      <c r="R1297" s="16"/>
      <c r="S1297" s="16" t="s">
        <v>3451</v>
      </c>
      <c r="T1297" s="16"/>
      <c r="U1297" s="17"/>
      <c r="V1297" s="17"/>
      <c r="W1297" s="16"/>
      <c r="X1297" s="18"/>
      <c r="Y1297" s="16"/>
      <c r="Z1297" s="16"/>
      <c r="AA1297" s="19" t="str">
        <f t="shared" si="24"/>
        <v/>
      </c>
      <c r="AB1297" s="17"/>
      <c r="AC1297" s="17"/>
      <c r="AD1297" s="17"/>
      <c r="AE1297" s="15" t="s">
        <v>2875</v>
      </c>
      <c r="AF1297" s="16" t="s">
        <v>53</v>
      </c>
      <c r="AG1297" s="15" t="s">
        <v>383</v>
      </c>
      <c r="AH1297"/>
      <c r="AI1297"/>
      <c r="AJ1297"/>
      <c r="AK1297"/>
      <c r="AL1297"/>
      <c r="AM1297"/>
      <c r="AN1297"/>
      <c r="AO1297"/>
      <c r="AP1297"/>
    </row>
    <row r="1298" spans="1:42" s="33" customFormat="1" ht="63" hidden="1" customHeight="1" x14ac:dyDescent="0.25">
      <c r="A1298" s="13" t="s">
        <v>3032</v>
      </c>
      <c r="B1298" s="14">
        <v>72102100</v>
      </c>
      <c r="C1298" s="15" t="s">
        <v>3476</v>
      </c>
      <c r="D1298" s="15" t="s">
        <v>3572</v>
      </c>
      <c r="E1298" s="14" t="s">
        <v>3586</v>
      </c>
      <c r="F1298" s="14" t="s">
        <v>3672</v>
      </c>
      <c r="G1298" s="24" t="s">
        <v>3683</v>
      </c>
      <c r="H1298" s="23">
        <v>5350000</v>
      </c>
      <c r="I1298" s="23">
        <v>5350000</v>
      </c>
      <c r="J1298" s="16" t="s">
        <v>3598</v>
      </c>
      <c r="K1298" s="16" t="s">
        <v>48</v>
      </c>
      <c r="L1298" s="15" t="s">
        <v>3449</v>
      </c>
      <c r="M1298" s="15" t="s">
        <v>58</v>
      </c>
      <c r="N1298" s="15">
        <v>3839713</v>
      </c>
      <c r="O1298" s="15" t="s">
        <v>3450</v>
      </c>
      <c r="P1298" s="16"/>
      <c r="Q1298" s="16"/>
      <c r="R1298" s="16"/>
      <c r="S1298" s="16" t="s">
        <v>3451</v>
      </c>
      <c r="T1298" s="16"/>
      <c r="U1298" s="17"/>
      <c r="V1298" s="17"/>
      <c r="W1298" s="16"/>
      <c r="X1298" s="18"/>
      <c r="Y1298" s="16"/>
      <c r="Z1298" s="16"/>
      <c r="AA1298" s="19" t="str">
        <f t="shared" si="24"/>
        <v/>
      </c>
      <c r="AB1298" s="17"/>
      <c r="AC1298" s="17"/>
      <c r="AD1298" s="17"/>
      <c r="AE1298" s="15" t="s">
        <v>3457</v>
      </c>
      <c r="AF1298" s="16" t="s">
        <v>53</v>
      </c>
      <c r="AG1298" s="15" t="s">
        <v>383</v>
      </c>
      <c r="AH1298"/>
      <c r="AI1298"/>
      <c r="AJ1298"/>
      <c r="AK1298"/>
      <c r="AL1298"/>
      <c r="AM1298"/>
      <c r="AN1298"/>
      <c r="AO1298"/>
      <c r="AP1298"/>
    </row>
    <row r="1299" spans="1:42" s="33" customFormat="1" ht="63" hidden="1" customHeight="1" x14ac:dyDescent="0.25">
      <c r="A1299" s="13" t="s">
        <v>3032</v>
      </c>
      <c r="B1299" s="14">
        <v>92121700</v>
      </c>
      <c r="C1299" s="15" t="s">
        <v>3477</v>
      </c>
      <c r="D1299" s="15" t="s">
        <v>3573</v>
      </c>
      <c r="E1299" s="14" t="s">
        <v>3586</v>
      </c>
      <c r="F1299" s="14" t="s">
        <v>3672</v>
      </c>
      <c r="G1299" s="24" t="s">
        <v>3683</v>
      </c>
      <c r="H1299" s="23">
        <v>3500000</v>
      </c>
      <c r="I1299" s="23">
        <v>3500000</v>
      </c>
      <c r="J1299" s="16" t="s">
        <v>3598</v>
      </c>
      <c r="K1299" s="16" t="s">
        <v>48</v>
      </c>
      <c r="L1299" s="15" t="s">
        <v>3449</v>
      </c>
      <c r="M1299" s="15" t="s">
        <v>58</v>
      </c>
      <c r="N1299" s="15">
        <v>3839713</v>
      </c>
      <c r="O1299" s="15" t="s">
        <v>3450</v>
      </c>
      <c r="P1299" s="16"/>
      <c r="Q1299" s="16"/>
      <c r="R1299" s="16"/>
      <c r="S1299" s="16" t="s">
        <v>3451</v>
      </c>
      <c r="T1299" s="16"/>
      <c r="U1299" s="17"/>
      <c r="V1299" s="17"/>
      <c r="W1299" s="16"/>
      <c r="X1299" s="18"/>
      <c r="Y1299" s="16"/>
      <c r="Z1299" s="16"/>
      <c r="AA1299" s="19" t="str">
        <f t="shared" si="24"/>
        <v/>
      </c>
      <c r="AB1299" s="17"/>
      <c r="AC1299" s="17"/>
      <c r="AD1299" s="17"/>
      <c r="AE1299" s="15" t="s">
        <v>3457</v>
      </c>
      <c r="AF1299" s="16" t="s">
        <v>53</v>
      </c>
      <c r="AG1299" s="15" t="s">
        <v>383</v>
      </c>
      <c r="AH1299"/>
      <c r="AI1299"/>
      <c r="AJ1299"/>
      <c r="AK1299"/>
      <c r="AL1299"/>
      <c r="AM1299"/>
      <c r="AN1299"/>
      <c r="AO1299"/>
      <c r="AP1299"/>
    </row>
    <row r="1300" spans="1:42" s="33" customFormat="1" ht="63" hidden="1" customHeight="1" x14ac:dyDescent="0.25">
      <c r="A1300" s="13" t="s">
        <v>3032</v>
      </c>
      <c r="B1300" s="14">
        <v>42131600</v>
      </c>
      <c r="C1300" s="15" t="s">
        <v>3478</v>
      </c>
      <c r="D1300" s="15" t="s">
        <v>3573</v>
      </c>
      <c r="E1300" s="14" t="s">
        <v>3579</v>
      </c>
      <c r="F1300" s="14" t="s">
        <v>3672</v>
      </c>
      <c r="G1300" s="24" t="s">
        <v>3683</v>
      </c>
      <c r="H1300" s="23">
        <v>18000000</v>
      </c>
      <c r="I1300" s="23">
        <v>18000000</v>
      </c>
      <c r="J1300" s="16" t="s">
        <v>3598</v>
      </c>
      <c r="K1300" s="16" t="s">
        <v>48</v>
      </c>
      <c r="L1300" s="15" t="s">
        <v>3449</v>
      </c>
      <c r="M1300" s="15" t="s">
        <v>58</v>
      </c>
      <c r="N1300" s="15">
        <v>3839713</v>
      </c>
      <c r="O1300" s="15" t="s">
        <v>3450</v>
      </c>
      <c r="P1300" s="16"/>
      <c r="Q1300" s="16"/>
      <c r="R1300" s="16"/>
      <c r="S1300" s="16" t="s">
        <v>3451</v>
      </c>
      <c r="T1300" s="16"/>
      <c r="U1300" s="17"/>
      <c r="V1300" s="17"/>
      <c r="W1300" s="16"/>
      <c r="X1300" s="18"/>
      <c r="Y1300" s="16"/>
      <c r="Z1300" s="16"/>
      <c r="AA1300" s="19" t="str">
        <f t="shared" si="24"/>
        <v/>
      </c>
      <c r="AB1300" s="17"/>
      <c r="AC1300" s="17"/>
      <c r="AD1300" s="17"/>
      <c r="AE1300" s="15" t="s">
        <v>3479</v>
      </c>
      <c r="AF1300" s="16" t="s">
        <v>53</v>
      </c>
      <c r="AG1300" s="15" t="s">
        <v>383</v>
      </c>
      <c r="AH1300"/>
      <c r="AI1300"/>
      <c r="AJ1300"/>
      <c r="AK1300"/>
      <c r="AL1300"/>
      <c r="AM1300"/>
      <c r="AN1300"/>
      <c r="AO1300"/>
      <c r="AP1300"/>
    </row>
    <row r="1301" spans="1:42" s="33" customFormat="1" ht="63" hidden="1" customHeight="1" x14ac:dyDescent="0.25">
      <c r="A1301" s="13" t="s">
        <v>3032</v>
      </c>
      <c r="B1301" s="14">
        <v>83110000</v>
      </c>
      <c r="C1301" s="15" t="s">
        <v>3480</v>
      </c>
      <c r="D1301" s="15" t="s">
        <v>3571</v>
      </c>
      <c r="E1301" s="14" t="s">
        <v>3579</v>
      </c>
      <c r="F1301" s="22" t="s">
        <v>3680</v>
      </c>
      <c r="G1301" s="24" t="s">
        <v>3683</v>
      </c>
      <c r="H1301" s="23">
        <v>5645066</v>
      </c>
      <c r="I1301" s="23">
        <v>1800000</v>
      </c>
      <c r="J1301" s="16" t="s">
        <v>3599</v>
      </c>
      <c r="K1301" s="16" t="s">
        <v>3600</v>
      </c>
      <c r="L1301" s="15" t="s">
        <v>3449</v>
      </c>
      <c r="M1301" s="15" t="s">
        <v>58</v>
      </c>
      <c r="N1301" s="15">
        <v>3839713</v>
      </c>
      <c r="O1301" s="15" t="s">
        <v>3450</v>
      </c>
      <c r="P1301" s="16"/>
      <c r="Q1301" s="16"/>
      <c r="R1301" s="16"/>
      <c r="S1301" s="16" t="s">
        <v>3451</v>
      </c>
      <c r="T1301" s="16"/>
      <c r="U1301" s="17"/>
      <c r="V1301" s="17"/>
      <c r="W1301" s="16"/>
      <c r="X1301" s="18"/>
      <c r="Y1301" s="16"/>
      <c r="Z1301" s="16"/>
      <c r="AA1301" s="19" t="str">
        <f t="shared" si="24"/>
        <v/>
      </c>
      <c r="AB1301" s="17"/>
      <c r="AC1301" s="17"/>
      <c r="AD1301" s="17"/>
      <c r="AE1301" s="15" t="s">
        <v>3474</v>
      </c>
      <c r="AF1301" s="16" t="s">
        <v>53</v>
      </c>
      <c r="AG1301" s="15" t="s">
        <v>383</v>
      </c>
      <c r="AH1301"/>
      <c r="AI1301"/>
      <c r="AJ1301"/>
      <c r="AK1301"/>
      <c r="AL1301"/>
      <c r="AM1301"/>
      <c r="AN1301"/>
      <c r="AO1301"/>
      <c r="AP1301"/>
    </row>
    <row r="1302" spans="1:42" s="33" customFormat="1" ht="63" hidden="1" customHeight="1" x14ac:dyDescent="0.25">
      <c r="A1302" s="13" t="s">
        <v>3032</v>
      </c>
      <c r="B1302" s="14">
        <v>78111502</v>
      </c>
      <c r="C1302" s="15" t="s">
        <v>3481</v>
      </c>
      <c r="D1302" s="15" t="s">
        <v>3571</v>
      </c>
      <c r="E1302" s="14" t="s">
        <v>3579</v>
      </c>
      <c r="F1302" s="22" t="s">
        <v>3679</v>
      </c>
      <c r="G1302" s="24" t="s">
        <v>3683</v>
      </c>
      <c r="H1302" s="23">
        <v>105400000</v>
      </c>
      <c r="I1302" s="23">
        <v>20000000</v>
      </c>
      <c r="J1302" s="16" t="s">
        <v>3599</v>
      </c>
      <c r="K1302" s="16" t="s">
        <v>3600</v>
      </c>
      <c r="L1302" s="15" t="s">
        <v>3449</v>
      </c>
      <c r="M1302" s="15" t="s">
        <v>58</v>
      </c>
      <c r="N1302" s="15">
        <v>3839713</v>
      </c>
      <c r="O1302" s="15" t="s">
        <v>3450</v>
      </c>
      <c r="P1302" s="16"/>
      <c r="Q1302" s="16"/>
      <c r="R1302" s="16"/>
      <c r="S1302" s="16" t="s">
        <v>3451</v>
      </c>
      <c r="T1302" s="16"/>
      <c r="U1302" s="17"/>
      <c r="V1302" s="17"/>
      <c r="W1302" s="16"/>
      <c r="X1302" s="18"/>
      <c r="Y1302" s="16"/>
      <c r="Z1302" s="16"/>
      <c r="AA1302" s="19" t="str">
        <f t="shared" si="24"/>
        <v/>
      </c>
      <c r="AB1302" s="17"/>
      <c r="AC1302" s="17"/>
      <c r="AD1302" s="17"/>
      <c r="AE1302" s="15" t="s">
        <v>3482</v>
      </c>
      <c r="AF1302" s="16" t="s">
        <v>53</v>
      </c>
      <c r="AG1302" s="15" t="s">
        <v>383</v>
      </c>
      <c r="AH1302"/>
      <c r="AI1302"/>
      <c r="AJ1302"/>
      <c r="AK1302"/>
      <c r="AL1302"/>
      <c r="AM1302"/>
      <c r="AN1302"/>
      <c r="AO1302"/>
      <c r="AP1302"/>
    </row>
    <row r="1303" spans="1:42" s="33" customFormat="1" ht="63" hidden="1" customHeight="1" x14ac:dyDescent="0.25">
      <c r="A1303" s="13" t="s">
        <v>3032</v>
      </c>
      <c r="B1303" s="14">
        <v>78121600</v>
      </c>
      <c r="C1303" s="15" t="s">
        <v>3483</v>
      </c>
      <c r="D1303" s="15" t="s">
        <v>3571</v>
      </c>
      <c r="E1303" s="14" t="s">
        <v>3586</v>
      </c>
      <c r="F1303" s="14" t="s">
        <v>3682</v>
      </c>
      <c r="G1303" s="24" t="s">
        <v>3683</v>
      </c>
      <c r="H1303" s="23">
        <v>112099614</v>
      </c>
      <c r="I1303" s="23">
        <v>9000000</v>
      </c>
      <c r="J1303" s="16" t="s">
        <v>3599</v>
      </c>
      <c r="K1303" s="16" t="s">
        <v>3600</v>
      </c>
      <c r="L1303" s="15" t="s">
        <v>3449</v>
      </c>
      <c r="M1303" s="15" t="s">
        <v>58</v>
      </c>
      <c r="N1303" s="15">
        <v>3839713</v>
      </c>
      <c r="O1303" s="15" t="s">
        <v>3450</v>
      </c>
      <c r="P1303" s="16"/>
      <c r="Q1303" s="16"/>
      <c r="R1303" s="16"/>
      <c r="S1303" s="16" t="s">
        <v>3451</v>
      </c>
      <c r="T1303" s="16"/>
      <c r="U1303" s="17"/>
      <c r="V1303" s="17"/>
      <c r="W1303" s="16"/>
      <c r="X1303" s="18"/>
      <c r="Y1303" s="16"/>
      <c r="Z1303" s="16"/>
      <c r="AA1303" s="19" t="str">
        <f t="shared" si="24"/>
        <v/>
      </c>
      <c r="AB1303" s="17"/>
      <c r="AC1303" s="17"/>
      <c r="AD1303" s="17"/>
      <c r="AE1303" s="15" t="s">
        <v>3472</v>
      </c>
      <c r="AF1303" s="16" t="s">
        <v>53</v>
      </c>
      <c r="AG1303" s="15" t="s">
        <v>383</v>
      </c>
      <c r="AH1303"/>
      <c r="AI1303"/>
      <c r="AJ1303"/>
      <c r="AK1303"/>
      <c r="AL1303"/>
      <c r="AM1303"/>
      <c r="AN1303"/>
      <c r="AO1303"/>
      <c r="AP1303"/>
    </row>
    <row r="1304" spans="1:42" s="33" customFormat="1" ht="63" hidden="1" customHeight="1" x14ac:dyDescent="0.25">
      <c r="A1304" s="13" t="s">
        <v>3032</v>
      </c>
      <c r="B1304" s="14">
        <v>81111902</v>
      </c>
      <c r="C1304" s="15" t="s">
        <v>3484</v>
      </c>
      <c r="D1304" s="15" t="s">
        <v>3572</v>
      </c>
      <c r="E1304" s="14" t="s">
        <v>3586</v>
      </c>
      <c r="F1304" s="14" t="s">
        <v>3682</v>
      </c>
      <c r="G1304" s="24" t="s">
        <v>3683</v>
      </c>
      <c r="H1304" s="23">
        <v>187900386</v>
      </c>
      <c r="I1304" s="23">
        <v>187900386</v>
      </c>
      <c r="J1304" s="16" t="s">
        <v>3598</v>
      </c>
      <c r="K1304" s="16" t="s">
        <v>48</v>
      </c>
      <c r="L1304" s="15" t="s">
        <v>3449</v>
      </c>
      <c r="M1304" s="15" t="s">
        <v>58</v>
      </c>
      <c r="N1304" s="15">
        <v>3839713</v>
      </c>
      <c r="O1304" s="15" t="s">
        <v>3450</v>
      </c>
      <c r="P1304" s="16"/>
      <c r="Q1304" s="16"/>
      <c r="R1304" s="16"/>
      <c r="S1304" s="16" t="s">
        <v>3451</v>
      </c>
      <c r="T1304" s="16"/>
      <c r="U1304" s="17"/>
      <c r="V1304" s="17"/>
      <c r="W1304" s="16"/>
      <c r="X1304" s="18"/>
      <c r="Y1304" s="16"/>
      <c r="Z1304" s="16"/>
      <c r="AA1304" s="19" t="str">
        <f t="shared" si="24"/>
        <v/>
      </c>
      <c r="AB1304" s="17"/>
      <c r="AC1304" s="17"/>
      <c r="AD1304" s="17"/>
      <c r="AE1304" s="15" t="s">
        <v>3472</v>
      </c>
      <c r="AF1304" s="16" t="s">
        <v>53</v>
      </c>
      <c r="AG1304" s="15" t="s">
        <v>383</v>
      </c>
      <c r="AH1304"/>
      <c r="AI1304"/>
      <c r="AJ1304"/>
      <c r="AK1304"/>
      <c r="AL1304"/>
      <c r="AM1304"/>
      <c r="AN1304"/>
      <c r="AO1304"/>
      <c r="AP1304"/>
    </row>
    <row r="1305" spans="1:42" s="33" customFormat="1" ht="63" hidden="1" customHeight="1" x14ac:dyDescent="0.25">
      <c r="A1305" s="13" t="s">
        <v>3032</v>
      </c>
      <c r="B1305" s="14">
        <v>82101504</v>
      </c>
      <c r="C1305" s="15" t="s">
        <v>3485</v>
      </c>
      <c r="D1305" s="15" t="s">
        <v>3573</v>
      </c>
      <c r="E1305" s="14" t="s">
        <v>3586</v>
      </c>
      <c r="F1305" s="14" t="s">
        <v>3672</v>
      </c>
      <c r="G1305" s="24" t="s">
        <v>3683</v>
      </c>
      <c r="H1305" s="23">
        <v>28800000</v>
      </c>
      <c r="I1305" s="23">
        <v>28800000</v>
      </c>
      <c r="J1305" s="16" t="s">
        <v>3598</v>
      </c>
      <c r="K1305" s="16" t="s">
        <v>48</v>
      </c>
      <c r="L1305" s="15" t="s">
        <v>3449</v>
      </c>
      <c r="M1305" s="15" t="s">
        <v>58</v>
      </c>
      <c r="N1305" s="15">
        <v>3839713</v>
      </c>
      <c r="O1305" s="15" t="s">
        <v>3450</v>
      </c>
      <c r="P1305" s="16"/>
      <c r="Q1305" s="16"/>
      <c r="R1305" s="16"/>
      <c r="S1305" s="16"/>
      <c r="T1305" s="16"/>
      <c r="U1305" s="17"/>
      <c r="V1305" s="17"/>
      <c r="W1305" s="16"/>
      <c r="X1305" s="18"/>
      <c r="Y1305" s="16"/>
      <c r="Z1305" s="16"/>
      <c r="AA1305" s="19" t="str">
        <f t="shared" si="24"/>
        <v/>
      </c>
      <c r="AB1305" s="17"/>
      <c r="AC1305" s="17"/>
      <c r="AD1305" s="17"/>
      <c r="AE1305" s="15" t="s">
        <v>3486</v>
      </c>
      <c r="AF1305" s="16" t="s">
        <v>53</v>
      </c>
      <c r="AG1305" s="15" t="s">
        <v>383</v>
      </c>
      <c r="AH1305"/>
      <c r="AI1305"/>
      <c r="AJ1305"/>
      <c r="AK1305"/>
      <c r="AL1305"/>
      <c r="AM1305"/>
      <c r="AN1305"/>
      <c r="AO1305"/>
      <c r="AP1305"/>
    </row>
    <row r="1306" spans="1:42" s="33" customFormat="1" ht="63" hidden="1" customHeight="1" x14ac:dyDescent="0.25">
      <c r="A1306" s="13" t="s">
        <v>3032</v>
      </c>
      <c r="B1306" s="14">
        <v>85101701</v>
      </c>
      <c r="C1306" s="15" t="s">
        <v>3487</v>
      </c>
      <c r="D1306" s="15" t="s">
        <v>3572</v>
      </c>
      <c r="E1306" s="14" t="s">
        <v>3586</v>
      </c>
      <c r="F1306" s="14" t="s">
        <v>3682</v>
      </c>
      <c r="G1306" s="24" t="s">
        <v>3683</v>
      </c>
      <c r="H1306" s="23">
        <v>341248000</v>
      </c>
      <c r="I1306" s="23">
        <v>221248000</v>
      </c>
      <c r="J1306" s="16" t="s">
        <v>3598</v>
      </c>
      <c r="K1306" s="16" t="s">
        <v>48</v>
      </c>
      <c r="L1306" s="15" t="s">
        <v>3488</v>
      </c>
      <c r="M1306" s="15" t="s">
        <v>3489</v>
      </c>
      <c r="N1306" s="15" t="s">
        <v>3490</v>
      </c>
      <c r="O1306" s="15" t="s">
        <v>3491</v>
      </c>
      <c r="P1306" s="16" t="s">
        <v>3492</v>
      </c>
      <c r="Q1306" s="16" t="s">
        <v>3493</v>
      </c>
      <c r="R1306" s="16" t="s">
        <v>3494</v>
      </c>
      <c r="S1306" s="16" t="s">
        <v>3495</v>
      </c>
      <c r="T1306" s="16" t="s">
        <v>3496</v>
      </c>
      <c r="U1306" s="17" t="s">
        <v>3497</v>
      </c>
      <c r="V1306" s="17"/>
      <c r="W1306" s="16"/>
      <c r="X1306" s="18"/>
      <c r="Y1306" s="16"/>
      <c r="Z1306" s="16"/>
      <c r="AA1306" s="19" t="str">
        <f t="shared" si="24"/>
        <v/>
      </c>
      <c r="AB1306" s="17"/>
      <c r="AC1306" s="17"/>
      <c r="AD1306" s="17"/>
      <c r="AE1306" s="15" t="s">
        <v>3488</v>
      </c>
      <c r="AF1306" s="16" t="s">
        <v>53</v>
      </c>
      <c r="AG1306" s="15" t="s">
        <v>383</v>
      </c>
      <c r="AH1306"/>
      <c r="AI1306"/>
      <c r="AJ1306"/>
      <c r="AK1306"/>
      <c r="AL1306"/>
      <c r="AM1306"/>
      <c r="AN1306"/>
      <c r="AO1306"/>
      <c r="AP1306"/>
    </row>
    <row r="1307" spans="1:42" s="33" customFormat="1" ht="63" hidden="1" customHeight="1" x14ac:dyDescent="0.25">
      <c r="A1307" s="13" t="s">
        <v>3032</v>
      </c>
      <c r="B1307" s="14">
        <v>85101701</v>
      </c>
      <c r="C1307" s="15" t="s">
        <v>3487</v>
      </c>
      <c r="D1307" s="15" t="s">
        <v>3572</v>
      </c>
      <c r="E1307" s="14" t="s">
        <v>3579</v>
      </c>
      <c r="F1307" s="14" t="s">
        <v>3682</v>
      </c>
      <c r="G1307" s="25" t="s">
        <v>3684</v>
      </c>
      <c r="H1307" s="23">
        <v>341248000</v>
      </c>
      <c r="I1307" s="23">
        <v>120000000</v>
      </c>
      <c r="J1307" s="16" t="s">
        <v>3598</v>
      </c>
      <c r="K1307" s="16" t="s">
        <v>48</v>
      </c>
      <c r="L1307" s="15" t="s">
        <v>3488</v>
      </c>
      <c r="M1307" s="15" t="s">
        <v>3489</v>
      </c>
      <c r="N1307" s="15" t="s">
        <v>3490</v>
      </c>
      <c r="O1307" s="15" t="s">
        <v>3491</v>
      </c>
      <c r="P1307" s="16" t="s">
        <v>3492</v>
      </c>
      <c r="Q1307" s="16" t="s">
        <v>3493</v>
      </c>
      <c r="R1307" s="16" t="s">
        <v>3494</v>
      </c>
      <c r="S1307" s="16" t="s">
        <v>3495</v>
      </c>
      <c r="T1307" s="16" t="s">
        <v>3496</v>
      </c>
      <c r="U1307" s="17" t="s">
        <v>3497</v>
      </c>
      <c r="V1307" s="17"/>
      <c r="W1307" s="16"/>
      <c r="X1307" s="18"/>
      <c r="Y1307" s="16"/>
      <c r="Z1307" s="16"/>
      <c r="AA1307" s="19" t="str">
        <f t="shared" si="24"/>
        <v/>
      </c>
      <c r="AB1307" s="17"/>
      <c r="AC1307" s="17"/>
      <c r="AD1307" s="17"/>
      <c r="AE1307" s="15" t="s">
        <v>3488</v>
      </c>
      <c r="AF1307" s="16" t="s">
        <v>53</v>
      </c>
      <c r="AG1307" s="15" t="s">
        <v>383</v>
      </c>
      <c r="AH1307"/>
      <c r="AI1307"/>
      <c r="AJ1307"/>
      <c r="AK1307"/>
      <c r="AL1307"/>
      <c r="AM1307"/>
      <c r="AN1307"/>
      <c r="AO1307"/>
      <c r="AP1307"/>
    </row>
    <row r="1308" spans="1:42" s="33" customFormat="1" ht="63" hidden="1" customHeight="1" x14ac:dyDescent="0.25">
      <c r="A1308" s="13" t="s">
        <v>3032</v>
      </c>
      <c r="B1308" s="14">
        <v>15101500</v>
      </c>
      <c r="C1308" s="15" t="s">
        <v>3498</v>
      </c>
      <c r="D1308" s="15" t="s">
        <v>3571</v>
      </c>
      <c r="E1308" s="14" t="s">
        <v>3579</v>
      </c>
      <c r="F1308" s="22" t="s">
        <v>3680</v>
      </c>
      <c r="G1308" s="24" t="s">
        <v>3683</v>
      </c>
      <c r="H1308" s="23">
        <v>230832501</v>
      </c>
      <c r="I1308" s="23">
        <v>230832501</v>
      </c>
      <c r="J1308" s="16" t="s">
        <v>3598</v>
      </c>
      <c r="K1308" s="16" t="s">
        <v>48</v>
      </c>
      <c r="L1308" s="15" t="s">
        <v>3499</v>
      </c>
      <c r="M1308" s="15" t="s">
        <v>3500</v>
      </c>
      <c r="N1308" s="15">
        <v>3839761</v>
      </c>
      <c r="O1308" s="15" t="s">
        <v>3501</v>
      </c>
      <c r="P1308" s="16" t="s">
        <v>3147</v>
      </c>
      <c r="Q1308" s="16" t="s">
        <v>3502</v>
      </c>
      <c r="R1308" s="16" t="s">
        <v>3503</v>
      </c>
      <c r="S1308" s="16" t="s">
        <v>3504</v>
      </c>
      <c r="T1308" s="16" t="s">
        <v>3502</v>
      </c>
      <c r="U1308" s="17" t="s">
        <v>3505</v>
      </c>
      <c r="V1308" s="17"/>
      <c r="W1308" s="16"/>
      <c r="X1308" s="18"/>
      <c r="Y1308" s="16"/>
      <c r="Z1308" s="16"/>
      <c r="AA1308" s="19" t="str">
        <f t="shared" si="24"/>
        <v/>
      </c>
      <c r="AB1308" s="17"/>
      <c r="AC1308" s="17"/>
      <c r="AD1308" s="17"/>
      <c r="AE1308" s="15" t="s">
        <v>3506</v>
      </c>
      <c r="AF1308" s="16" t="s">
        <v>53</v>
      </c>
      <c r="AG1308" s="15" t="s">
        <v>383</v>
      </c>
      <c r="AH1308"/>
      <c r="AI1308"/>
      <c r="AJ1308"/>
      <c r="AK1308"/>
      <c r="AL1308"/>
      <c r="AM1308"/>
      <c r="AN1308"/>
      <c r="AO1308"/>
      <c r="AP1308"/>
    </row>
    <row r="1309" spans="1:42" s="33" customFormat="1" ht="63" hidden="1" customHeight="1" x14ac:dyDescent="0.25">
      <c r="A1309" s="13" t="s">
        <v>3032</v>
      </c>
      <c r="B1309" s="14">
        <v>15101500</v>
      </c>
      <c r="C1309" s="15" t="s">
        <v>3498</v>
      </c>
      <c r="D1309" s="15" t="s">
        <v>3572</v>
      </c>
      <c r="E1309" s="14" t="s">
        <v>3580</v>
      </c>
      <c r="F1309" s="22" t="s">
        <v>3680</v>
      </c>
      <c r="G1309" s="24" t="s">
        <v>3683</v>
      </c>
      <c r="H1309" s="23">
        <v>481415376</v>
      </c>
      <c r="I1309" s="23">
        <v>481415376</v>
      </c>
      <c r="J1309" s="16" t="s">
        <v>3598</v>
      </c>
      <c r="K1309" s="16" t="s">
        <v>48</v>
      </c>
      <c r="L1309" s="15" t="s">
        <v>3507</v>
      </c>
      <c r="M1309" s="15" t="s">
        <v>3508</v>
      </c>
      <c r="N1309" s="15">
        <v>3839020</v>
      </c>
      <c r="O1309" s="15" t="s">
        <v>3509</v>
      </c>
      <c r="P1309" s="16" t="s">
        <v>3147</v>
      </c>
      <c r="Q1309" s="16" t="s">
        <v>3502</v>
      </c>
      <c r="R1309" s="16" t="s">
        <v>3503</v>
      </c>
      <c r="S1309" s="16" t="s">
        <v>3504</v>
      </c>
      <c r="T1309" s="16" t="s">
        <v>3502</v>
      </c>
      <c r="U1309" s="17" t="s">
        <v>3505</v>
      </c>
      <c r="V1309" s="17"/>
      <c r="W1309" s="16"/>
      <c r="X1309" s="18"/>
      <c r="Y1309" s="16"/>
      <c r="Z1309" s="16"/>
      <c r="AA1309" s="19" t="str">
        <f t="shared" si="24"/>
        <v/>
      </c>
      <c r="AB1309" s="17"/>
      <c r="AC1309" s="17"/>
      <c r="AD1309" s="17"/>
      <c r="AE1309" s="15" t="s">
        <v>3506</v>
      </c>
      <c r="AF1309" s="16" t="s">
        <v>53</v>
      </c>
      <c r="AG1309" s="15" t="s">
        <v>383</v>
      </c>
      <c r="AH1309"/>
      <c r="AI1309"/>
      <c r="AJ1309"/>
      <c r="AK1309"/>
      <c r="AL1309"/>
      <c r="AM1309"/>
      <c r="AN1309"/>
      <c r="AO1309"/>
      <c r="AP1309"/>
    </row>
    <row r="1310" spans="1:42" s="33" customFormat="1" ht="63" hidden="1" customHeight="1" x14ac:dyDescent="0.25">
      <c r="A1310" s="13" t="s">
        <v>3032</v>
      </c>
      <c r="B1310" s="14">
        <v>78181800</v>
      </c>
      <c r="C1310" s="15" t="s">
        <v>3510</v>
      </c>
      <c r="D1310" s="15" t="s">
        <v>3571</v>
      </c>
      <c r="E1310" s="14" t="s">
        <v>3582</v>
      </c>
      <c r="F1310" s="14" t="s">
        <v>3672</v>
      </c>
      <c r="G1310" s="24" t="s">
        <v>3683</v>
      </c>
      <c r="H1310" s="23">
        <v>60156142</v>
      </c>
      <c r="I1310" s="23">
        <v>60156142</v>
      </c>
      <c r="J1310" s="16" t="s">
        <v>3598</v>
      </c>
      <c r="K1310" s="16" t="s">
        <v>48</v>
      </c>
      <c r="L1310" s="15" t="s">
        <v>3499</v>
      </c>
      <c r="M1310" s="15" t="s">
        <v>3500</v>
      </c>
      <c r="N1310" s="15">
        <v>3839761</v>
      </c>
      <c r="O1310" s="15" t="s">
        <v>3501</v>
      </c>
      <c r="P1310" s="16" t="s">
        <v>3147</v>
      </c>
      <c r="Q1310" s="16" t="s">
        <v>3502</v>
      </c>
      <c r="R1310" s="16" t="s">
        <v>3503</v>
      </c>
      <c r="S1310" s="16" t="s">
        <v>3504</v>
      </c>
      <c r="T1310" s="16" t="s">
        <v>3502</v>
      </c>
      <c r="U1310" s="17" t="s">
        <v>3505</v>
      </c>
      <c r="V1310" s="17"/>
      <c r="W1310" s="16"/>
      <c r="X1310" s="18"/>
      <c r="Y1310" s="16"/>
      <c r="Z1310" s="16"/>
      <c r="AA1310" s="19" t="str">
        <f t="shared" si="24"/>
        <v/>
      </c>
      <c r="AB1310" s="17"/>
      <c r="AC1310" s="17"/>
      <c r="AD1310" s="17"/>
      <c r="AE1310" s="15" t="s">
        <v>3506</v>
      </c>
      <c r="AF1310" s="16" t="s">
        <v>864</v>
      </c>
      <c r="AG1310" s="15" t="s">
        <v>383</v>
      </c>
      <c r="AH1310"/>
      <c r="AI1310"/>
      <c r="AJ1310"/>
      <c r="AK1310"/>
      <c r="AL1310"/>
      <c r="AM1310"/>
      <c r="AN1310"/>
      <c r="AO1310"/>
      <c r="AP1310"/>
    </row>
    <row r="1311" spans="1:42" s="33" customFormat="1" ht="63" hidden="1" customHeight="1" x14ac:dyDescent="0.25">
      <c r="A1311" s="13" t="s">
        <v>3032</v>
      </c>
      <c r="B1311" s="14">
        <v>78181800</v>
      </c>
      <c r="C1311" s="15" t="s">
        <v>4378</v>
      </c>
      <c r="D1311" s="15" t="s">
        <v>3571</v>
      </c>
      <c r="E1311" s="14" t="s">
        <v>3580</v>
      </c>
      <c r="F1311" s="22" t="s">
        <v>3680</v>
      </c>
      <c r="G1311" s="24" t="s">
        <v>3683</v>
      </c>
      <c r="H1311" s="23">
        <v>238224232</v>
      </c>
      <c r="I1311" s="23">
        <v>238224232</v>
      </c>
      <c r="J1311" s="16" t="s">
        <v>3598</v>
      </c>
      <c r="K1311" s="16" t="s">
        <v>48</v>
      </c>
      <c r="L1311" s="15" t="s">
        <v>3499</v>
      </c>
      <c r="M1311" s="15" t="s">
        <v>3500</v>
      </c>
      <c r="N1311" s="15">
        <v>3839761</v>
      </c>
      <c r="O1311" s="15" t="s">
        <v>3501</v>
      </c>
      <c r="P1311" s="16" t="s">
        <v>3147</v>
      </c>
      <c r="Q1311" s="16" t="s">
        <v>3502</v>
      </c>
      <c r="R1311" s="16" t="s">
        <v>3503</v>
      </c>
      <c r="S1311" s="16" t="s">
        <v>3504</v>
      </c>
      <c r="T1311" s="16" t="s">
        <v>3502</v>
      </c>
      <c r="U1311" s="17" t="s">
        <v>3505</v>
      </c>
      <c r="V1311" s="17"/>
      <c r="W1311" s="16"/>
      <c r="X1311" s="18"/>
      <c r="Y1311" s="16"/>
      <c r="Z1311" s="16"/>
      <c r="AA1311" s="19" t="str">
        <f t="shared" si="24"/>
        <v/>
      </c>
      <c r="AB1311" s="17"/>
      <c r="AC1311" s="17"/>
      <c r="AD1311" s="17"/>
      <c r="AE1311" s="15" t="s">
        <v>3511</v>
      </c>
      <c r="AF1311" s="16" t="s">
        <v>864</v>
      </c>
      <c r="AG1311" s="15" t="s">
        <v>383</v>
      </c>
      <c r="AH1311"/>
      <c r="AI1311"/>
      <c r="AJ1311"/>
      <c r="AK1311"/>
      <c r="AL1311"/>
      <c r="AM1311"/>
      <c r="AN1311"/>
      <c r="AO1311"/>
      <c r="AP1311"/>
    </row>
    <row r="1312" spans="1:42" s="33" customFormat="1" ht="63" hidden="1" customHeight="1" x14ac:dyDescent="0.25">
      <c r="A1312" s="13" t="s">
        <v>3032</v>
      </c>
      <c r="B1312" s="14">
        <v>80111700</v>
      </c>
      <c r="C1312" s="15" t="s">
        <v>3512</v>
      </c>
      <c r="D1312" s="15" t="s">
        <v>3571</v>
      </c>
      <c r="E1312" s="14" t="s">
        <v>3578</v>
      </c>
      <c r="F1312" s="22" t="s">
        <v>3680</v>
      </c>
      <c r="G1312" s="24" t="s">
        <v>3683</v>
      </c>
      <c r="H1312" s="23">
        <v>67157246</v>
      </c>
      <c r="I1312" s="23">
        <v>67157246</v>
      </c>
      <c r="J1312" s="16" t="s">
        <v>3598</v>
      </c>
      <c r="K1312" s="16" t="s">
        <v>48</v>
      </c>
      <c r="L1312" s="15" t="s">
        <v>3499</v>
      </c>
      <c r="M1312" s="15" t="s">
        <v>3500</v>
      </c>
      <c r="N1312" s="15">
        <v>3839761</v>
      </c>
      <c r="O1312" s="15" t="s">
        <v>3501</v>
      </c>
      <c r="P1312" s="16" t="s">
        <v>3147</v>
      </c>
      <c r="Q1312" s="16" t="s">
        <v>3502</v>
      </c>
      <c r="R1312" s="16" t="s">
        <v>3503</v>
      </c>
      <c r="S1312" s="16" t="s">
        <v>3504</v>
      </c>
      <c r="T1312" s="16" t="s">
        <v>3502</v>
      </c>
      <c r="U1312" s="17" t="s">
        <v>3505</v>
      </c>
      <c r="V1312" s="17"/>
      <c r="W1312" s="16"/>
      <c r="X1312" s="18"/>
      <c r="Y1312" s="16"/>
      <c r="Z1312" s="16"/>
      <c r="AA1312" s="19" t="str">
        <f t="shared" si="24"/>
        <v/>
      </c>
      <c r="AB1312" s="17"/>
      <c r="AC1312" s="17"/>
      <c r="AD1312" s="17"/>
      <c r="AE1312" s="15" t="s">
        <v>4379</v>
      </c>
      <c r="AF1312" s="16" t="s">
        <v>53</v>
      </c>
      <c r="AG1312" s="15" t="s">
        <v>383</v>
      </c>
      <c r="AH1312"/>
      <c r="AI1312"/>
      <c r="AJ1312"/>
      <c r="AK1312"/>
      <c r="AL1312"/>
      <c r="AM1312"/>
      <c r="AN1312"/>
      <c r="AO1312"/>
      <c r="AP1312"/>
    </row>
    <row r="1313" spans="1:42" s="33" customFormat="1" ht="63" hidden="1" customHeight="1" x14ac:dyDescent="0.25">
      <c r="A1313" s="13" t="s">
        <v>3032</v>
      </c>
      <c r="B1313" s="14">
        <v>80111700</v>
      </c>
      <c r="C1313" s="15" t="s">
        <v>3513</v>
      </c>
      <c r="D1313" s="15" t="s">
        <v>3571</v>
      </c>
      <c r="E1313" s="14" t="s">
        <v>3578</v>
      </c>
      <c r="F1313" s="22" t="s">
        <v>3680</v>
      </c>
      <c r="G1313" s="24" t="s">
        <v>3683</v>
      </c>
      <c r="H1313" s="23">
        <v>79273477</v>
      </c>
      <c r="I1313" s="23">
        <v>79273477</v>
      </c>
      <c r="J1313" s="16" t="s">
        <v>3598</v>
      </c>
      <c r="K1313" s="16" t="s">
        <v>48</v>
      </c>
      <c r="L1313" s="15" t="s">
        <v>3499</v>
      </c>
      <c r="M1313" s="15" t="s">
        <v>3500</v>
      </c>
      <c r="N1313" s="15">
        <v>3839761</v>
      </c>
      <c r="O1313" s="15" t="s">
        <v>3501</v>
      </c>
      <c r="P1313" s="16" t="s">
        <v>3147</v>
      </c>
      <c r="Q1313" s="16" t="s">
        <v>3502</v>
      </c>
      <c r="R1313" s="16" t="s">
        <v>3503</v>
      </c>
      <c r="S1313" s="16" t="s">
        <v>3504</v>
      </c>
      <c r="T1313" s="16" t="s">
        <v>3502</v>
      </c>
      <c r="U1313" s="17" t="s">
        <v>3505</v>
      </c>
      <c r="V1313" s="17"/>
      <c r="W1313" s="16"/>
      <c r="X1313" s="18"/>
      <c r="Y1313" s="16"/>
      <c r="Z1313" s="16"/>
      <c r="AA1313" s="19" t="str">
        <f t="shared" si="24"/>
        <v/>
      </c>
      <c r="AB1313" s="17"/>
      <c r="AC1313" s="17"/>
      <c r="AD1313" s="17"/>
      <c r="AE1313" s="15" t="s">
        <v>3506</v>
      </c>
      <c r="AF1313" s="16" t="s">
        <v>53</v>
      </c>
      <c r="AG1313" s="15" t="s">
        <v>383</v>
      </c>
      <c r="AH1313"/>
      <c r="AI1313"/>
      <c r="AJ1313"/>
      <c r="AK1313"/>
      <c r="AL1313"/>
      <c r="AM1313"/>
      <c r="AN1313"/>
      <c r="AO1313"/>
      <c r="AP1313"/>
    </row>
    <row r="1314" spans="1:42" s="33" customFormat="1" ht="63" hidden="1" customHeight="1" x14ac:dyDescent="0.25">
      <c r="A1314" s="13" t="s">
        <v>3032</v>
      </c>
      <c r="B1314" s="14">
        <v>80111700</v>
      </c>
      <c r="C1314" s="15" t="s">
        <v>4380</v>
      </c>
      <c r="D1314" s="15" t="s">
        <v>3571</v>
      </c>
      <c r="E1314" s="14" t="s">
        <v>3579</v>
      </c>
      <c r="F1314" s="22" t="s">
        <v>3680</v>
      </c>
      <c r="G1314" s="24" t="s">
        <v>3683</v>
      </c>
      <c r="H1314" s="23">
        <v>79273477</v>
      </c>
      <c r="I1314" s="23">
        <v>79273477</v>
      </c>
      <c r="J1314" s="16" t="s">
        <v>3598</v>
      </c>
      <c r="K1314" s="16" t="s">
        <v>48</v>
      </c>
      <c r="L1314" s="15" t="s">
        <v>3499</v>
      </c>
      <c r="M1314" s="15" t="s">
        <v>3500</v>
      </c>
      <c r="N1314" s="15">
        <v>3839762</v>
      </c>
      <c r="O1314" s="15" t="s">
        <v>3501</v>
      </c>
      <c r="P1314" s="16" t="s">
        <v>3147</v>
      </c>
      <c r="Q1314" s="16" t="s">
        <v>3502</v>
      </c>
      <c r="R1314" s="16" t="s">
        <v>3503</v>
      </c>
      <c r="S1314" s="16">
        <v>10036</v>
      </c>
      <c r="T1314" s="16" t="s">
        <v>3502</v>
      </c>
      <c r="U1314" s="17" t="s">
        <v>3505</v>
      </c>
      <c r="V1314" s="17"/>
      <c r="W1314" s="16"/>
      <c r="X1314" s="18"/>
      <c r="Y1314" s="16"/>
      <c r="Z1314" s="16"/>
      <c r="AA1314" s="19" t="str">
        <f t="shared" si="24"/>
        <v/>
      </c>
      <c r="AB1314" s="17"/>
      <c r="AC1314" s="17"/>
      <c r="AD1314" s="17"/>
      <c r="AE1314" s="15" t="s">
        <v>3506</v>
      </c>
      <c r="AF1314" s="16" t="s">
        <v>53</v>
      </c>
      <c r="AG1314" s="15" t="s">
        <v>383</v>
      </c>
      <c r="AH1314"/>
      <c r="AI1314"/>
      <c r="AJ1314"/>
      <c r="AK1314"/>
      <c r="AL1314"/>
      <c r="AM1314"/>
      <c r="AN1314"/>
      <c r="AO1314"/>
      <c r="AP1314"/>
    </row>
    <row r="1315" spans="1:42" s="33" customFormat="1" ht="63" hidden="1" customHeight="1" x14ac:dyDescent="0.25">
      <c r="A1315" s="13" t="s">
        <v>3032</v>
      </c>
      <c r="B1315" s="14">
        <v>80131502</v>
      </c>
      <c r="C1315" s="15" t="s">
        <v>3514</v>
      </c>
      <c r="D1315" s="15" t="s">
        <v>3571</v>
      </c>
      <c r="E1315" s="14" t="s">
        <v>3580</v>
      </c>
      <c r="F1315" s="22" t="s">
        <v>3680</v>
      </c>
      <c r="G1315" s="24" t="s">
        <v>3683</v>
      </c>
      <c r="H1315" s="23">
        <v>155389692</v>
      </c>
      <c r="I1315" s="23">
        <v>155389692</v>
      </c>
      <c r="J1315" s="16" t="s">
        <v>3598</v>
      </c>
      <c r="K1315" s="16" t="s">
        <v>48</v>
      </c>
      <c r="L1315" s="15" t="s">
        <v>3499</v>
      </c>
      <c r="M1315" s="15" t="s">
        <v>3500</v>
      </c>
      <c r="N1315" s="15">
        <v>3839761</v>
      </c>
      <c r="O1315" s="15" t="s">
        <v>3501</v>
      </c>
      <c r="P1315" s="16" t="s">
        <v>3147</v>
      </c>
      <c r="Q1315" s="16" t="s">
        <v>3502</v>
      </c>
      <c r="R1315" s="16" t="s">
        <v>3503</v>
      </c>
      <c r="S1315" s="16" t="s">
        <v>3504</v>
      </c>
      <c r="T1315" s="16" t="s">
        <v>3502</v>
      </c>
      <c r="U1315" s="17" t="s">
        <v>3505</v>
      </c>
      <c r="V1315" s="17"/>
      <c r="W1315" s="16"/>
      <c r="X1315" s="18"/>
      <c r="Y1315" s="16"/>
      <c r="Z1315" s="16"/>
      <c r="AA1315" s="19" t="str">
        <f t="shared" si="24"/>
        <v/>
      </c>
      <c r="AB1315" s="17"/>
      <c r="AC1315" s="17"/>
      <c r="AD1315" s="17"/>
      <c r="AE1315" s="15" t="s">
        <v>3506</v>
      </c>
      <c r="AF1315" s="16" t="s">
        <v>53</v>
      </c>
      <c r="AG1315" s="15" t="s">
        <v>383</v>
      </c>
      <c r="AH1315"/>
      <c r="AI1315"/>
      <c r="AJ1315"/>
      <c r="AK1315"/>
      <c r="AL1315"/>
      <c r="AM1315"/>
      <c r="AN1315"/>
      <c r="AO1315"/>
      <c r="AP1315"/>
    </row>
    <row r="1316" spans="1:42" s="33" customFormat="1" ht="63" hidden="1" customHeight="1" x14ac:dyDescent="0.25">
      <c r="A1316" s="13" t="s">
        <v>3032</v>
      </c>
      <c r="B1316" s="14" t="s">
        <v>3515</v>
      </c>
      <c r="C1316" s="15" t="s">
        <v>3516</v>
      </c>
      <c r="D1316" s="15" t="s">
        <v>3571</v>
      </c>
      <c r="E1316" s="14" t="s">
        <v>3580</v>
      </c>
      <c r="F1316" s="22" t="s">
        <v>3680</v>
      </c>
      <c r="G1316" s="24" t="s">
        <v>3683</v>
      </c>
      <c r="H1316" s="23">
        <v>31875603</v>
      </c>
      <c r="I1316" s="23">
        <v>31875603</v>
      </c>
      <c r="J1316" s="16" t="s">
        <v>3598</v>
      </c>
      <c r="K1316" s="16" t="s">
        <v>48</v>
      </c>
      <c r="L1316" s="15" t="s">
        <v>3499</v>
      </c>
      <c r="M1316" s="15" t="s">
        <v>3500</v>
      </c>
      <c r="N1316" s="15">
        <v>3839761</v>
      </c>
      <c r="O1316" s="15" t="s">
        <v>3501</v>
      </c>
      <c r="P1316" s="16" t="s">
        <v>3147</v>
      </c>
      <c r="Q1316" s="16" t="s">
        <v>3502</v>
      </c>
      <c r="R1316" s="16" t="s">
        <v>3503</v>
      </c>
      <c r="S1316" s="16" t="s">
        <v>3504</v>
      </c>
      <c r="T1316" s="16" t="s">
        <v>3502</v>
      </c>
      <c r="U1316" s="17" t="s">
        <v>3505</v>
      </c>
      <c r="V1316" s="17"/>
      <c r="W1316" s="16"/>
      <c r="X1316" s="18"/>
      <c r="Y1316" s="16"/>
      <c r="Z1316" s="16"/>
      <c r="AA1316" s="19" t="str">
        <f t="shared" si="24"/>
        <v/>
      </c>
      <c r="AB1316" s="17"/>
      <c r="AC1316" s="17"/>
      <c r="AD1316" s="17"/>
      <c r="AE1316" s="15" t="s">
        <v>3511</v>
      </c>
      <c r="AF1316" s="16" t="s">
        <v>53</v>
      </c>
      <c r="AG1316" s="15" t="s">
        <v>383</v>
      </c>
      <c r="AH1316"/>
      <c r="AI1316"/>
      <c r="AJ1316"/>
      <c r="AK1316"/>
      <c r="AL1316"/>
      <c r="AM1316"/>
      <c r="AN1316"/>
      <c r="AO1316"/>
      <c r="AP1316"/>
    </row>
    <row r="1317" spans="1:42" s="33" customFormat="1" ht="63" hidden="1" customHeight="1" x14ac:dyDescent="0.25">
      <c r="A1317" s="13" t="s">
        <v>3032</v>
      </c>
      <c r="B1317" s="14" t="s">
        <v>3515</v>
      </c>
      <c r="C1317" s="15" t="s">
        <v>3516</v>
      </c>
      <c r="D1317" s="15" t="s">
        <v>3571</v>
      </c>
      <c r="E1317" s="14" t="s">
        <v>4381</v>
      </c>
      <c r="F1317" s="22" t="s">
        <v>3680</v>
      </c>
      <c r="G1317" s="24" t="s">
        <v>3683</v>
      </c>
      <c r="H1317" s="23">
        <v>13660973</v>
      </c>
      <c r="I1317" s="23">
        <v>13660973</v>
      </c>
      <c r="J1317" s="16" t="s">
        <v>3598</v>
      </c>
      <c r="K1317" s="16" t="s">
        <v>48</v>
      </c>
      <c r="L1317" s="15" t="s">
        <v>3507</v>
      </c>
      <c r="M1317" s="15" t="s">
        <v>3508</v>
      </c>
      <c r="N1317" s="15">
        <v>3839020</v>
      </c>
      <c r="O1317" s="15" t="s">
        <v>3509</v>
      </c>
      <c r="P1317" s="16"/>
      <c r="Q1317" s="16"/>
      <c r="R1317" s="16"/>
      <c r="S1317" s="16"/>
      <c r="T1317" s="16"/>
      <c r="U1317" s="17"/>
      <c r="V1317" s="17"/>
      <c r="W1317" s="16"/>
      <c r="X1317" s="18"/>
      <c r="Y1317" s="16"/>
      <c r="Z1317" s="16"/>
      <c r="AA1317" s="19" t="str">
        <f t="shared" si="24"/>
        <v/>
      </c>
      <c r="AB1317" s="17"/>
      <c r="AC1317" s="17"/>
      <c r="AD1317" s="17"/>
      <c r="AE1317" s="15" t="s">
        <v>3517</v>
      </c>
      <c r="AF1317" s="16" t="s">
        <v>53</v>
      </c>
      <c r="AG1317" s="15" t="s">
        <v>383</v>
      </c>
      <c r="AH1317"/>
      <c r="AI1317"/>
      <c r="AJ1317"/>
      <c r="AK1317"/>
      <c r="AL1317"/>
      <c r="AM1317"/>
      <c r="AN1317"/>
      <c r="AO1317"/>
      <c r="AP1317"/>
    </row>
    <row r="1318" spans="1:42" s="33" customFormat="1" ht="63" hidden="1" customHeight="1" x14ac:dyDescent="0.25">
      <c r="A1318" s="13" t="s">
        <v>942</v>
      </c>
      <c r="B1318" s="14">
        <v>77101703</v>
      </c>
      <c r="C1318" s="15" t="s">
        <v>4382</v>
      </c>
      <c r="D1318" s="15" t="s">
        <v>3571</v>
      </c>
      <c r="E1318" s="14" t="s">
        <v>4383</v>
      </c>
      <c r="F1318" s="22" t="s">
        <v>3680</v>
      </c>
      <c r="G1318" s="24" t="s">
        <v>3816</v>
      </c>
      <c r="H1318" s="23">
        <v>0</v>
      </c>
      <c r="I1318" s="23">
        <v>0</v>
      </c>
      <c r="J1318" s="16" t="s">
        <v>3598</v>
      </c>
      <c r="K1318" s="16" t="s">
        <v>48</v>
      </c>
      <c r="L1318" s="15" t="s">
        <v>4384</v>
      </c>
      <c r="M1318" s="15" t="s">
        <v>4385</v>
      </c>
      <c r="N1318" s="15" t="s">
        <v>4386</v>
      </c>
      <c r="O1318" s="15" t="s">
        <v>4387</v>
      </c>
      <c r="P1318" s="16"/>
      <c r="Q1318" s="16"/>
      <c r="R1318" s="16"/>
      <c r="S1318" s="16"/>
      <c r="T1318" s="16"/>
      <c r="U1318" s="17"/>
      <c r="V1318" s="17" t="s">
        <v>4388</v>
      </c>
      <c r="W1318" s="16">
        <v>0</v>
      </c>
      <c r="X1318" s="18">
        <v>42711</v>
      </c>
      <c r="Y1318" s="21">
        <v>20166060097540</v>
      </c>
      <c r="Z1318" s="16" t="s">
        <v>4388</v>
      </c>
      <c r="AA1318" s="19">
        <f t="shared" si="24"/>
        <v>1</v>
      </c>
      <c r="AB1318" s="17" t="s">
        <v>4389</v>
      </c>
      <c r="AC1318" s="17">
        <v>43465</v>
      </c>
      <c r="AD1318" s="17" t="s">
        <v>361</v>
      </c>
      <c r="AE1318" s="16" t="s">
        <v>3518</v>
      </c>
      <c r="AF1318" s="16" t="s">
        <v>53</v>
      </c>
      <c r="AG1318" s="15" t="s">
        <v>383</v>
      </c>
      <c r="AH1318"/>
      <c r="AI1318"/>
      <c r="AJ1318"/>
      <c r="AK1318"/>
      <c r="AL1318"/>
      <c r="AM1318"/>
      <c r="AN1318"/>
      <c r="AO1318"/>
      <c r="AP1318"/>
    </row>
    <row r="1319" spans="1:42" s="33" customFormat="1" ht="63" hidden="1" customHeight="1" x14ac:dyDescent="0.25">
      <c r="A1319" s="13" t="s">
        <v>942</v>
      </c>
      <c r="B1319" s="14">
        <v>82121500</v>
      </c>
      <c r="C1319" s="15" t="s">
        <v>4390</v>
      </c>
      <c r="D1319" s="15" t="s">
        <v>3571</v>
      </c>
      <c r="E1319" s="14" t="s">
        <v>3592</v>
      </c>
      <c r="F1319" s="14" t="s">
        <v>3615</v>
      </c>
      <c r="G1319" s="24" t="s">
        <v>3683</v>
      </c>
      <c r="H1319" s="23">
        <v>2365125000</v>
      </c>
      <c r="I1319" s="23">
        <v>835380000</v>
      </c>
      <c r="J1319" s="16" t="s">
        <v>3599</v>
      </c>
      <c r="K1319" s="16" t="s">
        <v>3600</v>
      </c>
      <c r="L1319" s="15" t="s">
        <v>1282</v>
      </c>
      <c r="M1319" s="15" t="s">
        <v>1283</v>
      </c>
      <c r="N1319" s="15" t="s">
        <v>4391</v>
      </c>
      <c r="O1319" s="15" t="s">
        <v>1285</v>
      </c>
      <c r="P1319" s="16"/>
      <c r="Q1319" s="16"/>
      <c r="R1319" s="16"/>
      <c r="S1319" s="16"/>
      <c r="T1319" s="16"/>
      <c r="U1319" s="17"/>
      <c r="V1319">
        <v>7481</v>
      </c>
      <c r="W1319" s="16">
        <v>4600007552</v>
      </c>
      <c r="X1319" s="18">
        <v>42752</v>
      </c>
      <c r="Y1319" s="21">
        <v>2017060103039</v>
      </c>
      <c r="Z1319" s="16">
        <v>4600007552</v>
      </c>
      <c r="AA1319" s="19">
        <f t="shared" si="24"/>
        <v>1</v>
      </c>
      <c r="AB1319" s="17" t="s">
        <v>4392</v>
      </c>
      <c r="AC1319" s="17"/>
      <c r="AD1319" s="17" t="s">
        <v>361</v>
      </c>
      <c r="AE1319" s="16" t="s">
        <v>3519</v>
      </c>
      <c r="AF1319" s="16" t="s">
        <v>53</v>
      </c>
      <c r="AG1319" s="15" t="s">
        <v>383</v>
      </c>
      <c r="AH1319"/>
      <c r="AI1319"/>
      <c r="AJ1319"/>
      <c r="AK1319"/>
      <c r="AL1319"/>
      <c r="AM1319"/>
      <c r="AN1319"/>
      <c r="AO1319"/>
      <c r="AP1319"/>
    </row>
    <row r="1320" spans="1:42" s="33" customFormat="1" ht="63" hidden="1" customHeight="1" x14ac:dyDescent="0.25">
      <c r="A1320" s="13" t="s">
        <v>942</v>
      </c>
      <c r="B1320" s="14" t="s">
        <v>4393</v>
      </c>
      <c r="C1320" s="15" t="s">
        <v>4394</v>
      </c>
      <c r="D1320" s="15" t="s">
        <v>3571</v>
      </c>
      <c r="E1320" s="14" t="s">
        <v>4383</v>
      </c>
      <c r="F1320" s="22" t="s">
        <v>3680</v>
      </c>
      <c r="G1320" s="24" t="s">
        <v>3683</v>
      </c>
      <c r="H1320" s="23">
        <v>142800000</v>
      </c>
      <c r="I1320" s="23">
        <v>47600000</v>
      </c>
      <c r="J1320" s="16" t="s">
        <v>3599</v>
      </c>
      <c r="K1320" s="16" t="s">
        <v>3600</v>
      </c>
      <c r="L1320" s="15" t="s">
        <v>1282</v>
      </c>
      <c r="M1320" s="15" t="s">
        <v>1283</v>
      </c>
      <c r="N1320" s="15" t="s">
        <v>4391</v>
      </c>
      <c r="O1320" s="15" t="s">
        <v>1285</v>
      </c>
      <c r="P1320" s="16"/>
      <c r="Q1320" s="16"/>
      <c r="R1320" s="16"/>
      <c r="S1320" s="16"/>
      <c r="T1320" s="16"/>
      <c r="U1320" s="17"/>
      <c r="V1320">
        <v>7493</v>
      </c>
      <c r="W1320" s="16">
        <v>4600007251</v>
      </c>
      <c r="X1320" s="18">
        <v>42984</v>
      </c>
      <c r="Y1320" s="21">
        <v>4600007251</v>
      </c>
      <c r="Z1320" s="16">
        <v>4600007251</v>
      </c>
      <c r="AA1320" s="19">
        <f t="shared" si="24"/>
        <v>1</v>
      </c>
      <c r="AB1320" s="17" t="s">
        <v>4395</v>
      </c>
      <c r="AC1320" s="17"/>
      <c r="AD1320" s="17" t="s">
        <v>361</v>
      </c>
      <c r="AE1320" s="16" t="s">
        <v>4396</v>
      </c>
      <c r="AF1320" s="16" t="s">
        <v>53</v>
      </c>
      <c r="AG1320" s="15" t="s">
        <v>383</v>
      </c>
      <c r="AH1320"/>
      <c r="AI1320"/>
      <c r="AJ1320"/>
      <c r="AK1320"/>
      <c r="AL1320"/>
      <c r="AM1320"/>
      <c r="AN1320"/>
      <c r="AO1320"/>
      <c r="AP1320"/>
    </row>
    <row r="1321" spans="1:42" s="33" customFormat="1" ht="63" hidden="1" customHeight="1" x14ac:dyDescent="0.25">
      <c r="A1321" s="13" t="s">
        <v>942</v>
      </c>
      <c r="B1321" s="14" t="s">
        <v>4397</v>
      </c>
      <c r="C1321" s="15" t="s">
        <v>4398</v>
      </c>
      <c r="D1321" s="15" t="s">
        <v>3571</v>
      </c>
      <c r="E1321" s="14" t="s">
        <v>3592</v>
      </c>
      <c r="F1321" s="22" t="s">
        <v>3680</v>
      </c>
      <c r="G1321" s="24" t="s">
        <v>3683</v>
      </c>
      <c r="H1321" s="23">
        <v>781199952</v>
      </c>
      <c r="I1321" s="23">
        <v>438565902</v>
      </c>
      <c r="J1321" s="16" t="s">
        <v>3599</v>
      </c>
      <c r="K1321" s="16" t="s">
        <v>3600</v>
      </c>
      <c r="L1321" s="15" t="s">
        <v>1282</v>
      </c>
      <c r="M1321" s="15" t="s">
        <v>1283</v>
      </c>
      <c r="N1321" s="15" t="s">
        <v>4391</v>
      </c>
      <c r="O1321" s="15" t="s">
        <v>1285</v>
      </c>
      <c r="P1321" s="16" t="s">
        <v>4399</v>
      </c>
      <c r="Q1321" s="16" t="s">
        <v>4400</v>
      </c>
      <c r="R1321" s="16" t="s">
        <v>4401</v>
      </c>
      <c r="S1321" s="16">
        <v>220129001</v>
      </c>
      <c r="T1321" s="16" t="s">
        <v>4402</v>
      </c>
      <c r="U1321" s="17" t="s">
        <v>4403</v>
      </c>
      <c r="V1321">
        <v>7363</v>
      </c>
      <c r="W1321" s="16">
        <v>16009</v>
      </c>
      <c r="X1321" s="18">
        <v>43018</v>
      </c>
      <c r="Y1321" s="21">
        <v>2017060102716</v>
      </c>
      <c r="Z1321" s="16">
        <v>4600007525</v>
      </c>
      <c r="AA1321" s="19">
        <f t="shared" si="24"/>
        <v>1</v>
      </c>
      <c r="AB1321" s="17" t="s">
        <v>4404</v>
      </c>
      <c r="AC1321" s="17"/>
      <c r="AD1321" s="17" t="s">
        <v>361</v>
      </c>
      <c r="AE1321" s="16" t="s">
        <v>3520</v>
      </c>
      <c r="AF1321" s="16" t="s">
        <v>53</v>
      </c>
      <c r="AG1321" s="15" t="s">
        <v>383</v>
      </c>
      <c r="AH1321"/>
      <c r="AI1321"/>
      <c r="AJ1321"/>
      <c r="AK1321"/>
      <c r="AL1321"/>
      <c r="AM1321"/>
      <c r="AN1321"/>
      <c r="AO1321"/>
      <c r="AP1321"/>
    </row>
    <row r="1322" spans="1:42" s="33" customFormat="1" ht="63" hidden="1" customHeight="1" x14ac:dyDescent="0.25">
      <c r="A1322" s="13" t="s">
        <v>942</v>
      </c>
      <c r="B1322" s="46" t="s">
        <v>3955</v>
      </c>
      <c r="C1322" s="15" t="s">
        <v>4405</v>
      </c>
      <c r="D1322" s="15" t="s">
        <v>3571</v>
      </c>
      <c r="E1322" s="14" t="s">
        <v>3953</v>
      </c>
      <c r="F1322" s="22" t="s">
        <v>3680</v>
      </c>
      <c r="G1322" s="24" t="s">
        <v>3683</v>
      </c>
      <c r="H1322" s="23">
        <v>269423616</v>
      </c>
      <c r="I1322" s="23">
        <v>269423616</v>
      </c>
      <c r="J1322" s="16" t="s">
        <v>3599</v>
      </c>
      <c r="K1322" s="16" t="s">
        <v>3600</v>
      </c>
      <c r="L1322" s="15" t="s">
        <v>1282</v>
      </c>
      <c r="M1322" s="15" t="s">
        <v>1283</v>
      </c>
      <c r="N1322" s="15" t="s">
        <v>1290</v>
      </c>
      <c r="O1322" s="15" t="s">
        <v>1285</v>
      </c>
      <c r="P1322" s="16"/>
      <c r="Q1322" s="16"/>
      <c r="R1322" s="16"/>
      <c r="S1322" s="16"/>
      <c r="T1322" s="16"/>
      <c r="U1322" s="17"/>
      <c r="V1322">
        <v>7392</v>
      </c>
      <c r="W1322" s="16">
        <v>17413</v>
      </c>
      <c r="X1322" s="18">
        <v>42976</v>
      </c>
      <c r="Y1322" s="21">
        <v>2017060098962</v>
      </c>
      <c r="Z1322" s="16">
        <v>4600007217</v>
      </c>
      <c r="AA1322" s="19">
        <f t="shared" si="24"/>
        <v>1</v>
      </c>
      <c r="AB1322" s="17" t="s">
        <v>1291</v>
      </c>
      <c r="AC1322" s="17"/>
      <c r="AD1322" s="17" t="s">
        <v>361</v>
      </c>
      <c r="AE1322" s="16" t="s">
        <v>1292</v>
      </c>
      <c r="AF1322" s="16" t="s">
        <v>53</v>
      </c>
      <c r="AG1322" s="15" t="s">
        <v>383</v>
      </c>
      <c r="AH1322"/>
      <c r="AI1322"/>
      <c r="AJ1322"/>
      <c r="AK1322"/>
      <c r="AL1322"/>
      <c r="AM1322"/>
      <c r="AN1322"/>
      <c r="AO1322"/>
      <c r="AP1322"/>
    </row>
    <row r="1323" spans="1:42" s="33" customFormat="1" ht="63" hidden="1" customHeight="1" x14ac:dyDescent="0.25">
      <c r="A1323" s="13" t="s">
        <v>942</v>
      </c>
      <c r="B1323" s="14">
        <v>83111600</v>
      </c>
      <c r="C1323" s="15" t="s">
        <v>4406</v>
      </c>
      <c r="D1323" s="15" t="s">
        <v>3571</v>
      </c>
      <c r="E1323" s="14" t="s">
        <v>3591</v>
      </c>
      <c r="F1323" s="22" t="s">
        <v>3680</v>
      </c>
      <c r="G1323" s="24" t="s">
        <v>3683</v>
      </c>
      <c r="H1323" s="23">
        <v>850071952</v>
      </c>
      <c r="I1323" s="23">
        <v>850071952</v>
      </c>
      <c r="J1323" s="16" t="s">
        <v>3599</v>
      </c>
      <c r="K1323" s="16" t="s">
        <v>3600</v>
      </c>
      <c r="L1323" s="15" t="s">
        <v>1287</v>
      </c>
      <c r="M1323" s="15" t="s">
        <v>1283</v>
      </c>
      <c r="N1323" s="15">
        <v>3839345</v>
      </c>
      <c r="O1323" s="15" t="s">
        <v>4361</v>
      </c>
      <c r="P1323" s="16"/>
      <c r="Q1323" s="16"/>
      <c r="R1323" s="16"/>
      <c r="S1323" s="16"/>
      <c r="T1323" s="16"/>
      <c r="U1323" s="17"/>
      <c r="V1323">
        <v>7394</v>
      </c>
      <c r="W1323" s="16">
        <v>5149</v>
      </c>
      <c r="X1323" s="18">
        <v>42979</v>
      </c>
      <c r="Y1323" s="21">
        <v>2017060098928</v>
      </c>
      <c r="Z1323" s="16">
        <v>4600007212</v>
      </c>
      <c r="AA1323" s="19">
        <f t="shared" si="24"/>
        <v>1</v>
      </c>
      <c r="AB1323" s="17" t="s">
        <v>1286</v>
      </c>
      <c r="AC1323" s="17"/>
      <c r="AD1323" s="17" t="s">
        <v>361</v>
      </c>
      <c r="AE1323" s="16" t="s">
        <v>1287</v>
      </c>
      <c r="AF1323" s="16" t="s">
        <v>53</v>
      </c>
      <c r="AG1323" s="15" t="s">
        <v>383</v>
      </c>
      <c r="AH1323"/>
      <c r="AI1323"/>
      <c r="AJ1323"/>
      <c r="AK1323"/>
      <c r="AL1323"/>
      <c r="AM1323"/>
      <c r="AN1323"/>
      <c r="AO1323"/>
      <c r="AP1323"/>
    </row>
    <row r="1324" spans="1:42" s="33" customFormat="1" ht="63" hidden="1" customHeight="1" x14ac:dyDescent="0.25">
      <c r="A1324" s="13" t="s">
        <v>942</v>
      </c>
      <c r="B1324" s="14">
        <v>92121500</v>
      </c>
      <c r="C1324" s="15" t="s">
        <v>4407</v>
      </c>
      <c r="D1324" s="15" t="s">
        <v>3571</v>
      </c>
      <c r="E1324" s="14" t="s">
        <v>3591</v>
      </c>
      <c r="F1324" s="16" t="s">
        <v>3667</v>
      </c>
      <c r="G1324" s="24" t="s">
        <v>3683</v>
      </c>
      <c r="H1324" s="23">
        <v>5376747297</v>
      </c>
      <c r="I1324" s="23">
        <v>2089305153</v>
      </c>
      <c r="J1324" s="16" t="s">
        <v>3599</v>
      </c>
      <c r="K1324" s="16" t="s">
        <v>3600</v>
      </c>
      <c r="L1324" s="15" t="s">
        <v>1282</v>
      </c>
      <c r="M1324" s="15" t="s">
        <v>1283</v>
      </c>
      <c r="N1324" s="15" t="s">
        <v>4391</v>
      </c>
      <c r="O1324" s="15" t="s">
        <v>1285</v>
      </c>
      <c r="P1324" s="16"/>
      <c r="Q1324" s="16"/>
      <c r="R1324" s="16"/>
      <c r="S1324" s="16"/>
      <c r="T1324" s="16"/>
      <c r="U1324" s="17"/>
      <c r="V1324">
        <v>7347</v>
      </c>
      <c r="W1324" s="16">
        <v>15645</v>
      </c>
      <c r="X1324" s="18">
        <v>42962</v>
      </c>
      <c r="Y1324" s="21">
        <v>2017060110237</v>
      </c>
      <c r="Z1324" s="16">
        <v>4600007928</v>
      </c>
      <c r="AA1324" s="19">
        <f t="shared" si="24"/>
        <v>1</v>
      </c>
      <c r="AB1324" s="17" t="s">
        <v>4408</v>
      </c>
      <c r="AC1324" s="17"/>
      <c r="AD1324" s="17" t="s">
        <v>361</v>
      </c>
      <c r="AE1324" s="16" t="s">
        <v>4409</v>
      </c>
      <c r="AF1324" s="16" t="s">
        <v>53</v>
      </c>
      <c r="AG1324" s="15" t="s">
        <v>383</v>
      </c>
      <c r="AH1324"/>
      <c r="AI1324"/>
      <c r="AJ1324"/>
      <c r="AK1324"/>
      <c r="AL1324"/>
      <c r="AM1324"/>
      <c r="AN1324"/>
      <c r="AO1324"/>
      <c r="AP1324"/>
    </row>
    <row r="1325" spans="1:42" s="33" customFormat="1" ht="63" hidden="1" customHeight="1" x14ac:dyDescent="0.25">
      <c r="A1325" s="13" t="s">
        <v>942</v>
      </c>
      <c r="B1325" s="14">
        <v>90121500</v>
      </c>
      <c r="C1325" s="15" t="s">
        <v>532</v>
      </c>
      <c r="D1325" s="15" t="s">
        <v>3571</v>
      </c>
      <c r="E1325" s="14" t="s">
        <v>3591</v>
      </c>
      <c r="F1325" s="22" t="s">
        <v>3680</v>
      </c>
      <c r="G1325" s="24" t="s">
        <v>3683</v>
      </c>
      <c r="H1325" s="23">
        <v>2307728260</v>
      </c>
      <c r="I1325" s="23">
        <v>70000000</v>
      </c>
      <c r="J1325" s="16" t="s">
        <v>3599</v>
      </c>
      <c r="K1325" s="16" t="s">
        <v>3600</v>
      </c>
      <c r="L1325" s="15" t="s">
        <v>4410</v>
      </c>
      <c r="M1325" s="15" t="s">
        <v>1283</v>
      </c>
      <c r="N1325" s="15" t="s">
        <v>4411</v>
      </c>
      <c r="O1325" s="15" t="s">
        <v>4412</v>
      </c>
      <c r="P1325" s="16"/>
      <c r="Q1325" s="16"/>
      <c r="R1325" s="16"/>
      <c r="S1325" s="16"/>
      <c r="T1325" s="16"/>
      <c r="U1325" s="17"/>
      <c r="V1325">
        <v>7571</v>
      </c>
      <c r="W1325" s="16">
        <v>15618</v>
      </c>
      <c r="X1325" s="18">
        <v>43013</v>
      </c>
      <c r="Y1325" s="21">
        <v>2017060102139</v>
      </c>
      <c r="Z1325" s="16">
        <v>4600007506</v>
      </c>
      <c r="AA1325" s="19">
        <f t="shared" si="24"/>
        <v>1</v>
      </c>
      <c r="AB1325" s="17" t="s">
        <v>4413</v>
      </c>
      <c r="AC1325" s="17">
        <v>43465</v>
      </c>
      <c r="AD1325" s="17" t="s">
        <v>361</v>
      </c>
      <c r="AE1325" s="16" t="s">
        <v>2875</v>
      </c>
      <c r="AF1325" s="16" t="s">
        <v>53</v>
      </c>
      <c r="AG1325" s="15" t="s">
        <v>383</v>
      </c>
      <c r="AH1325"/>
      <c r="AI1325"/>
      <c r="AJ1325"/>
      <c r="AK1325"/>
      <c r="AL1325"/>
      <c r="AM1325"/>
      <c r="AN1325"/>
      <c r="AO1325"/>
      <c r="AP1325"/>
    </row>
    <row r="1326" spans="1:42" s="33" customFormat="1" ht="63" hidden="1" customHeight="1" x14ac:dyDescent="0.25">
      <c r="A1326" s="13" t="s">
        <v>942</v>
      </c>
      <c r="B1326" s="14">
        <v>78181500</v>
      </c>
      <c r="C1326" s="15" t="s">
        <v>4414</v>
      </c>
      <c r="D1326" s="15" t="s">
        <v>3571</v>
      </c>
      <c r="E1326" s="14" t="s">
        <v>3591</v>
      </c>
      <c r="F1326" s="14" t="s">
        <v>3615</v>
      </c>
      <c r="G1326" s="24" t="s">
        <v>3683</v>
      </c>
      <c r="H1326" s="23">
        <v>2268463600</v>
      </c>
      <c r="I1326" s="23">
        <v>1579338756</v>
      </c>
      <c r="J1326" s="16" t="s">
        <v>3599</v>
      </c>
      <c r="K1326" s="16" t="s">
        <v>3600</v>
      </c>
      <c r="L1326" s="15" t="s">
        <v>1282</v>
      </c>
      <c r="M1326" s="15" t="s">
        <v>1283</v>
      </c>
      <c r="N1326" s="15" t="s">
        <v>4391</v>
      </c>
      <c r="O1326" s="15" t="s">
        <v>1285</v>
      </c>
      <c r="P1326" s="16"/>
      <c r="Q1326" s="16"/>
      <c r="R1326" s="16"/>
      <c r="S1326" s="16"/>
      <c r="T1326" s="16"/>
      <c r="U1326" s="17"/>
      <c r="V1326">
        <v>7380</v>
      </c>
      <c r="W1326" s="16">
        <v>0</v>
      </c>
      <c r="X1326" s="18">
        <v>42978</v>
      </c>
      <c r="Y1326" s="21">
        <v>2017060106522</v>
      </c>
      <c r="Z1326" s="16">
        <v>4600007665</v>
      </c>
      <c r="AA1326" s="19">
        <f t="shared" si="24"/>
        <v>1</v>
      </c>
      <c r="AB1326" s="17" t="s">
        <v>4415</v>
      </c>
      <c r="AC1326" s="17"/>
      <c r="AD1326" s="17" t="s">
        <v>361</v>
      </c>
      <c r="AE1326" s="16" t="s">
        <v>3521</v>
      </c>
      <c r="AF1326" s="16" t="s">
        <v>53</v>
      </c>
      <c r="AG1326" s="15" t="s">
        <v>383</v>
      </c>
      <c r="AH1326"/>
      <c r="AI1326"/>
      <c r="AJ1326"/>
      <c r="AK1326"/>
      <c r="AL1326"/>
      <c r="AM1326"/>
      <c r="AN1326"/>
      <c r="AO1326"/>
      <c r="AP1326"/>
    </row>
    <row r="1327" spans="1:42" s="33" customFormat="1" ht="63" hidden="1" customHeight="1" x14ac:dyDescent="0.25">
      <c r="A1327" s="13" t="s">
        <v>942</v>
      </c>
      <c r="B1327" s="14">
        <v>78102200</v>
      </c>
      <c r="C1327" s="15" t="s">
        <v>4416</v>
      </c>
      <c r="D1327" s="15" t="s">
        <v>3571</v>
      </c>
      <c r="E1327" s="14" t="s">
        <v>3591</v>
      </c>
      <c r="F1327" s="22" t="s">
        <v>3680</v>
      </c>
      <c r="G1327" s="24" t="s">
        <v>3683</v>
      </c>
      <c r="H1327" s="23">
        <v>578562317</v>
      </c>
      <c r="I1327" s="23">
        <v>439427225</v>
      </c>
      <c r="J1327" s="16" t="s">
        <v>3599</v>
      </c>
      <c r="K1327" s="16" t="s">
        <v>3600</v>
      </c>
      <c r="L1327" s="15" t="s">
        <v>1282</v>
      </c>
      <c r="M1327" s="15" t="s">
        <v>1283</v>
      </c>
      <c r="N1327" s="15" t="s">
        <v>4391</v>
      </c>
      <c r="O1327" s="15" t="s">
        <v>1285</v>
      </c>
      <c r="P1327" s="16"/>
      <c r="Q1327" s="16"/>
      <c r="R1327" s="16"/>
      <c r="S1327" s="16"/>
      <c r="T1327" s="16"/>
      <c r="U1327" s="17"/>
      <c r="V1327">
        <v>7561</v>
      </c>
      <c r="W1327" s="16">
        <v>4600007517</v>
      </c>
      <c r="X1327" s="18">
        <v>43013</v>
      </c>
      <c r="Y1327" s="21">
        <v>2017060102512</v>
      </c>
      <c r="Z1327" s="16">
        <v>4600007517</v>
      </c>
      <c r="AA1327" s="19">
        <f t="shared" si="24"/>
        <v>1</v>
      </c>
      <c r="AB1327" s="17" t="s">
        <v>4417</v>
      </c>
      <c r="AC1327" s="17"/>
      <c r="AD1327" s="17" t="s">
        <v>361</v>
      </c>
      <c r="AE1327" s="16" t="s">
        <v>3520</v>
      </c>
      <c r="AF1327" s="16" t="s">
        <v>53</v>
      </c>
      <c r="AG1327" s="15" t="s">
        <v>383</v>
      </c>
      <c r="AH1327"/>
      <c r="AI1327"/>
      <c r="AJ1327"/>
      <c r="AK1327"/>
      <c r="AL1327"/>
      <c r="AM1327"/>
      <c r="AN1327"/>
      <c r="AO1327"/>
      <c r="AP1327"/>
    </row>
    <row r="1328" spans="1:42" s="33" customFormat="1" ht="63" hidden="1" customHeight="1" x14ac:dyDescent="0.25">
      <c r="A1328" s="13" t="s">
        <v>942</v>
      </c>
      <c r="B1328" s="14">
        <v>83101804</v>
      </c>
      <c r="C1328" s="15" t="s">
        <v>4418</v>
      </c>
      <c r="D1328" s="15" t="s">
        <v>3571</v>
      </c>
      <c r="E1328" s="14" t="s">
        <v>3591</v>
      </c>
      <c r="F1328" s="22" t="s">
        <v>3680</v>
      </c>
      <c r="G1328" s="24" t="s">
        <v>3683</v>
      </c>
      <c r="H1328" s="23">
        <v>2781833847</v>
      </c>
      <c r="I1328" s="23">
        <v>2781833847</v>
      </c>
      <c r="J1328" s="16" t="s">
        <v>3599</v>
      </c>
      <c r="K1328" s="16" t="s">
        <v>3600</v>
      </c>
      <c r="L1328" s="15" t="s">
        <v>4419</v>
      </c>
      <c r="M1328" s="15" t="s">
        <v>4420</v>
      </c>
      <c r="N1328" s="15" t="s">
        <v>4421</v>
      </c>
      <c r="O1328" s="15" t="s">
        <v>4422</v>
      </c>
      <c r="P1328" s="16"/>
      <c r="Q1328" s="16"/>
      <c r="R1328" s="16"/>
      <c r="S1328" s="16"/>
      <c r="T1328" s="16"/>
      <c r="U1328" s="17"/>
      <c r="V1328" t="s">
        <v>4423</v>
      </c>
      <c r="W1328" s="16">
        <v>7550</v>
      </c>
      <c r="X1328" s="18">
        <v>43010</v>
      </c>
      <c r="Y1328" s="21">
        <v>2017060102511</v>
      </c>
      <c r="Z1328" s="16" t="s">
        <v>4423</v>
      </c>
      <c r="AA1328" s="19">
        <f t="shared" si="24"/>
        <v>1</v>
      </c>
      <c r="AB1328" s="17" t="s">
        <v>4424</v>
      </c>
      <c r="AC1328" s="17">
        <v>43465</v>
      </c>
      <c r="AD1328" s="17" t="s">
        <v>361</v>
      </c>
      <c r="AE1328" s="16" t="s">
        <v>4425</v>
      </c>
      <c r="AF1328" s="16" t="s">
        <v>53</v>
      </c>
      <c r="AG1328" s="15" t="s">
        <v>383</v>
      </c>
      <c r="AH1328"/>
      <c r="AI1328"/>
      <c r="AJ1328"/>
      <c r="AK1328"/>
      <c r="AL1328"/>
      <c r="AM1328"/>
      <c r="AN1328"/>
      <c r="AO1328"/>
      <c r="AP1328"/>
    </row>
    <row r="1329" spans="1:42" s="33" customFormat="1" ht="63" hidden="1" customHeight="1" x14ac:dyDescent="0.25">
      <c r="A1329" s="13" t="s">
        <v>942</v>
      </c>
      <c r="B1329" s="14">
        <v>78181701</v>
      </c>
      <c r="C1329" s="15" t="s">
        <v>4426</v>
      </c>
      <c r="D1329" s="15" t="s">
        <v>3571</v>
      </c>
      <c r="E1329" s="14" t="s">
        <v>3591</v>
      </c>
      <c r="F1329" s="14" t="s">
        <v>3615</v>
      </c>
      <c r="G1329" s="24" t="s">
        <v>3683</v>
      </c>
      <c r="H1329" s="23">
        <v>972967280</v>
      </c>
      <c r="I1329" s="23">
        <v>695477012</v>
      </c>
      <c r="J1329" s="16" t="s">
        <v>3599</v>
      </c>
      <c r="K1329" s="16" t="s">
        <v>3600</v>
      </c>
      <c r="L1329" s="15" t="s">
        <v>4427</v>
      </c>
      <c r="M1329" s="15" t="s">
        <v>4420</v>
      </c>
      <c r="N1329" s="15" t="s">
        <v>4428</v>
      </c>
      <c r="O1329" s="15" t="s">
        <v>4429</v>
      </c>
      <c r="P1329" s="16"/>
      <c r="Q1329" s="16"/>
      <c r="R1329" s="16"/>
      <c r="S1329" s="16"/>
      <c r="T1329" s="16"/>
      <c r="U1329" s="17"/>
      <c r="V1329">
        <v>7373</v>
      </c>
      <c r="W1329" s="16">
        <v>16756</v>
      </c>
      <c r="X1329" s="18">
        <v>42964</v>
      </c>
      <c r="Y1329" s="21">
        <v>2017060102135</v>
      </c>
      <c r="Z1329" s="16">
        <v>4600007507</v>
      </c>
      <c r="AA1329" s="19">
        <f t="shared" si="24"/>
        <v>1</v>
      </c>
      <c r="AB1329" s="17" t="s">
        <v>4430</v>
      </c>
      <c r="AC1329" s="17">
        <v>43465</v>
      </c>
      <c r="AD1329" s="17" t="s">
        <v>361</v>
      </c>
      <c r="AE1329" s="16" t="s">
        <v>4431</v>
      </c>
      <c r="AF1329" s="16" t="s">
        <v>53</v>
      </c>
      <c r="AG1329" s="15" t="s">
        <v>383</v>
      </c>
      <c r="AH1329"/>
      <c r="AI1329"/>
      <c r="AJ1329"/>
      <c r="AK1329"/>
      <c r="AL1329"/>
      <c r="AM1329"/>
      <c r="AN1329"/>
      <c r="AO1329"/>
      <c r="AP1329"/>
    </row>
    <row r="1330" spans="1:42" s="33" customFormat="1" ht="63" hidden="1" customHeight="1" x14ac:dyDescent="0.25">
      <c r="A1330" s="13" t="s">
        <v>942</v>
      </c>
      <c r="B1330" s="14" t="s">
        <v>4432</v>
      </c>
      <c r="C1330" s="15" t="s">
        <v>4433</v>
      </c>
      <c r="D1330" s="15" t="s">
        <v>3571</v>
      </c>
      <c r="E1330" s="14" t="s">
        <v>3591</v>
      </c>
      <c r="F1330" s="14" t="s">
        <v>3615</v>
      </c>
      <c r="G1330" s="24" t="s">
        <v>3683</v>
      </c>
      <c r="H1330" s="23">
        <v>239999906</v>
      </c>
      <c r="I1330" s="23">
        <v>220673611</v>
      </c>
      <c r="J1330" s="16" t="s">
        <v>3599</v>
      </c>
      <c r="K1330" s="16" t="s">
        <v>3600</v>
      </c>
      <c r="L1330" s="15" t="s">
        <v>3522</v>
      </c>
      <c r="M1330" s="15" t="s">
        <v>4420</v>
      </c>
      <c r="N1330" s="15" t="s">
        <v>4434</v>
      </c>
      <c r="O1330" s="15" t="s">
        <v>3215</v>
      </c>
      <c r="P1330" s="16"/>
      <c r="Q1330" s="16"/>
      <c r="R1330" s="16"/>
      <c r="S1330" s="16"/>
      <c r="T1330" s="16"/>
      <c r="U1330" s="17"/>
      <c r="V1330" s="17">
        <v>7027</v>
      </c>
      <c r="W1330" s="16">
        <v>18269</v>
      </c>
      <c r="X1330" s="18">
        <v>42958</v>
      </c>
      <c r="Y1330" s="21" t="s">
        <v>4435</v>
      </c>
      <c r="Z1330" s="16">
        <v>4600007553</v>
      </c>
      <c r="AA1330" s="19">
        <f t="shared" si="24"/>
        <v>1</v>
      </c>
      <c r="AB1330" s="17" t="s">
        <v>4436</v>
      </c>
      <c r="AC1330" s="17"/>
      <c r="AD1330" s="17" t="s">
        <v>361</v>
      </c>
      <c r="AE1330" s="16" t="s">
        <v>3522</v>
      </c>
      <c r="AF1330" s="16" t="s">
        <v>53</v>
      </c>
      <c r="AG1330" s="15" t="s">
        <v>383</v>
      </c>
      <c r="AH1330"/>
      <c r="AI1330"/>
      <c r="AJ1330"/>
      <c r="AK1330"/>
      <c r="AL1330"/>
      <c r="AM1330"/>
      <c r="AN1330"/>
      <c r="AO1330"/>
      <c r="AP1330"/>
    </row>
    <row r="1331" spans="1:42" s="33" customFormat="1" ht="63" hidden="1" customHeight="1" x14ac:dyDescent="0.25">
      <c r="A1331" s="13" t="s">
        <v>942</v>
      </c>
      <c r="B1331" s="14">
        <v>72101506</v>
      </c>
      <c r="C1331" s="15" t="s">
        <v>4437</v>
      </c>
      <c r="D1331" s="15" t="s">
        <v>3571</v>
      </c>
      <c r="E1331" s="14" t="s">
        <v>3591</v>
      </c>
      <c r="F1331" s="22" t="s">
        <v>3680</v>
      </c>
      <c r="G1331" s="24" t="s">
        <v>3683</v>
      </c>
      <c r="H1331" s="23">
        <v>334029055</v>
      </c>
      <c r="I1331" s="23">
        <v>250235674</v>
      </c>
      <c r="J1331" s="16" t="s">
        <v>3599</v>
      </c>
      <c r="K1331" s="16" t="s">
        <v>3600</v>
      </c>
      <c r="L1331" s="15" t="s">
        <v>3522</v>
      </c>
      <c r="M1331" s="15" t="s">
        <v>4420</v>
      </c>
      <c r="N1331" s="15" t="s">
        <v>4434</v>
      </c>
      <c r="O1331" s="15" t="s">
        <v>3215</v>
      </c>
      <c r="P1331" s="16"/>
      <c r="Q1331" s="16"/>
      <c r="R1331" s="16"/>
      <c r="S1331" s="16"/>
      <c r="T1331" s="16"/>
      <c r="U1331" s="17"/>
      <c r="V1331">
        <v>7381</v>
      </c>
      <c r="W1331" s="16">
        <v>4600007210</v>
      </c>
      <c r="X1331" s="18">
        <v>43013</v>
      </c>
      <c r="Y1331" s="21">
        <v>2017060102513</v>
      </c>
      <c r="Z1331" s="16">
        <v>4600007210</v>
      </c>
      <c r="AA1331" s="19">
        <f t="shared" si="24"/>
        <v>1</v>
      </c>
      <c r="AB1331" s="17" t="s">
        <v>4438</v>
      </c>
      <c r="AC1331" s="17"/>
      <c r="AD1331" s="17" t="s">
        <v>361</v>
      </c>
      <c r="AE1331" s="16" t="s">
        <v>3522</v>
      </c>
      <c r="AF1331" s="16" t="s">
        <v>53</v>
      </c>
      <c r="AG1331" s="15" t="s">
        <v>383</v>
      </c>
      <c r="AH1331"/>
      <c r="AI1331"/>
      <c r="AJ1331"/>
      <c r="AK1331"/>
      <c r="AL1331"/>
      <c r="AM1331"/>
      <c r="AN1331"/>
      <c r="AO1331"/>
      <c r="AP1331"/>
    </row>
    <row r="1332" spans="1:42" s="33" customFormat="1" ht="63" hidden="1" customHeight="1" x14ac:dyDescent="0.25">
      <c r="A1332" s="13" t="s">
        <v>942</v>
      </c>
      <c r="B1332" s="14">
        <v>41103007</v>
      </c>
      <c r="C1332" s="15" t="s">
        <v>4439</v>
      </c>
      <c r="D1332" s="15" t="s">
        <v>3571</v>
      </c>
      <c r="E1332" s="14" t="s">
        <v>3590</v>
      </c>
      <c r="F1332" s="22" t="s">
        <v>3680</v>
      </c>
      <c r="G1332" s="24" t="s">
        <v>3683</v>
      </c>
      <c r="H1332" s="23">
        <v>2089305153</v>
      </c>
      <c r="I1332" s="23">
        <v>2089305153</v>
      </c>
      <c r="J1332" s="16" t="s">
        <v>3599</v>
      </c>
      <c r="K1332" s="16" t="s">
        <v>3600</v>
      </c>
      <c r="L1332" s="15" t="s">
        <v>1282</v>
      </c>
      <c r="M1332" s="15" t="s">
        <v>1283</v>
      </c>
      <c r="N1332" s="15" t="s">
        <v>4391</v>
      </c>
      <c r="O1332" s="15" t="s">
        <v>1285</v>
      </c>
      <c r="P1332" s="16"/>
      <c r="Q1332" s="16"/>
      <c r="R1332" s="16"/>
      <c r="S1332" s="16"/>
      <c r="T1332" s="16"/>
      <c r="U1332" s="17"/>
      <c r="V1332" t="s">
        <v>4440</v>
      </c>
      <c r="W1332" s="16" t="s">
        <v>4441</v>
      </c>
      <c r="X1332" s="18">
        <v>43012</v>
      </c>
      <c r="Y1332" s="21">
        <v>2017060092935</v>
      </c>
      <c r="Z1332" s="16" t="s">
        <v>4442</v>
      </c>
      <c r="AA1332" s="19">
        <f t="shared" si="24"/>
        <v>1</v>
      </c>
      <c r="AB1332" s="17" t="s">
        <v>4443</v>
      </c>
      <c r="AC1332" s="17"/>
      <c r="AD1332" s="17" t="s">
        <v>361</v>
      </c>
      <c r="AE1332" s="16" t="s">
        <v>3522</v>
      </c>
      <c r="AF1332" s="16" t="s">
        <v>53</v>
      </c>
      <c r="AG1332" s="15" t="s">
        <v>383</v>
      </c>
      <c r="AH1332"/>
      <c r="AI1332"/>
      <c r="AJ1332"/>
      <c r="AK1332"/>
      <c r="AL1332"/>
      <c r="AM1332"/>
      <c r="AN1332"/>
      <c r="AO1332"/>
      <c r="AP1332"/>
    </row>
    <row r="1333" spans="1:42" s="33" customFormat="1" ht="63" hidden="1" customHeight="1" x14ac:dyDescent="0.25">
      <c r="A1333" s="13" t="s">
        <v>942</v>
      </c>
      <c r="B1333" s="14">
        <v>76111500</v>
      </c>
      <c r="C1333" s="15" t="s">
        <v>4444</v>
      </c>
      <c r="D1333" s="15" t="s">
        <v>3571</v>
      </c>
      <c r="E1333" s="14" t="s">
        <v>3591</v>
      </c>
      <c r="F1333" s="14" t="s">
        <v>3615</v>
      </c>
      <c r="G1333" s="24" t="s">
        <v>3683</v>
      </c>
      <c r="H1333" s="23">
        <v>2203503881</v>
      </c>
      <c r="I1333" s="23">
        <v>1844990936</v>
      </c>
      <c r="J1333" s="16" t="s">
        <v>3599</v>
      </c>
      <c r="K1333" s="16" t="s">
        <v>3600</v>
      </c>
      <c r="L1333" s="15" t="s">
        <v>4419</v>
      </c>
      <c r="M1333" s="15" t="s">
        <v>4420</v>
      </c>
      <c r="N1333" s="15" t="s">
        <v>4421</v>
      </c>
      <c r="O1333" s="15" t="s">
        <v>4422</v>
      </c>
      <c r="P1333" s="16"/>
      <c r="Q1333" s="16"/>
      <c r="R1333" s="16"/>
      <c r="S1333" s="16"/>
      <c r="T1333" s="16"/>
      <c r="U1333" s="17"/>
      <c r="V1333" s="17">
        <v>7365</v>
      </c>
      <c r="W1333" s="16">
        <v>18264</v>
      </c>
      <c r="X1333" s="18">
        <v>42979</v>
      </c>
      <c r="Y1333" s="21">
        <v>2017060105691</v>
      </c>
      <c r="Z1333" s="16">
        <v>4600007614</v>
      </c>
      <c r="AA1333" s="19">
        <f t="shared" si="24"/>
        <v>1</v>
      </c>
      <c r="AB1333" s="17" t="s">
        <v>4445</v>
      </c>
      <c r="AC1333" s="17"/>
      <c r="AD1333" s="17" t="s">
        <v>361</v>
      </c>
      <c r="AE1333" s="16" t="s">
        <v>4446</v>
      </c>
      <c r="AF1333" s="16" t="s">
        <v>53</v>
      </c>
      <c r="AG1333" s="15" t="s">
        <v>383</v>
      </c>
      <c r="AH1333"/>
      <c r="AI1333"/>
      <c r="AJ1333"/>
      <c r="AK1333"/>
      <c r="AL1333"/>
      <c r="AM1333"/>
      <c r="AN1333"/>
      <c r="AO1333"/>
      <c r="AP1333"/>
    </row>
    <row r="1334" spans="1:42" s="33" customFormat="1" ht="63" hidden="1" customHeight="1" x14ac:dyDescent="0.25">
      <c r="A1334" s="13" t="s">
        <v>942</v>
      </c>
      <c r="B1334" s="14" t="s">
        <v>4298</v>
      </c>
      <c r="C1334" s="15" t="s">
        <v>4447</v>
      </c>
      <c r="D1334" s="15" t="s">
        <v>3571</v>
      </c>
      <c r="E1334" s="14" t="s">
        <v>3577</v>
      </c>
      <c r="F1334" s="22" t="s">
        <v>3680</v>
      </c>
      <c r="G1334" s="24" t="s">
        <v>3683</v>
      </c>
      <c r="H1334" s="23">
        <v>491525698</v>
      </c>
      <c r="I1334" s="23">
        <v>421307741</v>
      </c>
      <c r="J1334" s="16" t="s">
        <v>57</v>
      </c>
      <c r="K1334" s="16" t="s">
        <v>3817</v>
      </c>
      <c r="L1334" s="15" t="s">
        <v>1282</v>
      </c>
      <c r="M1334" s="15" t="s">
        <v>1283</v>
      </c>
      <c r="N1334" s="15" t="s">
        <v>4391</v>
      </c>
      <c r="O1334" s="15" t="s">
        <v>1285</v>
      </c>
      <c r="P1334" s="16"/>
      <c r="Q1334" s="16"/>
      <c r="R1334" s="16"/>
      <c r="S1334" s="16"/>
      <c r="T1334" s="16"/>
      <c r="U1334" s="17"/>
      <c r="V1334">
        <v>7963</v>
      </c>
      <c r="W1334" s="16">
        <v>19122</v>
      </c>
      <c r="X1334" s="18">
        <v>43049</v>
      </c>
      <c r="Y1334" s="21">
        <v>2017060109240</v>
      </c>
      <c r="Z1334" s="16">
        <v>4600007860</v>
      </c>
      <c r="AA1334" s="19">
        <f t="shared" si="24"/>
        <v>1</v>
      </c>
      <c r="AB1334" s="17" t="s">
        <v>1291</v>
      </c>
      <c r="AC1334" s="17">
        <v>43465</v>
      </c>
      <c r="AD1334" s="17" t="s">
        <v>361</v>
      </c>
      <c r="AE1334" s="16" t="s">
        <v>4448</v>
      </c>
      <c r="AF1334" s="16" t="s">
        <v>53</v>
      </c>
      <c r="AG1334" s="15" t="s">
        <v>383</v>
      </c>
      <c r="AH1334"/>
      <c r="AI1334"/>
      <c r="AJ1334"/>
      <c r="AK1334"/>
      <c r="AL1334"/>
      <c r="AM1334"/>
      <c r="AN1334"/>
      <c r="AO1334"/>
      <c r="AP1334"/>
    </row>
    <row r="1335" spans="1:42" s="33" customFormat="1" ht="63" hidden="1" customHeight="1" x14ac:dyDescent="0.25">
      <c r="A1335" s="13" t="s">
        <v>942</v>
      </c>
      <c r="B1335" s="14" t="s">
        <v>4449</v>
      </c>
      <c r="C1335" s="15" t="s">
        <v>4450</v>
      </c>
      <c r="D1335" s="15" t="s">
        <v>3571</v>
      </c>
      <c r="E1335" s="14" t="s">
        <v>3577</v>
      </c>
      <c r="F1335" s="22" t="s">
        <v>3680</v>
      </c>
      <c r="G1335" s="24" t="s">
        <v>3683</v>
      </c>
      <c r="H1335" s="23">
        <v>247610247</v>
      </c>
      <c r="I1335" s="23">
        <v>147610247</v>
      </c>
      <c r="J1335" s="16" t="s">
        <v>3599</v>
      </c>
      <c r="K1335" s="16" t="s">
        <v>3600</v>
      </c>
      <c r="L1335" s="15" t="s">
        <v>3522</v>
      </c>
      <c r="M1335" s="15" t="s">
        <v>4420</v>
      </c>
      <c r="N1335" s="15" t="s">
        <v>4434</v>
      </c>
      <c r="O1335" s="15" t="s">
        <v>3215</v>
      </c>
      <c r="P1335" s="16" t="s">
        <v>4451</v>
      </c>
      <c r="Q1335" s="16" t="s">
        <v>4452</v>
      </c>
      <c r="R1335" s="16" t="s">
        <v>4453</v>
      </c>
      <c r="S1335" s="16">
        <v>220098</v>
      </c>
      <c r="T1335" s="16" t="s">
        <v>4452</v>
      </c>
      <c r="U1335" s="17" t="s">
        <v>4454</v>
      </c>
      <c r="V1335">
        <v>7969</v>
      </c>
      <c r="W1335" s="16">
        <v>19645</v>
      </c>
      <c r="X1335" s="18">
        <v>43075</v>
      </c>
      <c r="Y1335" s="21">
        <v>2017060112898</v>
      </c>
      <c r="Z1335" s="16">
        <v>4600007957</v>
      </c>
      <c r="AA1335" s="19">
        <f t="shared" si="24"/>
        <v>1</v>
      </c>
      <c r="AB1335" s="17" t="s">
        <v>4455</v>
      </c>
      <c r="AC1335" s="17"/>
      <c r="AD1335" s="17" t="s">
        <v>361</v>
      </c>
      <c r="AE1335" s="16" t="s">
        <v>3522</v>
      </c>
      <c r="AF1335" s="16" t="s">
        <v>53</v>
      </c>
      <c r="AG1335" s="15" t="s">
        <v>383</v>
      </c>
      <c r="AH1335"/>
      <c r="AI1335"/>
      <c r="AJ1335"/>
      <c r="AK1335"/>
      <c r="AL1335"/>
      <c r="AM1335"/>
      <c r="AN1335"/>
      <c r="AO1335"/>
      <c r="AP1335"/>
    </row>
    <row r="1336" spans="1:42" s="33" customFormat="1" ht="63" hidden="1" customHeight="1" x14ac:dyDescent="0.25">
      <c r="A1336" s="13" t="s">
        <v>942</v>
      </c>
      <c r="B1336" s="14">
        <v>72102900</v>
      </c>
      <c r="C1336" s="15" t="s">
        <v>4456</v>
      </c>
      <c r="D1336" s="15" t="s">
        <v>3571</v>
      </c>
      <c r="E1336" s="14" t="s">
        <v>4457</v>
      </c>
      <c r="F1336" s="14" t="s">
        <v>3672</v>
      </c>
      <c r="G1336" s="24" t="s">
        <v>3683</v>
      </c>
      <c r="H1336" s="23">
        <v>68600246</v>
      </c>
      <c r="I1336" s="23">
        <v>55245135</v>
      </c>
      <c r="J1336" s="16" t="s">
        <v>3599</v>
      </c>
      <c r="K1336" s="16" t="s">
        <v>3600</v>
      </c>
      <c r="L1336" s="15" t="s">
        <v>3523</v>
      </c>
      <c r="M1336" s="15" t="s">
        <v>4420</v>
      </c>
      <c r="N1336" s="15" t="s">
        <v>4458</v>
      </c>
      <c r="O1336" s="15" t="s">
        <v>4459</v>
      </c>
      <c r="P1336" s="16" t="s">
        <v>4451</v>
      </c>
      <c r="Q1336" s="16" t="s">
        <v>4452</v>
      </c>
      <c r="R1336" s="16" t="s">
        <v>4453</v>
      </c>
      <c r="S1336" s="16">
        <v>220098</v>
      </c>
      <c r="T1336" s="16" t="s">
        <v>4452</v>
      </c>
      <c r="U1336" s="17" t="s">
        <v>4454</v>
      </c>
      <c r="V1336">
        <v>7996</v>
      </c>
      <c r="W1336" s="16"/>
      <c r="X1336" s="18">
        <v>43069</v>
      </c>
      <c r="Y1336" s="21">
        <v>4600007987</v>
      </c>
      <c r="Z1336" s="16">
        <v>4600007987</v>
      </c>
      <c r="AA1336" s="19" t="str">
        <f t="shared" si="24"/>
        <v>Información incompleta</v>
      </c>
      <c r="AB1336" s="17" t="s">
        <v>4460</v>
      </c>
      <c r="AC1336" s="17">
        <v>43374</v>
      </c>
      <c r="AD1336" s="17" t="s">
        <v>361</v>
      </c>
      <c r="AE1336" s="16" t="s">
        <v>3523</v>
      </c>
      <c r="AF1336" s="16" t="s">
        <v>53</v>
      </c>
      <c r="AG1336" s="15" t="s">
        <v>383</v>
      </c>
      <c r="AH1336"/>
      <c r="AI1336"/>
      <c r="AJ1336"/>
      <c r="AK1336"/>
      <c r="AL1336"/>
      <c r="AM1336"/>
      <c r="AN1336"/>
      <c r="AO1336"/>
      <c r="AP1336"/>
    </row>
    <row r="1337" spans="1:42" s="33" customFormat="1" ht="63" hidden="1" customHeight="1" x14ac:dyDescent="0.25">
      <c r="A1337" s="13" t="s">
        <v>942</v>
      </c>
      <c r="B1337" s="14">
        <v>55101500</v>
      </c>
      <c r="C1337" s="15" t="s">
        <v>4461</v>
      </c>
      <c r="D1337" s="15" t="s">
        <v>3571</v>
      </c>
      <c r="E1337" s="14" t="s">
        <v>3577</v>
      </c>
      <c r="F1337" s="22" t="s">
        <v>3680</v>
      </c>
      <c r="G1337" s="24" t="s">
        <v>3683</v>
      </c>
      <c r="H1337" s="23">
        <v>38000000</v>
      </c>
      <c r="I1337" s="23">
        <v>38000000</v>
      </c>
      <c r="J1337" s="16" t="s">
        <v>3598</v>
      </c>
      <c r="K1337" s="16" t="s">
        <v>48</v>
      </c>
      <c r="L1337" s="15" t="s">
        <v>1282</v>
      </c>
      <c r="M1337" s="15" t="s">
        <v>1283</v>
      </c>
      <c r="N1337" s="15" t="s">
        <v>4391</v>
      </c>
      <c r="O1337" s="15" t="s">
        <v>1285</v>
      </c>
      <c r="P1337" s="16"/>
      <c r="Q1337" s="16"/>
      <c r="R1337" s="16"/>
      <c r="S1337" s="16"/>
      <c r="T1337" s="16"/>
      <c r="U1337" s="17"/>
      <c r="V1337">
        <v>8023</v>
      </c>
      <c r="W1337" s="16">
        <v>19908</v>
      </c>
      <c r="X1337" s="18">
        <v>43117</v>
      </c>
      <c r="Y1337" s="21">
        <v>2018060003513</v>
      </c>
      <c r="Z1337" s="16">
        <v>4600007996</v>
      </c>
      <c r="AA1337" s="19">
        <f t="shared" si="24"/>
        <v>1</v>
      </c>
      <c r="AB1337" s="17" t="s">
        <v>4462</v>
      </c>
      <c r="AC1337" s="17">
        <v>43465</v>
      </c>
      <c r="AD1337" s="17" t="s">
        <v>361</v>
      </c>
      <c r="AE1337" s="16" t="s">
        <v>4463</v>
      </c>
      <c r="AF1337" s="16" t="s">
        <v>53</v>
      </c>
      <c r="AG1337" s="15" t="s">
        <v>383</v>
      </c>
      <c r="AH1337"/>
      <c r="AI1337"/>
      <c r="AJ1337"/>
      <c r="AK1337"/>
      <c r="AL1337"/>
      <c r="AM1337"/>
      <c r="AN1337"/>
      <c r="AO1337"/>
      <c r="AP1337"/>
    </row>
    <row r="1338" spans="1:42" s="33" customFormat="1" ht="63" hidden="1" customHeight="1" x14ac:dyDescent="0.25">
      <c r="A1338" s="13" t="s">
        <v>942</v>
      </c>
      <c r="B1338" s="14">
        <v>80121600</v>
      </c>
      <c r="C1338" s="15" t="s">
        <v>4464</v>
      </c>
      <c r="D1338" s="15" t="s">
        <v>3571</v>
      </c>
      <c r="E1338" s="14" t="s">
        <v>3578</v>
      </c>
      <c r="F1338" s="22" t="s">
        <v>3680</v>
      </c>
      <c r="G1338" s="24" t="s">
        <v>3683</v>
      </c>
      <c r="H1338" s="23">
        <v>12374879</v>
      </c>
      <c r="I1338" s="23">
        <v>12374879</v>
      </c>
      <c r="J1338" s="16" t="s">
        <v>3598</v>
      </c>
      <c r="K1338" s="16" t="s">
        <v>48</v>
      </c>
      <c r="L1338" s="15" t="s">
        <v>1282</v>
      </c>
      <c r="M1338" s="15" t="s">
        <v>1283</v>
      </c>
      <c r="N1338" s="15" t="s">
        <v>4391</v>
      </c>
      <c r="O1338" s="15" t="s">
        <v>1285</v>
      </c>
      <c r="P1338" s="16"/>
      <c r="Q1338" s="16"/>
      <c r="R1338" s="16"/>
      <c r="S1338" s="16"/>
      <c r="T1338" s="16"/>
      <c r="U1338" s="17"/>
      <c r="V1338">
        <v>8010</v>
      </c>
      <c r="W1338" s="16">
        <v>19908</v>
      </c>
      <c r="X1338" s="18">
        <v>43116</v>
      </c>
      <c r="Y1338" s="21">
        <v>4600007995</v>
      </c>
      <c r="Z1338" s="16">
        <v>4600007995</v>
      </c>
      <c r="AA1338" s="19">
        <f t="shared" si="24"/>
        <v>1</v>
      </c>
      <c r="AB1338" s="17" t="s">
        <v>4465</v>
      </c>
      <c r="AC1338" s="17">
        <v>43465</v>
      </c>
      <c r="AD1338" s="17" t="s">
        <v>361</v>
      </c>
      <c r="AE1338" s="16" t="s">
        <v>4466</v>
      </c>
      <c r="AF1338" s="16" t="s">
        <v>53</v>
      </c>
      <c r="AG1338" s="15" t="s">
        <v>383</v>
      </c>
      <c r="AH1338"/>
      <c r="AI1338"/>
      <c r="AJ1338"/>
      <c r="AK1338"/>
      <c r="AL1338"/>
      <c r="AM1338"/>
      <c r="AN1338"/>
      <c r="AO1338"/>
      <c r="AP1338"/>
    </row>
    <row r="1339" spans="1:42" s="33" customFormat="1" ht="63" hidden="1" customHeight="1" x14ac:dyDescent="0.25">
      <c r="A1339" s="13" t="s">
        <v>942</v>
      </c>
      <c r="B1339" s="14">
        <v>93141707</v>
      </c>
      <c r="C1339" s="15" t="s">
        <v>4467</v>
      </c>
      <c r="D1339" s="15" t="s">
        <v>3749</v>
      </c>
      <c r="E1339" s="14" t="s">
        <v>3582</v>
      </c>
      <c r="F1339" s="22" t="s">
        <v>3680</v>
      </c>
      <c r="G1339" s="24" t="s">
        <v>3683</v>
      </c>
      <c r="H1339" s="23">
        <v>63000000</v>
      </c>
      <c r="I1339" s="23">
        <v>63000000</v>
      </c>
      <c r="J1339" s="16" t="s">
        <v>3598</v>
      </c>
      <c r="K1339" s="16" t="s">
        <v>48</v>
      </c>
      <c r="L1339" s="15" t="s">
        <v>4468</v>
      </c>
      <c r="M1339" s="15" t="s">
        <v>2993</v>
      </c>
      <c r="N1339" s="15" t="s">
        <v>4469</v>
      </c>
      <c r="O1339" s="15" t="s">
        <v>4470</v>
      </c>
      <c r="P1339" s="16"/>
      <c r="Q1339" s="16"/>
      <c r="R1339" s="16"/>
      <c r="S1339" s="16"/>
      <c r="T1339" s="16"/>
      <c r="U1339" s="17"/>
      <c r="V1339" s="17"/>
      <c r="W1339" s="16"/>
      <c r="X1339" s="18"/>
      <c r="Y1339" s="21"/>
      <c r="Z1339" s="16"/>
      <c r="AA1339" s="19" t="str">
        <f t="shared" si="24"/>
        <v/>
      </c>
      <c r="AB1339" s="17"/>
      <c r="AC1339" s="17"/>
      <c r="AD1339" s="17" t="s">
        <v>325</v>
      </c>
      <c r="AE1339" s="15" t="s">
        <v>4471</v>
      </c>
      <c r="AF1339" s="16" t="s">
        <v>53</v>
      </c>
      <c r="AG1339" s="15" t="s">
        <v>383</v>
      </c>
      <c r="AH1339"/>
      <c r="AI1339"/>
      <c r="AJ1339"/>
      <c r="AK1339"/>
      <c r="AL1339"/>
      <c r="AM1339"/>
      <c r="AN1339"/>
      <c r="AO1339"/>
      <c r="AP1339"/>
    </row>
    <row r="1340" spans="1:42" s="33" customFormat="1" ht="63" hidden="1" customHeight="1" x14ac:dyDescent="0.25">
      <c r="A1340" s="13" t="s">
        <v>942</v>
      </c>
      <c r="B1340" s="14" t="s">
        <v>4472</v>
      </c>
      <c r="C1340" s="15" t="s">
        <v>4473</v>
      </c>
      <c r="D1340" s="15" t="s">
        <v>3571</v>
      </c>
      <c r="E1340" s="14" t="s">
        <v>3577</v>
      </c>
      <c r="F1340" s="14" t="s">
        <v>3682</v>
      </c>
      <c r="G1340" s="24" t="s">
        <v>3683</v>
      </c>
      <c r="H1340" s="23">
        <v>200000000</v>
      </c>
      <c r="I1340" s="23">
        <v>200000000</v>
      </c>
      <c r="J1340" s="16" t="s">
        <v>3598</v>
      </c>
      <c r="K1340" s="16" t="s">
        <v>48</v>
      </c>
      <c r="L1340" s="15" t="s">
        <v>4474</v>
      </c>
      <c r="M1340" s="15" t="s">
        <v>4420</v>
      </c>
      <c r="N1340" s="15" t="s">
        <v>4475</v>
      </c>
      <c r="O1340" s="15" t="s">
        <v>4476</v>
      </c>
      <c r="P1340" s="16"/>
      <c r="Q1340" s="16"/>
      <c r="R1340" s="16"/>
      <c r="S1340" s="16"/>
      <c r="T1340" s="16"/>
      <c r="U1340" s="17"/>
      <c r="V1340" s="17"/>
      <c r="W1340" s="16"/>
      <c r="X1340" s="18"/>
      <c r="Y1340" s="21"/>
      <c r="Z1340" s="16"/>
      <c r="AA1340" s="19" t="str">
        <f t="shared" si="24"/>
        <v/>
      </c>
      <c r="AB1340" s="17"/>
      <c r="AC1340" s="17"/>
      <c r="AD1340" s="17" t="s">
        <v>325</v>
      </c>
      <c r="AE1340" s="15" t="s">
        <v>4477</v>
      </c>
      <c r="AF1340" s="16" t="s">
        <v>53</v>
      </c>
      <c r="AG1340" s="15" t="s">
        <v>383</v>
      </c>
      <c r="AH1340"/>
      <c r="AI1340"/>
      <c r="AJ1340"/>
      <c r="AK1340"/>
      <c r="AL1340"/>
      <c r="AM1340"/>
      <c r="AN1340"/>
      <c r="AO1340"/>
      <c r="AP1340"/>
    </row>
    <row r="1341" spans="1:42" s="33" customFormat="1" ht="63" hidden="1" customHeight="1" x14ac:dyDescent="0.25">
      <c r="A1341" s="13" t="s">
        <v>942</v>
      </c>
      <c r="B1341" s="14">
        <v>72102900</v>
      </c>
      <c r="C1341" s="15" t="s">
        <v>4478</v>
      </c>
      <c r="D1341" s="15" t="s">
        <v>3571</v>
      </c>
      <c r="E1341" s="14" t="s">
        <v>3585</v>
      </c>
      <c r="F1341" s="14" t="s">
        <v>3672</v>
      </c>
      <c r="G1341" s="24" t="s">
        <v>3683</v>
      </c>
      <c r="H1341" s="23">
        <v>15000000</v>
      </c>
      <c r="I1341" s="23">
        <v>15000000</v>
      </c>
      <c r="J1341" s="16" t="s">
        <v>3598</v>
      </c>
      <c r="K1341" s="16" t="s">
        <v>48</v>
      </c>
      <c r="L1341" s="15" t="s">
        <v>3524</v>
      </c>
      <c r="M1341" s="15" t="s">
        <v>4420</v>
      </c>
      <c r="N1341" s="15" t="s">
        <v>4479</v>
      </c>
      <c r="O1341" s="15" t="s">
        <v>4480</v>
      </c>
      <c r="P1341" s="16"/>
      <c r="Q1341" s="16"/>
      <c r="R1341" s="16"/>
      <c r="S1341" s="16"/>
      <c r="T1341" s="16"/>
      <c r="U1341" s="17"/>
      <c r="V1341" s="17"/>
      <c r="W1341" s="16"/>
      <c r="X1341" s="18"/>
      <c r="Y1341" s="21"/>
      <c r="Z1341" s="16"/>
      <c r="AA1341" s="19" t="str">
        <f t="shared" si="24"/>
        <v/>
      </c>
      <c r="AB1341" s="17"/>
      <c r="AC1341" s="17"/>
      <c r="AD1341" s="17" t="s">
        <v>325</v>
      </c>
      <c r="AE1341" s="15"/>
      <c r="AF1341" s="16" t="s">
        <v>53</v>
      </c>
      <c r="AG1341" s="15" t="s">
        <v>383</v>
      </c>
      <c r="AH1341"/>
      <c r="AI1341"/>
      <c r="AJ1341"/>
      <c r="AK1341"/>
      <c r="AL1341"/>
      <c r="AM1341"/>
      <c r="AN1341"/>
      <c r="AO1341"/>
      <c r="AP1341"/>
    </row>
    <row r="1342" spans="1:42" s="33" customFormat="1" ht="63" hidden="1" customHeight="1" x14ac:dyDescent="0.25">
      <c r="A1342" s="13" t="s">
        <v>942</v>
      </c>
      <c r="B1342" s="14">
        <v>78111800</v>
      </c>
      <c r="C1342" s="15" t="s">
        <v>2578</v>
      </c>
      <c r="D1342" s="15" t="s">
        <v>3571</v>
      </c>
      <c r="E1342" s="14" t="s">
        <v>3585</v>
      </c>
      <c r="F1342" s="14" t="s">
        <v>3615</v>
      </c>
      <c r="G1342" s="24" t="s">
        <v>3683</v>
      </c>
      <c r="H1342" s="23">
        <v>2213053920</v>
      </c>
      <c r="I1342" s="23">
        <v>173191000</v>
      </c>
      <c r="J1342" s="16" t="s">
        <v>3598</v>
      </c>
      <c r="K1342" s="16" t="s">
        <v>48</v>
      </c>
      <c r="L1342" s="15" t="s">
        <v>4419</v>
      </c>
      <c r="M1342" s="15" t="s">
        <v>4420</v>
      </c>
      <c r="N1342" s="15" t="s">
        <v>4421</v>
      </c>
      <c r="O1342" s="15" t="s">
        <v>4422</v>
      </c>
      <c r="P1342" s="16"/>
      <c r="Q1342" s="16"/>
      <c r="R1342" s="16"/>
      <c r="S1342" s="16"/>
      <c r="T1342" s="16"/>
      <c r="U1342" s="17"/>
      <c r="V1342" t="s">
        <v>3525</v>
      </c>
      <c r="W1342" s="16"/>
      <c r="X1342" s="18"/>
      <c r="Y1342" s="21"/>
      <c r="Z1342" s="16"/>
      <c r="AA1342" s="19" t="str">
        <f t="shared" si="24"/>
        <v/>
      </c>
      <c r="AB1342" s="17"/>
      <c r="AC1342" s="17"/>
      <c r="AD1342" s="17" t="s">
        <v>325</v>
      </c>
      <c r="AE1342" s="15"/>
      <c r="AF1342" s="16" t="s">
        <v>53</v>
      </c>
      <c r="AG1342" s="15" t="s">
        <v>383</v>
      </c>
      <c r="AH1342"/>
      <c r="AI1342"/>
      <c r="AJ1342"/>
      <c r="AK1342"/>
      <c r="AL1342"/>
      <c r="AM1342"/>
      <c r="AN1342"/>
      <c r="AO1342"/>
      <c r="AP1342"/>
    </row>
    <row r="1343" spans="1:42" s="33" customFormat="1" ht="63" hidden="1" customHeight="1" x14ac:dyDescent="0.25">
      <c r="A1343" s="13" t="s">
        <v>942</v>
      </c>
      <c r="B1343" s="14">
        <v>32101656</v>
      </c>
      <c r="C1343" s="15" t="s">
        <v>4481</v>
      </c>
      <c r="D1343" s="15" t="s">
        <v>3571</v>
      </c>
      <c r="E1343" s="14" t="s">
        <v>3585</v>
      </c>
      <c r="F1343" s="14" t="s">
        <v>3615</v>
      </c>
      <c r="G1343" s="24" t="s">
        <v>3683</v>
      </c>
      <c r="H1343" s="23">
        <v>131000000</v>
      </c>
      <c r="I1343" s="23">
        <v>131000000</v>
      </c>
      <c r="J1343" s="16" t="s">
        <v>3598</v>
      </c>
      <c r="K1343" s="16" t="s">
        <v>48</v>
      </c>
      <c r="L1343" s="15" t="s">
        <v>4427</v>
      </c>
      <c r="M1343" s="15" t="s">
        <v>4420</v>
      </c>
      <c r="N1343" s="15" t="s">
        <v>4428</v>
      </c>
      <c r="O1343" s="15" t="s">
        <v>4429</v>
      </c>
      <c r="P1343" s="16"/>
      <c r="Q1343" s="16"/>
      <c r="R1343" s="16"/>
      <c r="S1343" s="16"/>
      <c r="T1343" s="16"/>
      <c r="U1343" s="17"/>
      <c r="V1343" s="17"/>
      <c r="W1343" s="16"/>
      <c r="X1343" s="18"/>
      <c r="Y1343" s="21"/>
      <c r="Z1343" s="16"/>
      <c r="AA1343" s="19" t="str">
        <f t="shared" si="24"/>
        <v/>
      </c>
      <c r="AB1343" s="17"/>
      <c r="AC1343" s="17"/>
      <c r="AD1343" s="17" t="s">
        <v>325</v>
      </c>
      <c r="AE1343" s="15"/>
      <c r="AF1343" s="16" t="s">
        <v>53</v>
      </c>
      <c r="AG1343" s="15" t="s">
        <v>383</v>
      </c>
      <c r="AH1343"/>
      <c r="AI1343"/>
      <c r="AJ1343"/>
      <c r="AK1343"/>
      <c r="AL1343"/>
      <c r="AM1343"/>
      <c r="AN1343"/>
      <c r="AO1343"/>
      <c r="AP1343"/>
    </row>
    <row r="1344" spans="1:42" s="33" customFormat="1" ht="63" hidden="1" customHeight="1" x14ac:dyDescent="0.25">
      <c r="A1344" s="13" t="s">
        <v>942</v>
      </c>
      <c r="B1344" s="14">
        <v>39121000</v>
      </c>
      <c r="C1344" s="15" t="s">
        <v>4482</v>
      </c>
      <c r="D1344" s="15" t="s">
        <v>3571</v>
      </c>
      <c r="E1344" s="14" t="s">
        <v>3585</v>
      </c>
      <c r="F1344" s="22" t="s">
        <v>3680</v>
      </c>
      <c r="G1344" s="24" t="s">
        <v>3683</v>
      </c>
      <c r="H1344" s="23">
        <v>35244431</v>
      </c>
      <c r="I1344" s="23">
        <v>35244431</v>
      </c>
      <c r="J1344" s="16" t="s">
        <v>3598</v>
      </c>
      <c r="K1344" s="16" t="s">
        <v>48</v>
      </c>
      <c r="L1344" s="15" t="s">
        <v>4474</v>
      </c>
      <c r="M1344" s="15" t="s">
        <v>4420</v>
      </c>
      <c r="N1344" s="15" t="s">
        <v>4475</v>
      </c>
      <c r="O1344" s="15" t="s">
        <v>4476</v>
      </c>
      <c r="P1344" s="16"/>
      <c r="Q1344" s="16"/>
      <c r="R1344" s="16"/>
      <c r="S1344" s="16"/>
      <c r="T1344" s="16"/>
      <c r="U1344" s="17"/>
      <c r="V1344">
        <v>8019</v>
      </c>
      <c r="W1344" s="16">
        <v>43116</v>
      </c>
      <c r="X1344" s="18">
        <v>43116</v>
      </c>
      <c r="Y1344" s="21">
        <v>2018060003668</v>
      </c>
      <c r="Z1344" s="16">
        <v>4600007997</v>
      </c>
      <c r="AA1344" s="19">
        <f t="shared" si="24"/>
        <v>1</v>
      </c>
      <c r="AB1344" s="17" t="s">
        <v>4483</v>
      </c>
      <c r="AC1344" s="17">
        <v>43465</v>
      </c>
      <c r="AD1344" s="17" t="s">
        <v>361</v>
      </c>
      <c r="AE1344" s="15"/>
      <c r="AF1344" s="16" t="s">
        <v>53</v>
      </c>
      <c r="AG1344" s="15" t="s">
        <v>383</v>
      </c>
      <c r="AH1344"/>
      <c r="AI1344"/>
      <c r="AJ1344"/>
      <c r="AK1344"/>
      <c r="AL1344"/>
      <c r="AM1344"/>
      <c r="AN1344"/>
      <c r="AO1344"/>
      <c r="AP1344"/>
    </row>
    <row r="1345" spans="1:42" s="33" customFormat="1" ht="63" hidden="1" customHeight="1" x14ac:dyDescent="0.25">
      <c r="A1345" s="13" t="s">
        <v>942</v>
      </c>
      <c r="B1345" s="14">
        <v>72151500</v>
      </c>
      <c r="C1345" s="15" t="s">
        <v>4484</v>
      </c>
      <c r="D1345" s="15" t="s">
        <v>3571</v>
      </c>
      <c r="E1345" s="14" t="s">
        <v>3577</v>
      </c>
      <c r="F1345" s="14" t="s">
        <v>3672</v>
      </c>
      <c r="G1345" s="24" t="s">
        <v>3683</v>
      </c>
      <c r="H1345" s="23">
        <v>70000000</v>
      </c>
      <c r="I1345" s="23">
        <v>70000000</v>
      </c>
      <c r="J1345" s="16" t="s">
        <v>3598</v>
      </c>
      <c r="K1345" s="16" t="s">
        <v>48</v>
      </c>
      <c r="L1345" s="15" t="s">
        <v>4485</v>
      </c>
      <c r="M1345" s="15" t="s">
        <v>4420</v>
      </c>
      <c r="N1345" s="15" t="s">
        <v>4486</v>
      </c>
      <c r="O1345" s="15" t="s">
        <v>4487</v>
      </c>
      <c r="P1345" s="16"/>
      <c r="Q1345" s="16"/>
      <c r="R1345" s="16"/>
      <c r="S1345" s="16"/>
      <c r="T1345" s="16"/>
      <c r="U1345" s="17"/>
      <c r="V1345" s="17"/>
      <c r="W1345" s="16">
        <v>20922</v>
      </c>
      <c r="X1345" s="18"/>
      <c r="Y1345" s="21"/>
      <c r="Z1345" s="16"/>
      <c r="AA1345" s="19">
        <f t="shared" si="24"/>
        <v>0</v>
      </c>
      <c r="AB1345" s="17"/>
      <c r="AC1345" s="17"/>
      <c r="AD1345" s="17" t="s">
        <v>1493</v>
      </c>
      <c r="AE1345" s="15"/>
      <c r="AF1345" s="16" t="s">
        <v>53</v>
      </c>
      <c r="AG1345" s="15" t="s">
        <v>383</v>
      </c>
      <c r="AH1345"/>
      <c r="AI1345"/>
      <c r="AJ1345"/>
      <c r="AK1345"/>
      <c r="AL1345"/>
      <c r="AM1345"/>
      <c r="AN1345"/>
      <c r="AO1345"/>
      <c r="AP1345"/>
    </row>
    <row r="1346" spans="1:42" s="33" customFormat="1" ht="63" hidden="1" customHeight="1" x14ac:dyDescent="0.25">
      <c r="A1346" s="13" t="s">
        <v>942</v>
      </c>
      <c r="B1346" s="14" t="s">
        <v>4488</v>
      </c>
      <c r="C1346" s="15" t="s">
        <v>4489</v>
      </c>
      <c r="D1346" s="15" t="s">
        <v>3571</v>
      </c>
      <c r="E1346" s="14" t="s">
        <v>3579</v>
      </c>
      <c r="F1346" s="14" t="s">
        <v>3672</v>
      </c>
      <c r="G1346" s="24" t="s">
        <v>3683</v>
      </c>
      <c r="H1346" s="23">
        <v>59745617</v>
      </c>
      <c r="I1346" s="23">
        <v>59745617</v>
      </c>
      <c r="J1346" s="16" t="s">
        <v>3598</v>
      </c>
      <c r="K1346" s="16" t="s">
        <v>48</v>
      </c>
      <c r="L1346" s="15" t="s">
        <v>3523</v>
      </c>
      <c r="M1346" s="15" t="s">
        <v>4420</v>
      </c>
      <c r="N1346" s="15" t="s">
        <v>4458</v>
      </c>
      <c r="O1346" s="15" t="s">
        <v>4459</v>
      </c>
      <c r="P1346" s="16"/>
      <c r="Q1346" s="16"/>
      <c r="R1346" s="16"/>
      <c r="S1346" s="16"/>
      <c r="T1346" s="16"/>
      <c r="U1346" s="17"/>
      <c r="V1346" s="17"/>
      <c r="W1346" s="16"/>
      <c r="X1346" s="18"/>
      <c r="Y1346" s="21"/>
      <c r="Z1346" s="16"/>
      <c r="AA1346" s="19" t="str">
        <f t="shared" si="24"/>
        <v/>
      </c>
      <c r="AB1346" s="17"/>
      <c r="AC1346" s="17"/>
      <c r="AD1346" s="17" t="s">
        <v>325</v>
      </c>
      <c r="AE1346" s="15"/>
      <c r="AF1346" s="16" t="s">
        <v>53</v>
      </c>
      <c r="AG1346" s="15" t="s">
        <v>383</v>
      </c>
      <c r="AH1346"/>
      <c r="AI1346"/>
      <c r="AJ1346"/>
      <c r="AK1346"/>
      <c r="AL1346"/>
      <c r="AM1346"/>
      <c r="AN1346"/>
      <c r="AO1346"/>
      <c r="AP1346"/>
    </row>
    <row r="1347" spans="1:42" s="33" customFormat="1" ht="63" hidden="1" customHeight="1" x14ac:dyDescent="0.25">
      <c r="A1347" s="13" t="s">
        <v>942</v>
      </c>
      <c r="B1347" s="14">
        <v>53102710</v>
      </c>
      <c r="C1347" s="15" t="s">
        <v>4490</v>
      </c>
      <c r="D1347" s="15" t="s">
        <v>3571</v>
      </c>
      <c r="E1347" s="14" t="s">
        <v>3585</v>
      </c>
      <c r="F1347" s="14" t="s">
        <v>3672</v>
      </c>
      <c r="G1347" s="24" t="s">
        <v>3683</v>
      </c>
      <c r="H1347" s="23">
        <v>44935000</v>
      </c>
      <c r="I1347" s="23">
        <v>44935000</v>
      </c>
      <c r="J1347" s="16" t="s">
        <v>3598</v>
      </c>
      <c r="K1347" s="16" t="s">
        <v>48</v>
      </c>
      <c r="L1347" s="15" t="s">
        <v>3521</v>
      </c>
      <c r="M1347" s="15" t="s">
        <v>1283</v>
      </c>
      <c r="N1347" s="15">
        <v>3839345</v>
      </c>
      <c r="O1347" s="15" t="s">
        <v>4361</v>
      </c>
      <c r="P1347" s="16"/>
      <c r="Q1347" s="16"/>
      <c r="R1347" s="16"/>
      <c r="S1347" s="16"/>
      <c r="T1347" s="16"/>
      <c r="U1347" s="17"/>
      <c r="V1347" s="17"/>
      <c r="W1347" s="16"/>
      <c r="X1347" s="18"/>
      <c r="Y1347" s="21"/>
      <c r="Z1347" s="16"/>
      <c r="AA1347" s="19" t="str">
        <f t="shared" si="24"/>
        <v/>
      </c>
      <c r="AB1347" s="17"/>
      <c r="AC1347" s="17"/>
      <c r="AD1347" s="17" t="s">
        <v>325</v>
      </c>
      <c r="AE1347" s="15"/>
      <c r="AF1347" s="16" t="s">
        <v>53</v>
      </c>
      <c r="AG1347" s="15" t="s">
        <v>383</v>
      </c>
      <c r="AH1347"/>
      <c r="AI1347"/>
      <c r="AJ1347"/>
      <c r="AK1347"/>
      <c r="AL1347"/>
      <c r="AM1347"/>
      <c r="AN1347"/>
      <c r="AO1347"/>
      <c r="AP1347"/>
    </row>
    <row r="1348" spans="1:42" s="33" customFormat="1" ht="63" hidden="1" customHeight="1" x14ac:dyDescent="0.25">
      <c r="A1348" s="13" t="s">
        <v>942</v>
      </c>
      <c r="B1348" s="14">
        <v>80111701</v>
      </c>
      <c r="C1348" s="15" t="s">
        <v>4491</v>
      </c>
      <c r="D1348" s="15" t="s">
        <v>3571</v>
      </c>
      <c r="E1348" s="14" t="s">
        <v>3585</v>
      </c>
      <c r="F1348" s="22" t="s">
        <v>3680</v>
      </c>
      <c r="G1348" s="24" t="s">
        <v>3683</v>
      </c>
      <c r="H1348" s="23">
        <v>80338148</v>
      </c>
      <c r="I1348" s="23">
        <v>80338148</v>
      </c>
      <c r="J1348" s="16" t="s">
        <v>3598</v>
      </c>
      <c r="K1348" s="16" t="s">
        <v>48</v>
      </c>
      <c r="L1348" s="15" t="s">
        <v>1282</v>
      </c>
      <c r="M1348" s="15" t="s">
        <v>1283</v>
      </c>
      <c r="N1348" s="15" t="s">
        <v>4391</v>
      </c>
      <c r="O1348" s="15" t="s">
        <v>1285</v>
      </c>
      <c r="P1348" s="16"/>
      <c r="Q1348" s="16"/>
      <c r="R1348" s="16"/>
      <c r="S1348" s="16"/>
      <c r="T1348" s="16"/>
      <c r="U1348" s="17"/>
      <c r="V1348">
        <v>8039</v>
      </c>
      <c r="W1348" s="16">
        <v>20179</v>
      </c>
      <c r="X1348" s="18">
        <v>43116</v>
      </c>
      <c r="Y1348" s="21">
        <v>4600008011</v>
      </c>
      <c r="Z1348" s="16">
        <v>4600008011</v>
      </c>
      <c r="AA1348" s="19">
        <f t="shared" si="24"/>
        <v>1</v>
      </c>
      <c r="AB1348" s="17" t="s">
        <v>4492</v>
      </c>
      <c r="AC1348" s="17">
        <v>43465</v>
      </c>
      <c r="AD1348" s="17" t="s">
        <v>1493</v>
      </c>
      <c r="AE1348" s="15"/>
      <c r="AF1348" s="16" t="s">
        <v>53</v>
      </c>
      <c r="AG1348" s="15" t="s">
        <v>383</v>
      </c>
      <c r="AH1348"/>
      <c r="AI1348"/>
      <c r="AJ1348"/>
      <c r="AK1348"/>
      <c r="AL1348"/>
      <c r="AM1348"/>
      <c r="AN1348"/>
      <c r="AO1348"/>
      <c r="AP1348"/>
    </row>
    <row r="1349" spans="1:42" s="33" customFormat="1" ht="63" hidden="1" customHeight="1" x14ac:dyDescent="0.25">
      <c r="A1349" s="13" t="s">
        <v>942</v>
      </c>
      <c r="B1349" s="14">
        <v>80111701</v>
      </c>
      <c r="C1349" s="15" t="s">
        <v>4493</v>
      </c>
      <c r="D1349" s="15" t="s">
        <v>3571</v>
      </c>
      <c r="E1349" s="14" t="s">
        <v>3585</v>
      </c>
      <c r="F1349" s="22" t="s">
        <v>3680</v>
      </c>
      <c r="G1349" s="24" t="s">
        <v>3683</v>
      </c>
      <c r="H1349" s="23">
        <v>80338148</v>
      </c>
      <c r="I1349" s="23">
        <v>80338148</v>
      </c>
      <c r="J1349" s="16" t="s">
        <v>3598</v>
      </c>
      <c r="K1349" s="16" t="s">
        <v>48</v>
      </c>
      <c r="L1349" s="15" t="s">
        <v>1282</v>
      </c>
      <c r="M1349" s="15" t="s">
        <v>1283</v>
      </c>
      <c r="N1349" s="15" t="s">
        <v>4391</v>
      </c>
      <c r="O1349" s="15" t="s">
        <v>1285</v>
      </c>
      <c r="P1349" s="16"/>
      <c r="Q1349" s="16"/>
      <c r="R1349" s="16"/>
      <c r="S1349" s="16"/>
      <c r="T1349" s="16"/>
      <c r="U1349" s="17"/>
      <c r="V1349">
        <v>8033</v>
      </c>
      <c r="W1349" s="16">
        <v>20178</v>
      </c>
      <c r="X1349" s="18">
        <v>43116</v>
      </c>
      <c r="Y1349" s="21">
        <v>4600008011</v>
      </c>
      <c r="Z1349" s="16">
        <v>4600008011</v>
      </c>
      <c r="AA1349" s="19">
        <f t="shared" si="24"/>
        <v>1</v>
      </c>
      <c r="AB1349" s="17" t="s">
        <v>4494</v>
      </c>
      <c r="AC1349" s="17">
        <v>43465</v>
      </c>
      <c r="AD1349" s="17" t="s">
        <v>1493</v>
      </c>
      <c r="AE1349" s="15"/>
      <c r="AF1349" s="16" t="s">
        <v>53</v>
      </c>
      <c r="AG1349" s="15" t="s">
        <v>383</v>
      </c>
      <c r="AH1349"/>
      <c r="AI1349"/>
      <c r="AJ1349"/>
      <c r="AK1349"/>
      <c r="AL1349"/>
      <c r="AM1349"/>
      <c r="AN1349"/>
      <c r="AO1349"/>
      <c r="AP1349"/>
    </row>
    <row r="1350" spans="1:42" s="33" customFormat="1" ht="63" hidden="1" customHeight="1" x14ac:dyDescent="0.25">
      <c r="A1350" s="13" t="s">
        <v>942</v>
      </c>
      <c r="B1350" s="14" t="s">
        <v>4393</v>
      </c>
      <c r="C1350" s="15" t="s">
        <v>4495</v>
      </c>
      <c r="D1350" s="15" t="s">
        <v>3571</v>
      </c>
      <c r="E1350" s="14" t="s">
        <v>3582</v>
      </c>
      <c r="F1350" s="22" t="s">
        <v>3680</v>
      </c>
      <c r="G1350" s="24" t="s">
        <v>3683</v>
      </c>
      <c r="H1350" s="23">
        <v>321264872</v>
      </c>
      <c r="I1350" s="23">
        <v>321264872</v>
      </c>
      <c r="J1350" s="16" t="s">
        <v>3598</v>
      </c>
      <c r="K1350" s="16" t="s">
        <v>48</v>
      </c>
      <c r="L1350" s="15" t="s">
        <v>1282</v>
      </c>
      <c r="M1350" s="15" t="s">
        <v>1283</v>
      </c>
      <c r="N1350" s="15" t="s">
        <v>4391</v>
      </c>
      <c r="O1350" s="15" t="s">
        <v>1285</v>
      </c>
      <c r="P1350" s="16"/>
      <c r="Q1350" s="16"/>
      <c r="R1350" s="16"/>
      <c r="S1350" s="16"/>
      <c r="T1350" s="16"/>
      <c r="U1350" s="17"/>
      <c r="V1350">
        <v>8030</v>
      </c>
      <c r="W1350" s="16">
        <v>43117</v>
      </c>
      <c r="X1350" s="18">
        <v>43116</v>
      </c>
      <c r="Y1350" s="21">
        <v>4600007994</v>
      </c>
      <c r="Z1350" s="16">
        <v>4600007994</v>
      </c>
      <c r="AA1350" s="19">
        <f t="shared" si="24"/>
        <v>1</v>
      </c>
      <c r="AB1350" s="17" t="s">
        <v>4496</v>
      </c>
      <c r="AC1350" s="17"/>
      <c r="AD1350" s="17" t="s">
        <v>361</v>
      </c>
      <c r="AE1350" s="15"/>
      <c r="AF1350" s="16" t="s">
        <v>53</v>
      </c>
      <c r="AG1350" s="15" t="s">
        <v>383</v>
      </c>
      <c r="AH1350"/>
      <c r="AI1350"/>
      <c r="AJ1350"/>
      <c r="AK1350"/>
      <c r="AL1350"/>
      <c r="AM1350"/>
      <c r="AN1350"/>
      <c r="AO1350"/>
      <c r="AP1350"/>
    </row>
    <row r="1351" spans="1:42" s="33" customFormat="1" ht="63" hidden="1" customHeight="1" x14ac:dyDescent="0.25">
      <c r="A1351" s="13" t="s">
        <v>942</v>
      </c>
      <c r="B1351" s="14">
        <v>72102900</v>
      </c>
      <c r="C1351" s="15" t="s">
        <v>4497</v>
      </c>
      <c r="D1351" s="15" t="s">
        <v>3571</v>
      </c>
      <c r="E1351" s="14" t="s">
        <v>3586</v>
      </c>
      <c r="F1351" s="14" t="s">
        <v>3682</v>
      </c>
      <c r="G1351" s="24" t="s">
        <v>3683</v>
      </c>
      <c r="H1351" s="23">
        <v>130000000</v>
      </c>
      <c r="I1351" s="23">
        <v>130000000</v>
      </c>
      <c r="J1351" s="16" t="s">
        <v>3598</v>
      </c>
      <c r="K1351" s="16" t="s">
        <v>48</v>
      </c>
      <c r="L1351" s="15" t="s">
        <v>4474</v>
      </c>
      <c r="M1351" s="15" t="s">
        <v>4420</v>
      </c>
      <c r="N1351" s="15" t="s">
        <v>4475</v>
      </c>
      <c r="O1351" s="15" t="s">
        <v>4476</v>
      </c>
      <c r="P1351" s="16"/>
      <c r="Q1351" s="16"/>
      <c r="R1351" s="16"/>
      <c r="S1351" s="16"/>
      <c r="T1351" s="16"/>
      <c r="U1351" s="17"/>
      <c r="V1351" s="17"/>
      <c r="W1351" s="16"/>
      <c r="X1351" s="18"/>
      <c r="Y1351" s="21"/>
      <c r="Z1351" s="16"/>
      <c r="AA1351" s="19" t="str">
        <f t="shared" si="24"/>
        <v/>
      </c>
      <c r="AB1351" s="17"/>
      <c r="AC1351" s="17"/>
      <c r="AD1351" s="17" t="s">
        <v>325</v>
      </c>
      <c r="AE1351" s="15"/>
      <c r="AF1351" s="16" t="s">
        <v>53</v>
      </c>
      <c r="AG1351" s="15" t="s">
        <v>383</v>
      </c>
      <c r="AH1351"/>
      <c r="AI1351"/>
      <c r="AJ1351"/>
      <c r="AK1351"/>
      <c r="AL1351"/>
      <c r="AM1351"/>
      <c r="AN1351"/>
      <c r="AO1351"/>
      <c r="AP1351"/>
    </row>
    <row r="1352" spans="1:42" s="33" customFormat="1" ht="63" hidden="1" customHeight="1" x14ac:dyDescent="0.25">
      <c r="A1352" s="13" t="s">
        <v>942</v>
      </c>
      <c r="B1352" s="14" t="s">
        <v>4498</v>
      </c>
      <c r="C1352" s="15" t="s">
        <v>4499</v>
      </c>
      <c r="D1352" s="15" t="s">
        <v>3573</v>
      </c>
      <c r="E1352" s="14" t="s">
        <v>3577</v>
      </c>
      <c r="F1352" s="14" t="s">
        <v>3672</v>
      </c>
      <c r="G1352" s="24" t="s">
        <v>3683</v>
      </c>
      <c r="H1352" s="23">
        <v>75037066</v>
      </c>
      <c r="I1352" s="23">
        <v>75037066</v>
      </c>
      <c r="J1352" s="16" t="s">
        <v>3598</v>
      </c>
      <c r="K1352" s="16" t="s">
        <v>48</v>
      </c>
      <c r="L1352" s="15" t="s">
        <v>4384</v>
      </c>
      <c r="M1352" s="15" t="s">
        <v>4500</v>
      </c>
      <c r="N1352" s="15" t="s">
        <v>4386</v>
      </c>
      <c r="O1352" s="15" t="s">
        <v>4387</v>
      </c>
      <c r="P1352" s="16"/>
      <c r="Q1352" s="16"/>
      <c r="R1352" s="16"/>
      <c r="S1352" s="16"/>
      <c r="T1352" s="16"/>
      <c r="U1352" s="17"/>
      <c r="V1352" s="17"/>
      <c r="W1352" s="16"/>
      <c r="X1352" s="18"/>
      <c r="Y1352" s="21"/>
      <c r="Z1352" s="16"/>
      <c r="AA1352" s="19" t="str">
        <f t="shared" si="24"/>
        <v/>
      </c>
      <c r="AB1352" s="17"/>
      <c r="AC1352" s="17"/>
      <c r="AD1352" s="17" t="s">
        <v>325</v>
      </c>
      <c r="AE1352" s="15"/>
      <c r="AF1352" s="16" t="s">
        <v>53</v>
      </c>
      <c r="AG1352" s="15" t="s">
        <v>383</v>
      </c>
      <c r="AH1352"/>
      <c r="AI1352"/>
      <c r="AJ1352"/>
      <c r="AK1352"/>
      <c r="AL1352"/>
      <c r="AM1352"/>
      <c r="AN1352"/>
      <c r="AO1352"/>
      <c r="AP1352"/>
    </row>
    <row r="1353" spans="1:42" s="33" customFormat="1" ht="63" hidden="1" customHeight="1" x14ac:dyDescent="0.25">
      <c r="A1353" s="13" t="s">
        <v>942</v>
      </c>
      <c r="B1353" s="14" t="s">
        <v>4498</v>
      </c>
      <c r="C1353" s="15" t="s">
        <v>4501</v>
      </c>
      <c r="D1353" s="15" t="s">
        <v>3571</v>
      </c>
      <c r="E1353" s="14" t="s">
        <v>3577</v>
      </c>
      <c r="F1353" s="14" t="s">
        <v>3672</v>
      </c>
      <c r="G1353" s="24" t="s">
        <v>3683</v>
      </c>
      <c r="H1353" s="23">
        <v>77384916</v>
      </c>
      <c r="I1353" s="23">
        <v>77384916</v>
      </c>
      <c r="J1353" s="16" t="s">
        <v>3598</v>
      </c>
      <c r="K1353" s="16" t="s">
        <v>48</v>
      </c>
      <c r="L1353" s="15" t="s">
        <v>4384</v>
      </c>
      <c r="M1353" s="15" t="s">
        <v>4500</v>
      </c>
      <c r="N1353" s="15" t="s">
        <v>4386</v>
      </c>
      <c r="O1353" s="15" t="s">
        <v>4387</v>
      </c>
      <c r="P1353" s="16"/>
      <c r="Q1353" s="16"/>
      <c r="R1353" s="16"/>
      <c r="S1353" s="16"/>
      <c r="T1353" s="16"/>
      <c r="U1353" s="17"/>
      <c r="V1353" s="17"/>
      <c r="W1353" s="16"/>
      <c r="X1353" s="18"/>
      <c r="Y1353" s="21"/>
      <c r="Z1353" s="16"/>
      <c r="AA1353" s="19" t="str">
        <f t="shared" si="24"/>
        <v/>
      </c>
      <c r="AB1353" s="17"/>
      <c r="AC1353" s="17"/>
      <c r="AD1353" s="17" t="s">
        <v>325</v>
      </c>
      <c r="AE1353" s="15"/>
      <c r="AF1353" s="16" t="s">
        <v>53</v>
      </c>
      <c r="AG1353" s="15" t="s">
        <v>383</v>
      </c>
      <c r="AH1353"/>
      <c r="AI1353"/>
      <c r="AJ1353"/>
      <c r="AK1353"/>
      <c r="AL1353"/>
      <c r="AM1353"/>
      <c r="AN1353"/>
      <c r="AO1353"/>
      <c r="AP1353"/>
    </row>
    <row r="1354" spans="1:42" s="33" customFormat="1" ht="63" hidden="1" customHeight="1" x14ac:dyDescent="0.25">
      <c r="A1354" s="13" t="s">
        <v>942</v>
      </c>
      <c r="B1354" s="14" t="s">
        <v>4502</v>
      </c>
      <c r="C1354" s="15" t="s">
        <v>4503</v>
      </c>
      <c r="D1354" s="15" t="s">
        <v>3571</v>
      </c>
      <c r="E1354" s="14" t="s">
        <v>3585</v>
      </c>
      <c r="F1354" s="14" t="s">
        <v>3615</v>
      </c>
      <c r="G1354" s="24" t="s">
        <v>3683</v>
      </c>
      <c r="H1354" s="23">
        <v>100000000</v>
      </c>
      <c r="I1354" s="23">
        <v>100000000</v>
      </c>
      <c r="J1354" s="16" t="s">
        <v>3598</v>
      </c>
      <c r="K1354" s="16" t="s">
        <v>48</v>
      </c>
      <c r="L1354" s="15" t="s">
        <v>3523</v>
      </c>
      <c r="M1354" s="15" t="s">
        <v>4420</v>
      </c>
      <c r="N1354" s="15" t="s">
        <v>4504</v>
      </c>
      <c r="O1354" s="15" t="s">
        <v>4459</v>
      </c>
      <c r="P1354" s="16"/>
      <c r="Q1354" s="16"/>
      <c r="R1354" s="16"/>
      <c r="S1354" s="16"/>
      <c r="T1354" s="16"/>
      <c r="U1354" s="17"/>
      <c r="V1354" s="17"/>
      <c r="W1354" s="16"/>
      <c r="X1354" s="18"/>
      <c r="Y1354" s="21"/>
      <c r="Z1354" s="16"/>
      <c r="AA1354" s="19" t="str">
        <f t="shared" si="24"/>
        <v/>
      </c>
      <c r="AB1354" s="17"/>
      <c r="AC1354" s="17"/>
      <c r="AD1354" s="17" t="s">
        <v>325</v>
      </c>
      <c r="AE1354" s="15"/>
      <c r="AF1354" s="16" t="s">
        <v>53</v>
      </c>
      <c r="AG1354" s="15" t="s">
        <v>383</v>
      </c>
      <c r="AH1354"/>
      <c r="AI1354"/>
      <c r="AJ1354"/>
      <c r="AK1354"/>
      <c r="AL1354"/>
      <c r="AM1354"/>
      <c r="AN1354"/>
      <c r="AO1354"/>
      <c r="AP1354"/>
    </row>
    <row r="1355" spans="1:42" s="33" customFormat="1" ht="63" hidden="1" customHeight="1" x14ac:dyDescent="0.25">
      <c r="A1355" s="13" t="s">
        <v>942</v>
      </c>
      <c r="B1355" s="14">
        <v>78181500</v>
      </c>
      <c r="C1355" s="15" t="s">
        <v>4505</v>
      </c>
      <c r="D1355" s="15" t="s">
        <v>3571</v>
      </c>
      <c r="E1355" s="14" t="s">
        <v>3577</v>
      </c>
      <c r="F1355" s="14" t="s">
        <v>3672</v>
      </c>
      <c r="G1355" s="24" t="s">
        <v>3683</v>
      </c>
      <c r="H1355" s="23">
        <v>70000000</v>
      </c>
      <c r="I1355" s="23">
        <v>70000000</v>
      </c>
      <c r="J1355" s="16" t="s">
        <v>3598</v>
      </c>
      <c r="K1355" s="16" t="s">
        <v>48</v>
      </c>
      <c r="L1355" s="15" t="s">
        <v>1282</v>
      </c>
      <c r="M1355" s="15" t="s">
        <v>1283</v>
      </c>
      <c r="N1355" s="15" t="s">
        <v>4391</v>
      </c>
      <c r="O1355" s="15" t="s">
        <v>1285</v>
      </c>
      <c r="P1355" s="16"/>
      <c r="Q1355" s="16"/>
      <c r="R1355" s="16"/>
      <c r="S1355" s="16"/>
      <c r="T1355" s="16"/>
      <c r="U1355" s="17"/>
      <c r="V1355" s="17"/>
      <c r="W1355" s="16"/>
      <c r="X1355" s="18"/>
      <c r="Y1355" s="21"/>
      <c r="Z1355" s="16"/>
      <c r="AA1355" s="19" t="str">
        <f t="shared" ref="AA1355:AA1418" si="25">+IF(AND(W1355="",X1355="",Y1355="",Z1355=""),"",IF(AND(W1355&lt;&gt;"",X1355="",Y1355="",Z1355=""),0%,IF(AND(W1355&lt;&gt;"",X1355&lt;&gt;"",Y1355="",Z1355=""),33%,IF(AND(W1355&lt;&gt;"",X1355&lt;&gt;"",Y1355&lt;&gt;"",Z1355=""),66%,IF(AND(W1355&lt;&gt;"",X1355&lt;&gt;"",Y1355&lt;&gt;"",Z1355&lt;&gt;""),100%,"Información incompleta")))))</f>
        <v/>
      </c>
      <c r="AB1355" s="17"/>
      <c r="AC1355" s="17"/>
      <c r="AD1355" s="17" t="s">
        <v>325</v>
      </c>
      <c r="AE1355" s="15"/>
      <c r="AF1355" s="16" t="s">
        <v>53</v>
      </c>
      <c r="AG1355" s="15" t="s">
        <v>383</v>
      </c>
      <c r="AH1355"/>
      <c r="AI1355"/>
      <c r="AJ1355"/>
      <c r="AK1355"/>
      <c r="AL1355"/>
      <c r="AM1355"/>
      <c r="AN1355"/>
      <c r="AO1355"/>
      <c r="AP1355"/>
    </row>
    <row r="1356" spans="1:42" s="33" customFormat="1" ht="63" hidden="1" customHeight="1" x14ac:dyDescent="0.25">
      <c r="A1356" s="13" t="s">
        <v>942</v>
      </c>
      <c r="B1356" s="14">
        <v>70111703</v>
      </c>
      <c r="C1356" s="15" t="s">
        <v>4506</v>
      </c>
      <c r="D1356" s="15" t="s">
        <v>3571</v>
      </c>
      <c r="E1356" s="14" t="s">
        <v>3582</v>
      </c>
      <c r="F1356" s="14" t="s">
        <v>3672</v>
      </c>
      <c r="G1356" s="24" t="s">
        <v>3683</v>
      </c>
      <c r="H1356" s="23">
        <v>65000000</v>
      </c>
      <c r="I1356" s="23">
        <v>65000000</v>
      </c>
      <c r="J1356" s="16" t="s">
        <v>3598</v>
      </c>
      <c r="K1356" s="16" t="s">
        <v>48</v>
      </c>
      <c r="L1356" s="15" t="s">
        <v>4474</v>
      </c>
      <c r="M1356" s="15" t="s">
        <v>4420</v>
      </c>
      <c r="N1356" s="15" t="s">
        <v>4475</v>
      </c>
      <c r="O1356" s="15" t="s">
        <v>4476</v>
      </c>
      <c r="P1356" s="16"/>
      <c r="Q1356" s="16"/>
      <c r="R1356" s="16"/>
      <c r="S1356" s="16"/>
      <c r="T1356" s="16"/>
      <c r="U1356" s="17"/>
      <c r="V1356" s="17"/>
      <c r="W1356" s="16"/>
      <c r="X1356" s="18"/>
      <c r="Y1356" s="21"/>
      <c r="Z1356" s="16"/>
      <c r="AA1356" s="19" t="str">
        <f t="shared" si="25"/>
        <v/>
      </c>
      <c r="AB1356" s="17"/>
      <c r="AC1356" s="17"/>
      <c r="AD1356" s="17" t="s">
        <v>325</v>
      </c>
      <c r="AE1356" s="15"/>
      <c r="AF1356" s="16" t="s">
        <v>53</v>
      </c>
      <c r="AG1356" s="15" t="s">
        <v>383</v>
      </c>
      <c r="AH1356"/>
      <c r="AI1356"/>
      <c r="AJ1356"/>
      <c r="AK1356"/>
      <c r="AL1356"/>
      <c r="AM1356"/>
      <c r="AN1356"/>
      <c r="AO1356"/>
      <c r="AP1356"/>
    </row>
    <row r="1357" spans="1:42" s="33" customFormat="1" ht="63" hidden="1" customHeight="1" x14ac:dyDescent="0.25">
      <c r="A1357" s="13" t="s">
        <v>942</v>
      </c>
      <c r="B1357" s="14">
        <v>72121101</v>
      </c>
      <c r="C1357" s="15" t="s">
        <v>4507</v>
      </c>
      <c r="D1357" s="15" t="s">
        <v>3572</v>
      </c>
      <c r="E1357" s="14" t="s">
        <v>3584</v>
      </c>
      <c r="F1357" s="14" t="s">
        <v>3672</v>
      </c>
      <c r="G1357" s="24" t="s">
        <v>3683</v>
      </c>
      <c r="H1357" s="23">
        <v>74500000</v>
      </c>
      <c r="I1357" s="23">
        <v>74500000</v>
      </c>
      <c r="J1357" s="16" t="s">
        <v>3598</v>
      </c>
      <c r="K1357" s="16" t="s">
        <v>48</v>
      </c>
      <c r="L1357" s="15" t="s">
        <v>4474</v>
      </c>
      <c r="M1357" s="15" t="s">
        <v>4420</v>
      </c>
      <c r="N1357" s="15" t="s">
        <v>4475</v>
      </c>
      <c r="O1357" s="15" t="s">
        <v>4476</v>
      </c>
      <c r="P1357" s="16"/>
      <c r="Q1357" s="16"/>
      <c r="R1357" s="16"/>
      <c r="S1357" s="16"/>
      <c r="T1357" s="16"/>
      <c r="U1357" s="17"/>
      <c r="V1357" s="17"/>
      <c r="W1357" s="16"/>
      <c r="X1357" s="18"/>
      <c r="Y1357" s="21"/>
      <c r="Z1357" s="16"/>
      <c r="AA1357" s="19" t="str">
        <f t="shared" si="25"/>
        <v/>
      </c>
      <c r="AB1357" s="17"/>
      <c r="AC1357" s="17"/>
      <c r="AD1357" s="17" t="s">
        <v>325</v>
      </c>
      <c r="AE1357" s="15"/>
      <c r="AF1357" s="16" t="s">
        <v>53</v>
      </c>
      <c r="AG1357" s="15" t="s">
        <v>383</v>
      </c>
      <c r="AH1357"/>
      <c r="AI1357"/>
      <c r="AJ1357"/>
      <c r="AK1357"/>
      <c r="AL1357"/>
      <c r="AM1357"/>
      <c r="AN1357"/>
      <c r="AO1357"/>
      <c r="AP1357"/>
    </row>
    <row r="1358" spans="1:42" s="33" customFormat="1" ht="38.25" hidden="1" x14ac:dyDescent="0.25">
      <c r="A1358" s="13" t="s">
        <v>942</v>
      </c>
      <c r="B1358" s="14">
        <v>39111700</v>
      </c>
      <c r="C1358" s="15" t="s">
        <v>4508</v>
      </c>
      <c r="D1358" s="15" t="s">
        <v>3572</v>
      </c>
      <c r="E1358" s="14" t="s">
        <v>3577</v>
      </c>
      <c r="F1358" s="14" t="s">
        <v>3672</v>
      </c>
      <c r="G1358" s="24" t="s">
        <v>3683</v>
      </c>
      <c r="H1358" s="23">
        <v>45000000</v>
      </c>
      <c r="I1358" s="23">
        <v>45000000</v>
      </c>
      <c r="J1358" s="16" t="s">
        <v>3598</v>
      </c>
      <c r="K1358" s="16" t="s">
        <v>48</v>
      </c>
      <c r="L1358" s="15" t="s">
        <v>4485</v>
      </c>
      <c r="M1358" s="15" t="s">
        <v>4420</v>
      </c>
      <c r="N1358" s="15" t="s">
        <v>4486</v>
      </c>
      <c r="O1358" s="15" t="s">
        <v>4487</v>
      </c>
      <c r="P1358" s="16"/>
      <c r="Q1358" s="16"/>
      <c r="R1358" s="16"/>
      <c r="S1358" s="16"/>
      <c r="T1358" s="16"/>
      <c r="U1358" s="17"/>
      <c r="V1358" s="17"/>
      <c r="W1358" s="16"/>
      <c r="X1358" s="18"/>
      <c r="Y1358" s="21"/>
      <c r="Z1358" s="16"/>
      <c r="AA1358" s="19" t="str">
        <f t="shared" si="25"/>
        <v/>
      </c>
      <c r="AB1358" s="17"/>
      <c r="AC1358" s="17"/>
      <c r="AD1358" s="17" t="s">
        <v>325</v>
      </c>
      <c r="AE1358" s="15"/>
      <c r="AF1358" s="16" t="s">
        <v>53</v>
      </c>
      <c r="AG1358" s="15" t="s">
        <v>383</v>
      </c>
      <c r="AH1358"/>
      <c r="AI1358"/>
      <c r="AJ1358"/>
      <c r="AK1358"/>
      <c r="AL1358"/>
      <c r="AM1358"/>
      <c r="AN1358"/>
      <c r="AO1358"/>
      <c r="AP1358"/>
    </row>
    <row r="1359" spans="1:42" s="33" customFormat="1" ht="38.25" hidden="1" x14ac:dyDescent="0.25">
      <c r="A1359" s="13" t="s">
        <v>942</v>
      </c>
      <c r="B1359" s="14">
        <v>46191601</v>
      </c>
      <c r="C1359" s="15" t="s">
        <v>4509</v>
      </c>
      <c r="D1359" s="15" t="s">
        <v>3572</v>
      </c>
      <c r="E1359" s="14" t="s">
        <v>3577</v>
      </c>
      <c r="F1359" s="14" t="s">
        <v>3672</v>
      </c>
      <c r="G1359" s="24" t="s">
        <v>3683</v>
      </c>
      <c r="H1359" s="23">
        <v>24548014</v>
      </c>
      <c r="I1359" s="23">
        <v>24548014</v>
      </c>
      <c r="J1359" s="16" t="s">
        <v>3598</v>
      </c>
      <c r="K1359" s="16" t="s">
        <v>48</v>
      </c>
      <c r="L1359" s="15" t="s">
        <v>4384</v>
      </c>
      <c r="M1359" s="15" t="s">
        <v>4500</v>
      </c>
      <c r="N1359" s="15" t="s">
        <v>4386</v>
      </c>
      <c r="O1359" s="15" t="s">
        <v>4387</v>
      </c>
      <c r="P1359" s="16"/>
      <c r="Q1359" s="16"/>
      <c r="R1359" s="16"/>
      <c r="S1359" s="16"/>
      <c r="T1359" s="16"/>
      <c r="U1359" s="17"/>
      <c r="V1359" s="17"/>
      <c r="W1359" s="16"/>
      <c r="X1359" s="18"/>
      <c r="Y1359" s="21"/>
      <c r="Z1359" s="16"/>
      <c r="AA1359" s="19" t="str">
        <f t="shared" si="25"/>
        <v/>
      </c>
      <c r="AB1359" s="17"/>
      <c r="AC1359" s="17"/>
      <c r="AD1359" s="17" t="s">
        <v>325</v>
      </c>
      <c r="AE1359" s="15"/>
      <c r="AF1359" s="16" t="s">
        <v>53</v>
      </c>
      <c r="AG1359" s="15" t="s">
        <v>383</v>
      </c>
      <c r="AH1359"/>
      <c r="AI1359"/>
      <c r="AJ1359"/>
      <c r="AK1359"/>
      <c r="AL1359"/>
      <c r="AM1359"/>
      <c r="AN1359"/>
      <c r="AO1359"/>
      <c r="AP1359"/>
    </row>
    <row r="1360" spans="1:42" s="20" customFormat="1" ht="51" hidden="1" x14ac:dyDescent="0.25">
      <c r="A1360" s="13" t="s">
        <v>942</v>
      </c>
      <c r="B1360" s="14">
        <v>72102100</v>
      </c>
      <c r="C1360" s="15" t="s">
        <v>4510</v>
      </c>
      <c r="D1360" s="15" t="s">
        <v>3572</v>
      </c>
      <c r="E1360" s="14" t="s">
        <v>3578</v>
      </c>
      <c r="F1360" s="14" t="s">
        <v>3672</v>
      </c>
      <c r="G1360" s="24" t="s">
        <v>3683</v>
      </c>
      <c r="H1360" s="23">
        <v>44593473</v>
      </c>
      <c r="I1360" s="23">
        <v>44593473</v>
      </c>
      <c r="J1360" s="16" t="s">
        <v>3598</v>
      </c>
      <c r="K1360" s="16" t="s">
        <v>48</v>
      </c>
      <c r="L1360" s="15" t="s">
        <v>4384</v>
      </c>
      <c r="M1360" s="15" t="s">
        <v>4500</v>
      </c>
      <c r="N1360" s="15" t="s">
        <v>4386</v>
      </c>
      <c r="O1360" s="15" t="s">
        <v>4387</v>
      </c>
      <c r="P1360" s="16"/>
      <c r="Q1360" s="16"/>
      <c r="R1360" s="16"/>
      <c r="S1360" s="16"/>
      <c r="T1360" s="16"/>
      <c r="U1360" s="17"/>
      <c r="V1360" s="17"/>
      <c r="W1360" s="16"/>
      <c r="X1360" s="18"/>
      <c r="Y1360" s="21"/>
      <c r="Z1360" s="16"/>
      <c r="AA1360" s="19" t="str">
        <f t="shared" si="25"/>
        <v/>
      </c>
      <c r="AB1360" s="17"/>
      <c r="AC1360" s="17"/>
      <c r="AD1360" s="17" t="s">
        <v>325</v>
      </c>
      <c r="AE1360" s="15"/>
      <c r="AF1360" s="16" t="s">
        <v>53</v>
      </c>
      <c r="AG1360" s="15" t="s">
        <v>383</v>
      </c>
      <c r="AH1360"/>
      <c r="AI1360"/>
      <c r="AJ1360"/>
      <c r="AK1360"/>
      <c r="AL1360"/>
      <c r="AM1360"/>
      <c r="AN1360"/>
      <c r="AO1360"/>
      <c r="AP1360"/>
    </row>
    <row r="1361" spans="1:42" s="20" customFormat="1" ht="76.5" hidden="1" x14ac:dyDescent="0.25">
      <c r="A1361" s="13" t="s">
        <v>942</v>
      </c>
      <c r="B1361" s="14">
        <v>72102900</v>
      </c>
      <c r="C1361" s="15" t="s">
        <v>4511</v>
      </c>
      <c r="D1361" s="15" t="s">
        <v>3572</v>
      </c>
      <c r="E1361" s="14" t="s">
        <v>3578</v>
      </c>
      <c r="F1361" s="14" t="s">
        <v>3682</v>
      </c>
      <c r="G1361" s="24" t="s">
        <v>3683</v>
      </c>
      <c r="H1361" s="23">
        <v>100000000</v>
      </c>
      <c r="I1361" s="23">
        <v>100000000</v>
      </c>
      <c r="J1361" s="16" t="s">
        <v>3598</v>
      </c>
      <c r="K1361" s="16" t="s">
        <v>48</v>
      </c>
      <c r="L1361" s="15" t="s">
        <v>3523</v>
      </c>
      <c r="M1361" s="15" t="s">
        <v>4420</v>
      </c>
      <c r="N1361" s="15" t="s">
        <v>4458</v>
      </c>
      <c r="O1361" s="15" t="s">
        <v>4459</v>
      </c>
      <c r="P1361" s="16"/>
      <c r="Q1361" s="16"/>
      <c r="R1361" s="16"/>
      <c r="S1361" s="16"/>
      <c r="T1361" s="16"/>
      <c r="U1361" s="17"/>
      <c r="V1361" s="17"/>
      <c r="W1361" s="16"/>
      <c r="X1361" s="18"/>
      <c r="Y1361" s="21"/>
      <c r="Z1361" s="16"/>
      <c r="AA1361" s="19" t="str">
        <f t="shared" si="25"/>
        <v/>
      </c>
      <c r="AB1361" s="17"/>
      <c r="AC1361" s="17"/>
      <c r="AD1361" s="17" t="s">
        <v>325</v>
      </c>
      <c r="AE1361" s="15"/>
      <c r="AF1361" s="16" t="s">
        <v>53</v>
      </c>
      <c r="AG1361" s="15" t="s">
        <v>383</v>
      </c>
      <c r="AH1361"/>
      <c r="AI1361"/>
      <c r="AJ1361"/>
      <c r="AK1361"/>
      <c r="AL1361"/>
      <c r="AM1361"/>
      <c r="AN1361"/>
      <c r="AO1361"/>
      <c r="AP1361"/>
    </row>
    <row r="1362" spans="1:42" s="20" customFormat="1" ht="51" hidden="1" x14ac:dyDescent="0.25">
      <c r="A1362" s="13" t="s">
        <v>942</v>
      </c>
      <c r="B1362" s="14" t="s">
        <v>4498</v>
      </c>
      <c r="C1362" s="15" t="s">
        <v>4512</v>
      </c>
      <c r="D1362" s="15" t="s">
        <v>3574</v>
      </c>
      <c r="E1362" s="14" t="s">
        <v>3578</v>
      </c>
      <c r="F1362" s="14" t="s">
        <v>3615</v>
      </c>
      <c r="G1362" s="24" t="s">
        <v>3683</v>
      </c>
      <c r="H1362" s="23">
        <v>468000000</v>
      </c>
      <c r="I1362" s="23">
        <v>468000000</v>
      </c>
      <c r="J1362" s="16" t="s">
        <v>3598</v>
      </c>
      <c r="K1362" s="16" t="s">
        <v>48</v>
      </c>
      <c r="L1362" s="15" t="s">
        <v>4513</v>
      </c>
      <c r="M1362" s="15" t="s">
        <v>1283</v>
      </c>
      <c r="N1362" s="15" t="s">
        <v>4391</v>
      </c>
      <c r="O1362" s="15" t="s">
        <v>1285</v>
      </c>
      <c r="P1362" s="16"/>
      <c r="Q1362" s="16"/>
      <c r="R1362" s="16"/>
      <c r="S1362" s="16"/>
      <c r="T1362" s="16"/>
      <c r="U1362" s="17"/>
      <c r="V1362" s="17"/>
      <c r="W1362" s="16"/>
      <c r="X1362" s="18"/>
      <c r="Y1362" s="21"/>
      <c r="Z1362" s="16"/>
      <c r="AA1362" s="19" t="str">
        <f t="shared" si="25"/>
        <v/>
      </c>
      <c r="AB1362" s="17"/>
      <c r="AC1362" s="17"/>
      <c r="AD1362" s="17" t="s">
        <v>325</v>
      </c>
      <c r="AE1362" s="15" t="s">
        <v>4514</v>
      </c>
      <c r="AF1362" s="16" t="s">
        <v>53</v>
      </c>
      <c r="AG1362" s="15" t="s">
        <v>383</v>
      </c>
      <c r="AH1362"/>
      <c r="AI1362"/>
      <c r="AJ1362"/>
      <c r="AK1362"/>
      <c r="AL1362"/>
      <c r="AM1362"/>
      <c r="AN1362"/>
      <c r="AO1362"/>
      <c r="AP1362"/>
    </row>
    <row r="1363" spans="1:42" s="20" customFormat="1" ht="51" hidden="1" x14ac:dyDescent="0.25">
      <c r="A1363" s="13" t="s">
        <v>942</v>
      </c>
      <c r="B1363" s="14">
        <v>72102900</v>
      </c>
      <c r="C1363" s="15" t="s">
        <v>4515</v>
      </c>
      <c r="D1363" s="15" t="s">
        <v>3575</v>
      </c>
      <c r="E1363" s="14" t="s">
        <v>3578</v>
      </c>
      <c r="F1363" s="14" t="s">
        <v>3682</v>
      </c>
      <c r="G1363" s="24" t="s">
        <v>3683</v>
      </c>
      <c r="H1363" s="23">
        <v>450000000</v>
      </c>
      <c r="I1363" s="23">
        <v>450000000</v>
      </c>
      <c r="J1363" s="16" t="s">
        <v>3598</v>
      </c>
      <c r="K1363" s="16" t="s">
        <v>48</v>
      </c>
      <c r="L1363" s="15" t="s">
        <v>4516</v>
      </c>
      <c r="M1363" s="15" t="s">
        <v>4420</v>
      </c>
      <c r="N1363" s="15" t="s">
        <v>4458</v>
      </c>
      <c r="O1363" s="15" t="s">
        <v>4459</v>
      </c>
      <c r="P1363" s="16"/>
      <c r="Q1363" s="16"/>
      <c r="R1363" s="16"/>
      <c r="S1363" s="16"/>
      <c r="T1363" s="16"/>
      <c r="U1363" s="17"/>
      <c r="V1363" s="17"/>
      <c r="W1363" s="16"/>
      <c r="X1363" s="18"/>
      <c r="Y1363" s="21"/>
      <c r="Z1363" s="16"/>
      <c r="AA1363" s="19" t="str">
        <f t="shared" si="25"/>
        <v/>
      </c>
      <c r="AB1363" s="17"/>
      <c r="AC1363" s="17"/>
      <c r="AD1363" s="17" t="s">
        <v>325</v>
      </c>
      <c r="AE1363" s="15"/>
      <c r="AF1363" s="16" t="s">
        <v>53</v>
      </c>
      <c r="AG1363" s="15" t="s">
        <v>383</v>
      </c>
      <c r="AH1363"/>
      <c r="AI1363"/>
      <c r="AJ1363"/>
      <c r="AK1363"/>
      <c r="AL1363"/>
      <c r="AM1363"/>
      <c r="AN1363"/>
      <c r="AO1363"/>
      <c r="AP1363"/>
    </row>
    <row r="1364" spans="1:42" s="20" customFormat="1" ht="38.25" hidden="1" x14ac:dyDescent="0.25">
      <c r="A1364" s="13" t="s">
        <v>942</v>
      </c>
      <c r="B1364" s="14">
        <v>82121903</v>
      </c>
      <c r="C1364" s="15" t="s">
        <v>4517</v>
      </c>
      <c r="D1364" s="15" t="s">
        <v>3575</v>
      </c>
      <c r="E1364" s="14" t="s">
        <v>3578</v>
      </c>
      <c r="F1364" s="14" t="s">
        <v>3672</v>
      </c>
      <c r="G1364" s="24" t="s">
        <v>3683</v>
      </c>
      <c r="H1364" s="23">
        <v>30000000</v>
      </c>
      <c r="I1364" s="23">
        <v>30000000</v>
      </c>
      <c r="J1364" s="16" t="s">
        <v>3598</v>
      </c>
      <c r="K1364" s="16" t="s">
        <v>48</v>
      </c>
      <c r="L1364" s="15" t="s">
        <v>4518</v>
      </c>
      <c r="M1364" s="15" t="s">
        <v>4519</v>
      </c>
      <c r="N1364" s="15" t="s">
        <v>4520</v>
      </c>
      <c r="O1364" s="15" t="s">
        <v>4521</v>
      </c>
      <c r="P1364" s="16"/>
      <c r="Q1364" s="16"/>
      <c r="R1364" s="16"/>
      <c r="S1364" s="16"/>
      <c r="T1364" s="16"/>
      <c r="U1364" s="17"/>
      <c r="V1364" s="17"/>
      <c r="W1364" s="16"/>
      <c r="X1364" s="18"/>
      <c r="Y1364" s="21"/>
      <c r="Z1364" s="16"/>
      <c r="AA1364" s="19" t="str">
        <f t="shared" si="25"/>
        <v/>
      </c>
      <c r="AB1364" s="17"/>
      <c r="AC1364" s="17"/>
      <c r="AD1364" s="17" t="s">
        <v>325</v>
      </c>
      <c r="AE1364" s="15"/>
      <c r="AF1364" s="16" t="s">
        <v>53</v>
      </c>
      <c r="AG1364" s="15" t="s">
        <v>383</v>
      </c>
      <c r="AH1364"/>
      <c r="AI1364"/>
      <c r="AJ1364"/>
      <c r="AK1364"/>
      <c r="AL1364"/>
      <c r="AM1364"/>
      <c r="AN1364"/>
      <c r="AO1364"/>
      <c r="AP1364"/>
    </row>
    <row r="1365" spans="1:42" s="20" customFormat="1" ht="51" hidden="1" x14ac:dyDescent="0.25">
      <c r="A1365" s="13" t="s">
        <v>942</v>
      </c>
      <c r="B1365" s="14">
        <v>82121903</v>
      </c>
      <c r="C1365" s="15" t="s">
        <v>4522</v>
      </c>
      <c r="D1365" s="15" t="s">
        <v>3575</v>
      </c>
      <c r="E1365" s="14" t="s">
        <v>3580</v>
      </c>
      <c r="F1365" s="14" t="s">
        <v>3672</v>
      </c>
      <c r="G1365" s="24" t="s">
        <v>3683</v>
      </c>
      <c r="H1365" s="23">
        <v>10000000</v>
      </c>
      <c r="I1365" s="23">
        <v>10000000</v>
      </c>
      <c r="J1365" s="16" t="s">
        <v>3598</v>
      </c>
      <c r="K1365" s="16" t="s">
        <v>48</v>
      </c>
      <c r="L1365" s="15" t="s">
        <v>4523</v>
      </c>
      <c r="M1365" s="15" t="s">
        <v>4524</v>
      </c>
      <c r="N1365" s="15" t="s">
        <v>4525</v>
      </c>
      <c r="O1365" s="15" t="s">
        <v>4526</v>
      </c>
      <c r="P1365" s="16"/>
      <c r="Q1365" s="16"/>
      <c r="R1365" s="16"/>
      <c r="S1365" s="16"/>
      <c r="T1365" s="16"/>
      <c r="U1365" s="17"/>
      <c r="V1365" s="17"/>
      <c r="W1365" s="16"/>
      <c r="X1365" s="18"/>
      <c r="Y1365" s="21"/>
      <c r="Z1365" s="16"/>
      <c r="AA1365" s="19" t="str">
        <f t="shared" si="25"/>
        <v/>
      </c>
      <c r="AB1365" s="17"/>
      <c r="AC1365" s="17"/>
      <c r="AD1365" s="17" t="s">
        <v>325</v>
      </c>
      <c r="AE1365" s="15"/>
      <c r="AF1365" s="16" t="s">
        <v>53</v>
      </c>
      <c r="AG1365" s="15" t="s">
        <v>383</v>
      </c>
      <c r="AH1365"/>
      <c r="AI1365"/>
      <c r="AJ1365"/>
      <c r="AK1365"/>
      <c r="AL1365"/>
      <c r="AM1365"/>
      <c r="AN1365"/>
      <c r="AO1365"/>
      <c r="AP1365"/>
    </row>
    <row r="1366" spans="1:42" s="20" customFormat="1" ht="38.25" hidden="1" x14ac:dyDescent="0.25">
      <c r="A1366" s="13" t="s">
        <v>942</v>
      </c>
      <c r="B1366" s="14">
        <v>81112200</v>
      </c>
      <c r="C1366" s="15" t="s">
        <v>4527</v>
      </c>
      <c r="D1366" s="15" t="s">
        <v>3788</v>
      </c>
      <c r="E1366" s="14" t="s">
        <v>3589</v>
      </c>
      <c r="F1366" s="22" t="s">
        <v>3680</v>
      </c>
      <c r="G1366" s="24" t="s">
        <v>3683</v>
      </c>
      <c r="H1366" s="23">
        <v>206494771</v>
      </c>
      <c r="I1366" s="23">
        <v>206494771</v>
      </c>
      <c r="J1366" s="16" t="s">
        <v>3598</v>
      </c>
      <c r="K1366" s="16" t="s">
        <v>48</v>
      </c>
      <c r="L1366" s="15" t="s">
        <v>4485</v>
      </c>
      <c r="M1366" s="15" t="s">
        <v>4420</v>
      </c>
      <c r="N1366" s="15" t="s">
        <v>4486</v>
      </c>
      <c r="O1366" s="15" t="s">
        <v>4487</v>
      </c>
      <c r="P1366" s="16"/>
      <c r="Q1366" s="16"/>
      <c r="R1366" s="16"/>
      <c r="S1366" s="16"/>
      <c r="T1366" s="16"/>
      <c r="U1366" s="17"/>
      <c r="V1366" s="17"/>
      <c r="W1366" s="16"/>
      <c r="X1366" s="18"/>
      <c r="Y1366" s="21"/>
      <c r="Z1366" s="16"/>
      <c r="AA1366" s="19" t="str">
        <f t="shared" si="25"/>
        <v/>
      </c>
      <c r="AB1366" s="17"/>
      <c r="AC1366" s="17"/>
      <c r="AD1366" s="17" t="s">
        <v>325</v>
      </c>
      <c r="AE1366" s="15"/>
      <c r="AF1366" s="16" t="s">
        <v>53</v>
      </c>
      <c r="AG1366" s="15" t="s">
        <v>383</v>
      </c>
      <c r="AH1366"/>
      <c r="AI1366"/>
      <c r="AJ1366"/>
      <c r="AK1366"/>
      <c r="AL1366"/>
      <c r="AM1366"/>
      <c r="AN1366"/>
      <c r="AO1366"/>
      <c r="AP1366"/>
    </row>
    <row r="1367" spans="1:42" s="20" customFormat="1" ht="76.5" hidden="1" x14ac:dyDescent="0.25">
      <c r="A1367" s="13" t="s">
        <v>942</v>
      </c>
      <c r="B1367" s="14">
        <v>56112102</v>
      </c>
      <c r="C1367" s="15" t="s">
        <v>4528</v>
      </c>
      <c r="D1367" s="15" t="s">
        <v>3572</v>
      </c>
      <c r="E1367" s="14" t="s">
        <v>3578</v>
      </c>
      <c r="F1367" s="14" t="s">
        <v>3672</v>
      </c>
      <c r="G1367" s="24" t="s">
        <v>3683</v>
      </c>
      <c r="H1367" s="23">
        <v>15000000</v>
      </c>
      <c r="I1367" s="23">
        <v>15000000</v>
      </c>
      <c r="J1367" s="16" t="s">
        <v>3598</v>
      </c>
      <c r="K1367" s="16" t="s">
        <v>48</v>
      </c>
      <c r="L1367" s="15" t="s">
        <v>1282</v>
      </c>
      <c r="M1367" s="15" t="s">
        <v>2993</v>
      </c>
      <c r="N1367" s="15" t="s">
        <v>4391</v>
      </c>
      <c r="O1367" s="15" t="s">
        <v>1285</v>
      </c>
      <c r="P1367" s="16" t="s">
        <v>4451</v>
      </c>
      <c r="Q1367" s="16" t="s">
        <v>4452</v>
      </c>
      <c r="R1367" s="16" t="s">
        <v>4453</v>
      </c>
      <c r="S1367" s="16">
        <v>220098</v>
      </c>
      <c r="T1367" s="16" t="s">
        <v>4529</v>
      </c>
      <c r="U1367" s="17" t="s">
        <v>4530</v>
      </c>
      <c r="V1367" s="17"/>
      <c r="W1367" s="16"/>
      <c r="X1367" s="18"/>
      <c r="Y1367" s="21"/>
      <c r="Z1367" s="16"/>
      <c r="AA1367" s="19" t="str">
        <f t="shared" si="25"/>
        <v/>
      </c>
      <c r="AB1367" s="17"/>
      <c r="AC1367" s="17"/>
      <c r="AD1367" s="17"/>
      <c r="AE1367" s="15"/>
      <c r="AF1367" s="16" t="s">
        <v>53</v>
      </c>
      <c r="AG1367" s="15" t="s">
        <v>383</v>
      </c>
      <c r="AH1367"/>
      <c r="AI1367"/>
      <c r="AJ1367"/>
      <c r="AK1367"/>
      <c r="AL1367"/>
      <c r="AM1367"/>
      <c r="AN1367"/>
      <c r="AO1367"/>
      <c r="AP1367"/>
    </row>
    <row r="1368" spans="1:42" s="20" customFormat="1" ht="76.5" hidden="1" x14ac:dyDescent="0.25">
      <c r="A1368" s="13" t="s">
        <v>942</v>
      </c>
      <c r="B1368" s="14">
        <v>72103300</v>
      </c>
      <c r="C1368" s="15" t="s">
        <v>4531</v>
      </c>
      <c r="D1368" s="15" t="s">
        <v>3788</v>
      </c>
      <c r="E1368" s="14" t="s">
        <v>3579</v>
      </c>
      <c r="F1368" s="22" t="s">
        <v>3746</v>
      </c>
      <c r="G1368" s="24" t="s">
        <v>3683</v>
      </c>
      <c r="H1368" s="23">
        <v>1700000000</v>
      </c>
      <c r="I1368" s="23">
        <v>1700000000</v>
      </c>
      <c r="J1368" s="16" t="s">
        <v>3598</v>
      </c>
      <c r="K1368" s="16" t="s">
        <v>48</v>
      </c>
      <c r="L1368" s="15" t="s">
        <v>3526</v>
      </c>
      <c r="M1368" s="15" t="s">
        <v>2993</v>
      </c>
      <c r="N1368" s="15" t="s">
        <v>4532</v>
      </c>
      <c r="O1368" s="15" t="s">
        <v>4487</v>
      </c>
      <c r="P1368" s="16" t="s">
        <v>4451</v>
      </c>
      <c r="Q1368" s="16" t="s">
        <v>4452</v>
      </c>
      <c r="R1368" s="16" t="s">
        <v>4453</v>
      </c>
      <c r="S1368" s="16">
        <v>220098</v>
      </c>
      <c r="T1368" s="16" t="s">
        <v>4529</v>
      </c>
      <c r="U1368" s="17" t="s">
        <v>4533</v>
      </c>
      <c r="V1368" s="17"/>
      <c r="W1368" s="16"/>
      <c r="X1368" s="18"/>
      <c r="Y1368" s="21"/>
      <c r="Z1368" s="16"/>
      <c r="AA1368" s="19" t="str">
        <f t="shared" si="25"/>
        <v/>
      </c>
      <c r="AB1368" s="17"/>
      <c r="AC1368" s="17"/>
      <c r="AD1368" s="17" t="s">
        <v>325</v>
      </c>
      <c r="AE1368" s="15"/>
      <c r="AF1368" s="16" t="s">
        <v>53</v>
      </c>
      <c r="AG1368" s="15" t="s">
        <v>383</v>
      </c>
      <c r="AH1368"/>
      <c r="AI1368"/>
      <c r="AJ1368"/>
      <c r="AK1368"/>
      <c r="AL1368"/>
      <c r="AM1368"/>
      <c r="AN1368"/>
      <c r="AO1368"/>
      <c r="AP1368"/>
    </row>
    <row r="1369" spans="1:42" s="20" customFormat="1" ht="25.5" hidden="1" x14ac:dyDescent="0.25">
      <c r="A1369" s="13" t="s">
        <v>942</v>
      </c>
      <c r="B1369" s="14">
        <v>92121700</v>
      </c>
      <c r="C1369" s="15" t="s">
        <v>4534</v>
      </c>
      <c r="D1369" s="15" t="s">
        <v>3571</v>
      </c>
      <c r="E1369" s="14" t="s">
        <v>3579</v>
      </c>
      <c r="F1369" s="14" t="s">
        <v>3615</v>
      </c>
      <c r="G1369" s="24" t="s">
        <v>3683</v>
      </c>
      <c r="H1369" s="23">
        <v>180000000</v>
      </c>
      <c r="I1369" s="23">
        <v>180000000</v>
      </c>
      <c r="J1369" s="16" t="s">
        <v>3598</v>
      </c>
      <c r="K1369" s="16" t="s">
        <v>48</v>
      </c>
      <c r="L1369" s="15" t="s">
        <v>4535</v>
      </c>
      <c r="M1369" s="15" t="s">
        <v>4536</v>
      </c>
      <c r="N1369" s="15" t="s">
        <v>4391</v>
      </c>
      <c r="O1369" s="15" t="s">
        <v>1285</v>
      </c>
      <c r="P1369" s="16"/>
      <c r="Q1369" s="16"/>
      <c r="R1369" s="16"/>
      <c r="S1369" s="16"/>
      <c r="T1369" s="16"/>
      <c r="U1369" s="17"/>
      <c r="V1369" s="17"/>
      <c r="W1369" s="16"/>
      <c r="X1369" s="18"/>
      <c r="Y1369" s="21"/>
      <c r="Z1369" s="16"/>
      <c r="AA1369" s="19" t="str">
        <f t="shared" si="25"/>
        <v/>
      </c>
      <c r="AB1369" s="17"/>
      <c r="AC1369" s="17"/>
      <c r="AD1369" s="17" t="s">
        <v>325</v>
      </c>
      <c r="AE1369" s="15"/>
      <c r="AF1369" s="16" t="s">
        <v>53</v>
      </c>
      <c r="AG1369" s="15" t="s">
        <v>383</v>
      </c>
      <c r="AH1369"/>
      <c r="AI1369"/>
      <c r="AJ1369"/>
      <c r="AK1369"/>
      <c r="AL1369"/>
      <c r="AM1369"/>
      <c r="AN1369"/>
      <c r="AO1369"/>
      <c r="AP1369"/>
    </row>
    <row r="1370" spans="1:42" s="20" customFormat="1" ht="38.25" hidden="1" x14ac:dyDescent="0.25">
      <c r="A1370" s="13" t="s">
        <v>942</v>
      </c>
      <c r="B1370" s="14">
        <v>81112501</v>
      </c>
      <c r="C1370" s="15" t="s">
        <v>4537</v>
      </c>
      <c r="D1370" s="15" t="s">
        <v>3749</v>
      </c>
      <c r="E1370" s="14" t="s">
        <v>3580</v>
      </c>
      <c r="F1370" s="22" t="s">
        <v>3680</v>
      </c>
      <c r="G1370" s="24" t="s">
        <v>3683</v>
      </c>
      <c r="H1370" s="23">
        <v>150000000</v>
      </c>
      <c r="I1370" s="23">
        <v>150000000</v>
      </c>
      <c r="J1370" s="16" t="s">
        <v>3598</v>
      </c>
      <c r="K1370" s="16" t="s">
        <v>48</v>
      </c>
      <c r="L1370" s="15" t="s">
        <v>4538</v>
      </c>
      <c r="M1370" s="15" t="s">
        <v>4539</v>
      </c>
      <c r="N1370" s="15" t="s">
        <v>4540</v>
      </c>
      <c r="O1370" s="15" t="s">
        <v>4541</v>
      </c>
      <c r="P1370" s="16"/>
      <c r="Q1370" s="16"/>
      <c r="R1370" s="16"/>
      <c r="S1370" s="16"/>
      <c r="T1370" s="16"/>
      <c r="U1370" s="17"/>
      <c r="V1370" s="17"/>
      <c r="W1370" s="16"/>
      <c r="X1370" s="18"/>
      <c r="Y1370" s="21"/>
      <c r="Z1370" s="16"/>
      <c r="AA1370" s="19" t="str">
        <f t="shared" si="25"/>
        <v/>
      </c>
      <c r="AB1370" s="17"/>
      <c r="AC1370" s="17"/>
      <c r="AD1370" s="17"/>
      <c r="AE1370" s="15"/>
      <c r="AF1370" s="16" t="s">
        <v>53</v>
      </c>
      <c r="AG1370" s="15" t="s">
        <v>383</v>
      </c>
      <c r="AH1370"/>
      <c r="AI1370"/>
      <c r="AJ1370"/>
      <c r="AK1370"/>
      <c r="AL1370"/>
      <c r="AM1370"/>
      <c r="AN1370"/>
      <c r="AO1370"/>
      <c r="AP1370"/>
    </row>
    <row r="1371" spans="1:42" s="20" customFormat="1" ht="89.25" hidden="1" x14ac:dyDescent="0.25">
      <c r="A1371" s="13" t="s">
        <v>942</v>
      </c>
      <c r="B1371" s="14" t="s">
        <v>4542</v>
      </c>
      <c r="C1371" s="15" t="s">
        <v>4543</v>
      </c>
      <c r="D1371" s="15" t="s">
        <v>3788</v>
      </c>
      <c r="E1371" s="14" t="s">
        <v>3578</v>
      </c>
      <c r="F1371" s="22" t="s">
        <v>3680</v>
      </c>
      <c r="G1371" s="24" t="s">
        <v>3683</v>
      </c>
      <c r="H1371" s="23">
        <v>500000000</v>
      </c>
      <c r="I1371" s="23">
        <v>500000000</v>
      </c>
      <c r="J1371" s="16" t="s">
        <v>3598</v>
      </c>
      <c r="K1371" s="16" t="s">
        <v>48</v>
      </c>
      <c r="L1371" s="15" t="s">
        <v>4544</v>
      </c>
      <c r="M1371" s="15" t="s">
        <v>4545</v>
      </c>
      <c r="N1371" s="15" t="s">
        <v>4546</v>
      </c>
      <c r="O1371" s="15" t="s">
        <v>4547</v>
      </c>
      <c r="P1371" s="16"/>
      <c r="Q1371" s="16"/>
      <c r="R1371" s="16"/>
      <c r="S1371" s="16"/>
      <c r="T1371" s="16"/>
      <c r="U1371" s="17"/>
      <c r="V1371" s="17"/>
      <c r="W1371" s="16"/>
      <c r="X1371" s="18"/>
      <c r="Y1371" s="21"/>
      <c r="Z1371" s="16"/>
      <c r="AA1371" s="19" t="str">
        <f t="shared" si="25"/>
        <v/>
      </c>
      <c r="AB1371" s="17"/>
      <c r="AC1371" s="17"/>
      <c r="AD1371" s="17"/>
      <c r="AE1371" s="15"/>
      <c r="AF1371" s="16" t="s">
        <v>53</v>
      </c>
      <c r="AG1371" s="15" t="s">
        <v>383</v>
      </c>
      <c r="AH1371"/>
      <c r="AI1371"/>
      <c r="AJ1371"/>
      <c r="AK1371"/>
      <c r="AL1371"/>
      <c r="AM1371"/>
      <c r="AN1371"/>
      <c r="AO1371"/>
      <c r="AP1371"/>
    </row>
    <row r="1372" spans="1:42" s="20" customFormat="1" ht="38.25" hidden="1" x14ac:dyDescent="0.25">
      <c r="A1372" s="13" t="s">
        <v>942</v>
      </c>
      <c r="B1372" s="14">
        <v>72121102</v>
      </c>
      <c r="C1372" s="15" t="s">
        <v>4548</v>
      </c>
      <c r="D1372" s="15" t="s">
        <v>3575</v>
      </c>
      <c r="E1372" s="14" t="s">
        <v>3578</v>
      </c>
      <c r="F1372" s="16" t="s">
        <v>3667</v>
      </c>
      <c r="G1372" s="24" t="s">
        <v>3683</v>
      </c>
      <c r="H1372" s="23">
        <v>950000000</v>
      </c>
      <c r="I1372" s="23">
        <v>950000000</v>
      </c>
      <c r="J1372" s="16" t="s">
        <v>3598</v>
      </c>
      <c r="K1372" s="16" t="s">
        <v>48</v>
      </c>
      <c r="L1372" s="15" t="s">
        <v>4474</v>
      </c>
      <c r="M1372" s="15" t="s">
        <v>4420</v>
      </c>
      <c r="N1372" s="15" t="s">
        <v>4475</v>
      </c>
      <c r="O1372" s="15" t="s">
        <v>4476</v>
      </c>
      <c r="P1372" s="16"/>
      <c r="Q1372" s="16"/>
      <c r="R1372" s="16"/>
      <c r="S1372" s="16"/>
      <c r="T1372" s="16"/>
      <c r="U1372" s="17"/>
      <c r="V1372" s="17"/>
      <c r="W1372" s="16"/>
      <c r="X1372" s="18"/>
      <c r="Y1372" s="21"/>
      <c r="Z1372" s="16"/>
      <c r="AA1372" s="19" t="str">
        <f t="shared" si="25"/>
        <v/>
      </c>
      <c r="AB1372" s="17"/>
      <c r="AC1372" s="17"/>
      <c r="AD1372" s="15" t="s">
        <v>4549</v>
      </c>
      <c r="AF1372" s="16" t="s">
        <v>53</v>
      </c>
      <c r="AG1372" s="15" t="s">
        <v>383</v>
      </c>
      <c r="AH1372"/>
      <c r="AI1372"/>
      <c r="AJ1372"/>
      <c r="AK1372"/>
      <c r="AL1372"/>
      <c r="AM1372"/>
      <c r="AN1372"/>
      <c r="AO1372"/>
      <c r="AP1372"/>
    </row>
    <row r="1373" spans="1:42" s="20" customFormat="1" ht="38.25" hidden="1" x14ac:dyDescent="0.25">
      <c r="A1373" s="13" t="s">
        <v>942</v>
      </c>
      <c r="B1373" s="14">
        <v>72102900</v>
      </c>
      <c r="C1373" s="15" t="s">
        <v>4550</v>
      </c>
      <c r="D1373" s="15" t="s">
        <v>3573</v>
      </c>
      <c r="E1373" s="14" t="s">
        <v>3579</v>
      </c>
      <c r="F1373" s="14" t="s">
        <v>3682</v>
      </c>
      <c r="G1373" s="24" t="s">
        <v>3683</v>
      </c>
      <c r="H1373" s="23">
        <v>211377561</v>
      </c>
      <c r="I1373" s="23">
        <v>280000000</v>
      </c>
      <c r="J1373" s="16" t="s">
        <v>3598</v>
      </c>
      <c r="K1373" s="16" t="s">
        <v>48</v>
      </c>
      <c r="L1373" s="15" t="s">
        <v>4474</v>
      </c>
      <c r="M1373" s="15" t="s">
        <v>4420</v>
      </c>
      <c r="N1373" s="15" t="s">
        <v>4475</v>
      </c>
      <c r="O1373" s="15" t="s">
        <v>4476</v>
      </c>
      <c r="P1373" s="16"/>
      <c r="Q1373" s="16"/>
      <c r="R1373" s="16"/>
      <c r="S1373" s="16"/>
      <c r="T1373" s="16"/>
      <c r="U1373" s="17"/>
      <c r="V1373" s="17"/>
      <c r="W1373" s="16"/>
      <c r="X1373" s="18"/>
      <c r="Y1373" s="21"/>
      <c r="Z1373" s="16"/>
      <c r="AA1373" s="19" t="str">
        <f t="shared" si="25"/>
        <v/>
      </c>
      <c r="AB1373" s="17"/>
      <c r="AC1373" s="17"/>
      <c r="AD1373" s="15" t="s">
        <v>4549</v>
      </c>
      <c r="AF1373" s="16" t="s">
        <v>53</v>
      </c>
      <c r="AG1373" s="15" t="s">
        <v>383</v>
      </c>
      <c r="AH1373"/>
      <c r="AI1373"/>
      <c r="AJ1373"/>
      <c r="AK1373"/>
      <c r="AL1373"/>
      <c r="AM1373"/>
      <c r="AN1373"/>
      <c r="AO1373"/>
      <c r="AP1373"/>
    </row>
    <row r="1374" spans="1:42" s="20" customFormat="1" ht="76.5" hidden="1" x14ac:dyDescent="0.25">
      <c r="A1374" s="13" t="s">
        <v>942</v>
      </c>
      <c r="B1374" s="14" t="s">
        <v>758</v>
      </c>
      <c r="C1374" s="15" t="s">
        <v>4551</v>
      </c>
      <c r="D1374" s="15" t="s">
        <v>3571</v>
      </c>
      <c r="E1374" s="14" t="s">
        <v>3579</v>
      </c>
      <c r="F1374" s="22" t="s">
        <v>3746</v>
      </c>
      <c r="G1374" s="24" t="s">
        <v>3683</v>
      </c>
      <c r="H1374" s="23">
        <v>802808100</v>
      </c>
      <c r="I1374" s="23">
        <v>802808100</v>
      </c>
      <c r="J1374" s="16" t="s">
        <v>3598</v>
      </c>
      <c r="K1374" s="16" t="s">
        <v>48</v>
      </c>
      <c r="L1374" s="15" t="s">
        <v>4552</v>
      </c>
      <c r="M1374" s="15" t="s">
        <v>50</v>
      </c>
      <c r="N1374" s="15">
        <v>3839345</v>
      </c>
      <c r="O1374" s="15" t="s">
        <v>4361</v>
      </c>
      <c r="P1374" s="16" t="s">
        <v>4451</v>
      </c>
      <c r="Q1374" s="16" t="s">
        <v>4452</v>
      </c>
      <c r="R1374" s="16" t="s">
        <v>4453</v>
      </c>
      <c r="S1374" s="16">
        <v>220098</v>
      </c>
      <c r="T1374" s="16" t="s">
        <v>4452</v>
      </c>
      <c r="U1374" s="17" t="s">
        <v>4553</v>
      </c>
      <c r="V1374" s="17" t="s">
        <v>135</v>
      </c>
      <c r="W1374" s="16" t="s">
        <v>135</v>
      </c>
      <c r="X1374" s="18" t="s">
        <v>135</v>
      </c>
      <c r="Y1374" s="21" t="s">
        <v>135</v>
      </c>
      <c r="Z1374" s="16" t="s">
        <v>135</v>
      </c>
      <c r="AA1374" s="19">
        <f t="shared" si="25"/>
        <v>1</v>
      </c>
      <c r="AB1374" s="17"/>
      <c r="AC1374" s="17">
        <v>43465</v>
      </c>
      <c r="AD1374" s="15" t="s">
        <v>4554</v>
      </c>
      <c r="AF1374" s="16" t="s">
        <v>53</v>
      </c>
      <c r="AG1374" s="15" t="s">
        <v>383</v>
      </c>
      <c r="AH1374"/>
      <c r="AI1374"/>
      <c r="AJ1374"/>
      <c r="AK1374"/>
      <c r="AL1374"/>
      <c r="AM1374"/>
      <c r="AN1374"/>
      <c r="AO1374"/>
      <c r="AP1374"/>
    </row>
    <row r="1375" spans="1:42" s="20" customFormat="1" ht="38.25" hidden="1" x14ac:dyDescent="0.25">
      <c r="A1375" s="13" t="s">
        <v>942</v>
      </c>
      <c r="B1375" s="14">
        <v>80111504</v>
      </c>
      <c r="C1375" s="15" t="s">
        <v>4555</v>
      </c>
      <c r="D1375" s="15" t="s">
        <v>3572</v>
      </c>
      <c r="E1375" s="14" t="s">
        <v>3579</v>
      </c>
      <c r="F1375" s="22" t="s">
        <v>3746</v>
      </c>
      <c r="G1375" s="24" t="s">
        <v>3683</v>
      </c>
      <c r="H1375" s="23">
        <v>97749040</v>
      </c>
      <c r="I1375" s="23">
        <v>97749040</v>
      </c>
      <c r="J1375" s="16" t="s">
        <v>3598</v>
      </c>
      <c r="K1375" s="16" t="s">
        <v>48</v>
      </c>
      <c r="L1375" s="15" t="s">
        <v>4552</v>
      </c>
      <c r="M1375" s="15" t="s">
        <v>50</v>
      </c>
      <c r="N1375" s="15">
        <v>3839345</v>
      </c>
      <c r="O1375" s="15" t="s">
        <v>4361</v>
      </c>
      <c r="P1375" s="16"/>
      <c r="Q1375" s="16"/>
      <c r="R1375" s="16"/>
      <c r="S1375" s="16"/>
      <c r="T1375" s="16"/>
      <c r="U1375" s="17"/>
      <c r="V1375" s="17"/>
      <c r="W1375" s="16"/>
      <c r="X1375" s="18"/>
      <c r="Y1375" s="16"/>
      <c r="Z1375" s="16"/>
      <c r="AA1375" s="19" t="str">
        <f t="shared" si="25"/>
        <v/>
      </c>
      <c r="AB1375" s="17"/>
      <c r="AC1375" s="17"/>
      <c r="AD1375" s="17"/>
      <c r="AE1375" s="15"/>
      <c r="AF1375" s="16" t="s">
        <v>53</v>
      </c>
      <c r="AG1375" s="15" t="s">
        <v>383</v>
      </c>
      <c r="AH1375"/>
      <c r="AI1375"/>
      <c r="AJ1375"/>
      <c r="AK1375"/>
      <c r="AL1375"/>
      <c r="AM1375"/>
      <c r="AN1375"/>
      <c r="AO1375"/>
      <c r="AP1375"/>
    </row>
    <row r="1376" spans="1:42" s="20" customFormat="1" ht="30.75" hidden="1" customHeight="1" x14ac:dyDescent="0.25">
      <c r="A1376" s="13" t="s">
        <v>3527</v>
      </c>
      <c r="B1376" s="14">
        <v>90121502</v>
      </c>
      <c r="C1376" s="15" t="s">
        <v>3528</v>
      </c>
      <c r="D1376" s="15" t="s">
        <v>3571</v>
      </c>
      <c r="E1376" s="14" t="s">
        <v>3579</v>
      </c>
      <c r="F1376" s="22" t="s">
        <v>3746</v>
      </c>
      <c r="G1376" s="24" t="s">
        <v>3683</v>
      </c>
      <c r="H1376" s="23">
        <v>63000000</v>
      </c>
      <c r="I1376" s="23">
        <v>55000000</v>
      </c>
      <c r="J1376" s="16" t="s">
        <v>3599</v>
      </c>
      <c r="K1376" s="16" t="s">
        <v>3600</v>
      </c>
      <c r="L1376" s="15" t="s">
        <v>3529</v>
      </c>
      <c r="M1376" s="15" t="s">
        <v>3530</v>
      </c>
      <c r="N1376" s="15">
        <v>3839109</v>
      </c>
      <c r="O1376" s="15" t="s">
        <v>3531</v>
      </c>
      <c r="P1376" s="16"/>
      <c r="Q1376" s="16"/>
      <c r="R1376" s="16"/>
      <c r="S1376" s="16" t="s">
        <v>543</v>
      </c>
      <c r="T1376" s="16"/>
      <c r="U1376" s="17"/>
      <c r="V1376" s="17"/>
      <c r="W1376" s="16">
        <v>19953</v>
      </c>
      <c r="X1376" s="18"/>
      <c r="Y1376" s="16"/>
      <c r="Z1376" s="16"/>
      <c r="AA1376" s="19">
        <f t="shared" si="25"/>
        <v>0</v>
      </c>
      <c r="AB1376" s="17"/>
      <c r="AC1376" s="17"/>
      <c r="AD1376" s="17" t="s">
        <v>4556</v>
      </c>
      <c r="AE1376" s="15"/>
      <c r="AF1376" s="16" t="s">
        <v>53</v>
      </c>
      <c r="AG1376" s="15" t="s">
        <v>383</v>
      </c>
      <c r="AH1376"/>
      <c r="AI1376"/>
      <c r="AJ1376"/>
      <c r="AK1376"/>
      <c r="AL1376"/>
      <c r="AM1376"/>
      <c r="AN1376"/>
      <c r="AO1376"/>
      <c r="AP1376"/>
    </row>
    <row r="1377" spans="1:42" s="20" customFormat="1" ht="30.75" hidden="1" customHeight="1" x14ac:dyDescent="0.25">
      <c r="A1377" s="13" t="s">
        <v>3527</v>
      </c>
      <c r="B1377" s="14">
        <v>78111800</v>
      </c>
      <c r="C1377" s="15" t="s">
        <v>3532</v>
      </c>
      <c r="D1377" s="15" t="s">
        <v>3571</v>
      </c>
      <c r="E1377" s="14" t="s">
        <v>3579</v>
      </c>
      <c r="F1377" s="22" t="s">
        <v>3746</v>
      </c>
      <c r="G1377" s="24" t="s">
        <v>3683</v>
      </c>
      <c r="H1377" s="23">
        <v>60000000</v>
      </c>
      <c r="I1377" s="23">
        <v>60000000</v>
      </c>
      <c r="J1377" s="16" t="s">
        <v>3598</v>
      </c>
      <c r="K1377" s="16" t="s">
        <v>48</v>
      </c>
      <c r="L1377" s="15" t="s">
        <v>3529</v>
      </c>
      <c r="M1377" s="15" t="s">
        <v>3530</v>
      </c>
      <c r="N1377" s="15">
        <v>3839109</v>
      </c>
      <c r="O1377" s="15" t="s">
        <v>3531</v>
      </c>
      <c r="P1377" s="16"/>
      <c r="Q1377" s="16"/>
      <c r="R1377" s="16"/>
      <c r="S1377" s="16" t="s">
        <v>3533</v>
      </c>
      <c r="T1377" s="16"/>
      <c r="U1377" s="17"/>
      <c r="V1377" s="17"/>
      <c r="W1377" s="16">
        <v>19944</v>
      </c>
      <c r="X1377" s="18"/>
      <c r="Y1377" s="16"/>
      <c r="Z1377" s="16"/>
      <c r="AA1377" s="19">
        <f t="shared" si="25"/>
        <v>0</v>
      </c>
      <c r="AB1377" s="17"/>
      <c r="AC1377" s="17"/>
      <c r="AD1377" s="17" t="s">
        <v>4556</v>
      </c>
      <c r="AE1377" s="15"/>
      <c r="AF1377" s="16" t="s">
        <v>53</v>
      </c>
      <c r="AG1377" s="15" t="s">
        <v>383</v>
      </c>
      <c r="AH1377"/>
      <c r="AI1377"/>
      <c r="AJ1377"/>
      <c r="AK1377"/>
      <c r="AL1377"/>
      <c r="AM1377"/>
      <c r="AN1377"/>
      <c r="AO1377"/>
      <c r="AP1377"/>
    </row>
    <row r="1378" spans="1:42" s="20" customFormat="1" ht="30.75" hidden="1" customHeight="1" x14ac:dyDescent="0.25">
      <c r="A1378" s="13" t="s">
        <v>3527</v>
      </c>
      <c r="B1378" s="14">
        <v>78111800</v>
      </c>
      <c r="C1378" s="15" t="s">
        <v>3532</v>
      </c>
      <c r="D1378" s="15" t="s">
        <v>3571</v>
      </c>
      <c r="E1378" s="14" t="s">
        <v>3579</v>
      </c>
      <c r="F1378" s="22" t="s">
        <v>3746</v>
      </c>
      <c r="G1378" s="24" t="s">
        <v>3683</v>
      </c>
      <c r="H1378" s="23">
        <v>40000000</v>
      </c>
      <c r="I1378" s="23">
        <v>40000000</v>
      </c>
      <c r="J1378" s="16" t="s">
        <v>3598</v>
      </c>
      <c r="K1378" s="16" t="s">
        <v>48</v>
      </c>
      <c r="L1378" s="15" t="s">
        <v>3529</v>
      </c>
      <c r="M1378" s="15" t="s">
        <v>3530</v>
      </c>
      <c r="N1378" s="15">
        <v>3839109</v>
      </c>
      <c r="O1378" s="15" t="s">
        <v>3531</v>
      </c>
      <c r="P1378" s="16"/>
      <c r="Q1378" s="16"/>
      <c r="R1378" s="16"/>
      <c r="S1378" s="16" t="s">
        <v>3534</v>
      </c>
      <c r="T1378" s="16"/>
      <c r="U1378" s="17"/>
      <c r="V1378" s="17"/>
      <c r="W1378" s="16">
        <v>19948</v>
      </c>
      <c r="X1378" s="18"/>
      <c r="Y1378" s="16"/>
      <c r="Z1378" s="16"/>
      <c r="AA1378" s="19">
        <f t="shared" si="25"/>
        <v>0</v>
      </c>
      <c r="AB1378" s="17"/>
      <c r="AC1378" s="17"/>
      <c r="AD1378" s="17" t="s">
        <v>4556</v>
      </c>
      <c r="AE1378" s="15"/>
      <c r="AF1378" s="16" t="s">
        <v>53</v>
      </c>
      <c r="AG1378" s="15" t="s">
        <v>383</v>
      </c>
      <c r="AH1378"/>
      <c r="AI1378"/>
      <c r="AJ1378"/>
      <c r="AK1378"/>
      <c r="AL1378"/>
      <c r="AM1378"/>
      <c r="AN1378"/>
      <c r="AO1378"/>
      <c r="AP1378"/>
    </row>
    <row r="1379" spans="1:42" s="20" customFormat="1" ht="30.75" hidden="1" customHeight="1" x14ac:dyDescent="0.25">
      <c r="A1379" s="13" t="s">
        <v>3527</v>
      </c>
      <c r="B1379" s="14">
        <v>81112500</v>
      </c>
      <c r="C1379" s="15" t="s">
        <v>3535</v>
      </c>
      <c r="D1379" s="15" t="s">
        <v>3571</v>
      </c>
      <c r="E1379" s="14" t="s">
        <v>3577</v>
      </c>
      <c r="F1379" s="22" t="s">
        <v>3746</v>
      </c>
      <c r="G1379" s="24" t="s">
        <v>3683</v>
      </c>
      <c r="H1379" s="23">
        <v>8000000</v>
      </c>
      <c r="I1379" s="23">
        <v>8000000</v>
      </c>
      <c r="J1379" s="16" t="s">
        <v>3598</v>
      </c>
      <c r="K1379" s="16" t="s">
        <v>48</v>
      </c>
      <c r="L1379" s="15" t="s">
        <v>3529</v>
      </c>
      <c r="M1379" s="15" t="s">
        <v>3530</v>
      </c>
      <c r="N1379" s="15">
        <v>3839109</v>
      </c>
      <c r="O1379" s="15" t="s">
        <v>3531</v>
      </c>
      <c r="P1379" s="16"/>
      <c r="Q1379" s="16"/>
      <c r="R1379" s="16"/>
      <c r="S1379" s="16"/>
      <c r="T1379" s="16"/>
      <c r="U1379" s="17"/>
      <c r="V1379" s="17"/>
      <c r="W1379" s="16"/>
      <c r="X1379" s="18"/>
      <c r="Y1379" s="16"/>
      <c r="Z1379" s="16"/>
      <c r="AA1379" s="19" t="str">
        <f t="shared" si="25"/>
        <v/>
      </c>
      <c r="AB1379" s="17"/>
      <c r="AC1379" s="17"/>
      <c r="AD1379" s="17" t="s">
        <v>4557</v>
      </c>
      <c r="AE1379" s="15"/>
      <c r="AF1379" s="16" t="s">
        <v>53</v>
      </c>
      <c r="AG1379" s="15" t="s">
        <v>383</v>
      </c>
      <c r="AH1379"/>
      <c r="AI1379"/>
      <c r="AJ1379"/>
      <c r="AK1379"/>
      <c r="AL1379"/>
      <c r="AM1379"/>
      <c r="AN1379"/>
      <c r="AO1379"/>
      <c r="AP1379"/>
    </row>
    <row r="1380" spans="1:42" s="20" customFormat="1" ht="30.75" hidden="1" customHeight="1" x14ac:dyDescent="0.25">
      <c r="A1380" s="13" t="s">
        <v>3527</v>
      </c>
      <c r="B1380" s="14">
        <v>80111504</v>
      </c>
      <c r="C1380" s="15" t="s">
        <v>4558</v>
      </c>
      <c r="D1380" s="15" t="s">
        <v>3572</v>
      </c>
      <c r="E1380" s="14" t="s">
        <v>3579</v>
      </c>
      <c r="F1380" s="22" t="s">
        <v>3746</v>
      </c>
      <c r="G1380" s="24" t="s">
        <v>3683</v>
      </c>
      <c r="H1380" s="23">
        <v>15000000</v>
      </c>
      <c r="I1380" s="23">
        <v>15000000</v>
      </c>
      <c r="J1380" s="16" t="s">
        <v>3598</v>
      </c>
      <c r="K1380" s="16" t="s">
        <v>48</v>
      </c>
      <c r="L1380" s="15" t="s">
        <v>3529</v>
      </c>
      <c r="M1380" s="15" t="s">
        <v>3530</v>
      </c>
      <c r="N1380" s="15">
        <v>3839109</v>
      </c>
      <c r="O1380" s="15" t="s">
        <v>3531</v>
      </c>
      <c r="P1380" s="16"/>
      <c r="Q1380" s="16"/>
      <c r="R1380" s="16"/>
      <c r="S1380" s="16"/>
      <c r="T1380" s="16"/>
      <c r="U1380" s="17"/>
      <c r="V1380" s="17"/>
      <c r="W1380" s="16"/>
      <c r="X1380" s="18"/>
      <c r="Y1380" s="16"/>
      <c r="Z1380" s="16"/>
      <c r="AA1380" s="19" t="str">
        <f t="shared" si="25"/>
        <v/>
      </c>
      <c r="AB1380" s="17"/>
      <c r="AC1380" s="17"/>
      <c r="AD1380" s="17" t="s">
        <v>4559</v>
      </c>
      <c r="AE1380" s="15"/>
      <c r="AF1380" s="16" t="s">
        <v>53</v>
      </c>
      <c r="AG1380" s="15" t="s">
        <v>383</v>
      </c>
      <c r="AH1380"/>
      <c r="AI1380"/>
      <c r="AJ1380"/>
      <c r="AK1380"/>
      <c r="AL1380"/>
      <c r="AM1380"/>
      <c r="AN1380"/>
      <c r="AO1380"/>
      <c r="AP1380"/>
    </row>
    <row r="1381" spans="1:42" s="20" customFormat="1" ht="30.75" hidden="1" customHeight="1" x14ac:dyDescent="0.25">
      <c r="A1381" s="13" t="s">
        <v>3527</v>
      </c>
      <c r="B1381" s="14">
        <v>14111700</v>
      </c>
      <c r="C1381" s="15" t="s">
        <v>3536</v>
      </c>
      <c r="D1381" s="15" t="s">
        <v>3571</v>
      </c>
      <c r="E1381" s="14" t="s">
        <v>3579</v>
      </c>
      <c r="F1381" s="22" t="s">
        <v>3746</v>
      </c>
      <c r="G1381" s="24" t="s">
        <v>3683</v>
      </c>
      <c r="H1381" s="23">
        <v>4494000</v>
      </c>
      <c r="I1381" s="23">
        <v>4494000</v>
      </c>
      <c r="J1381" s="16" t="s">
        <v>3598</v>
      </c>
      <c r="K1381" s="16" t="s">
        <v>48</v>
      </c>
      <c r="L1381" s="15" t="s">
        <v>3529</v>
      </c>
      <c r="M1381" s="15" t="s">
        <v>3530</v>
      </c>
      <c r="N1381" s="15">
        <v>3839109</v>
      </c>
      <c r="O1381" s="15" t="s">
        <v>3531</v>
      </c>
      <c r="P1381" s="16"/>
      <c r="Q1381" s="16"/>
      <c r="R1381" s="16"/>
      <c r="S1381" s="16"/>
      <c r="T1381" s="16"/>
      <c r="U1381" s="17"/>
      <c r="V1381" s="17"/>
      <c r="W1381" s="16"/>
      <c r="X1381" s="18"/>
      <c r="Y1381" s="16"/>
      <c r="Z1381" s="16"/>
      <c r="AA1381" s="19" t="str">
        <f t="shared" si="25"/>
        <v/>
      </c>
      <c r="AB1381" s="17"/>
      <c r="AC1381" s="17"/>
      <c r="AD1381" s="17" t="s">
        <v>4556</v>
      </c>
      <c r="AE1381" s="15"/>
      <c r="AF1381" s="16" t="s">
        <v>53</v>
      </c>
      <c r="AG1381" s="15" t="s">
        <v>383</v>
      </c>
      <c r="AH1381"/>
      <c r="AI1381"/>
      <c r="AJ1381"/>
      <c r="AK1381"/>
      <c r="AL1381"/>
      <c r="AM1381"/>
      <c r="AN1381"/>
      <c r="AO1381"/>
      <c r="AP1381"/>
    </row>
    <row r="1382" spans="1:42" s="20" customFormat="1" ht="30.75" hidden="1" customHeight="1" x14ac:dyDescent="0.25">
      <c r="A1382" s="13" t="s">
        <v>3527</v>
      </c>
      <c r="B1382" s="14">
        <v>72102900</v>
      </c>
      <c r="C1382" s="15" t="s">
        <v>3537</v>
      </c>
      <c r="D1382" s="15" t="s">
        <v>3571</v>
      </c>
      <c r="E1382" s="14" t="s">
        <v>3579</v>
      </c>
      <c r="F1382" s="22" t="s">
        <v>3746</v>
      </c>
      <c r="G1382" s="24" t="s">
        <v>3683</v>
      </c>
      <c r="H1382" s="23">
        <v>1227000</v>
      </c>
      <c r="I1382" s="23">
        <v>1227000</v>
      </c>
      <c r="J1382" s="16" t="s">
        <v>3598</v>
      </c>
      <c r="K1382" s="16" t="s">
        <v>48</v>
      </c>
      <c r="L1382" s="15" t="s">
        <v>3529</v>
      </c>
      <c r="M1382" s="15" t="s">
        <v>3530</v>
      </c>
      <c r="N1382" s="15">
        <v>3839109</v>
      </c>
      <c r="O1382" s="15" t="s">
        <v>3531</v>
      </c>
      <c r="P1382" s="16"/>
      <c r="Q1382" s="16"/>
      <c r="R1382" s="16"/>
      <c r="S1382" s="16"/>
      <c r="T1382" s="16"/>
      <c r="U1382" s="17"/>
      <c r="V1382" s="17"/>
      <c r="W1382" s="16"/>
      <c r="X1382" s="18"/>
      <c r="Y1382" s="16"/>
      <c r="Z1382" s="16"/>
      <c r="AA1382" s="19" t="str">
        <f t="shared" si="25"/>
        <v/>
      </c>
      <c r="AB1382" s="17"/>
      <c r="AC1382" s="17"/>
      <c r="AD1382" s="17" t="s">
        <v>4556</v>
      </c>
      <c r="AE1382" s="15"/>
      <c r="AF1382" s="16" t="s">
        <v>53</v>
      </c>
      <c r="AG1382" s="15" t="s">
        <v>383</v>
      </c>
      <c r="AH1382"/>
      <c r="AI1382"/>
      <c r="AJ1382"/>
      <c r="AK1382"/>
      <c r="AL1382"/>
      <c r="AM1382"/>
      <c r="AN1382"/>
      <c r="AO1382"/>
      <c r="AP1382"/>
    </row>
    <row r="1383" spans="1:42" s="20" customFormat="1" ht="30.75" hidden="1" customHeight="1" x14ac:dyDescent="0.25">
      <c r="A1383" s="13" t="s">
        <v>3527</v>
      </c>
      <c r="B1383" s="14">
        <v>55101500</v>
      </c>
      <c r="C1383" s="15" t="s">
        <v>3538</v>
      </c>
      <c r="D1383" s="15" t="s">
        <v>3571</v>
      </c>
      <c r="E1383" s="14" t="s">
        <v>3579</v>
      </c>
      <c r="F1383" s="22" t="s">
        <v>3746</v>
      </c>
      <c r="G1383" s="24" t="s">
        <v>3683</v>
      </c>
      <c r="H1383" s="23">
        <v>2921000</v>
      </c>
      <c r="I1383" s="23">
        <v>2921000</v>
      </c>
      <c r="J1383" s="16" t="s">
        <v>3598</v>
      </c>
      <c r="K1383" s="16" t="s">
        <v>48</v>
      </c>
      <c r="L1383" s="15" t="s">
        <v>3529</v>
      </c>
      <c r="M1383" s="15" t="s">
        <v>3530</v>
      </c>
      <c r="N1383" s="15">
        <v>3839109</v>
      </c>
      <c r="O1383" s="15" t="s">
        <v>3531</v>
      </c>
      <c r="P1383" s="16"/>
      <c r="Q1383" s="16"/>
      <c r="R1383" s="16"/>
      <c r="S1383" s="16"/>
      <c r="T1383" s="16"/>
      <c r="U1383" s="17"/>
      <c r="V1383" s="17"/>
      <c r="W1383" s="16"/>
      <c r="X1383" s="18"/>
      <c r="Y1383" s="16"/>
      <c r="Z1383" s="16"/>
      <c r="AA1383" s="19" t="str">
        <f t="shared" si="25"/>
        <v/>
      </c>
      <c r="AB1383" s="17"/>
      <c r="AC1383" s="17"/>
      <c r="AD1383" s="17" t="s">
        <v>4560</v>
      </c>
      <c r="AE1383" s="15"/>
      <c r="AF1383" s="16" t="s">
        <v>53</v>
      </c>
      <c r="AG1383" s="15" t="s">
        <v>383</v>
      </c>
      <c r="AH1383"/>
      <c r="AI1383"/>
      <c r="AJ1383"/>
      <c r="AK1383"/>
      <c r="AL1383"/>
      <c r="AM1383"/>
      <c r="AN1383"/>
      <c r="AO1383"/>
      <c r="AP1383"/>
    </row>
    <row r="1384" spans="1:42" s="20" customFormat="1" ht="30.75" hidden="1" customHeight="1" x14ac:dyDescent="0.25">
      <c r="A1384" s="13" t="s">
        <v>3527</v>
      </c>
      <c r="B1384" s="14">
        <v>80111620</v>
      </c>
      <c r="C1384" s="15" t="s">
        <v>328</v>
      </c>
      <c r="D1384" s="15" t="s">
        <v>3571</v>
      </c>
      <c r="E1384" s="14" t="s">
        <v>3579</v>
      </c>
      <c r="F1384" s="22" t="s">
        <v>3746</v>
      </c>
      <c r="G1384" s="24" t="s">
        <v>3683</v>
      </c>
      <c r="H1384" s="23">
        <v>395000000</v>
      </c>
      <c r="I1384" s="23">
        <v>395000000</v>
      </c>
      <c r="J1384" s="16" t="s">
        <v>3598</v>
      </c>
      <c r="K1384" s="16" t="s">
        <v>48</v>
      </c>
      <c r="L1384" s="15" t="s">
        <v>3529</v>
      </c>
      <c r="M1384" s="15" t="s">
        <v>3530</v>
      </c>
      <c r="N1384" s="15">
        <v>3839109</v>
      </c>
      <c r="O1384" s="15" t="s">
        <v>3531</v>
      </c>
      <c r="P1384" s="16"/>
      <c r="Q1384" s="16"/>
      <c r="R1384" s="16"/>
      <c r="S1384" s="16"/>
      <c r="T1384" s="16"/>
      <c r="U1384" s="17"/>
      <c r="V1384" s="17"/>
      <c r="W1384" s="16"/>
      <c r="X1384" s="18"/>
      <c r="Y1384" s="16"/>
      <c r="Z1384" s="16"/>
      <c r="AA1384" s="19" t="str">
        <f t="shared" si="25"/>
        <v/>
      </c>
      <c r="AB1384" s="17"/>
      <c r="AC1384" s="17"/>
      <c r="AD1384" s="17" t="s">
        <v>4561</v>
      </c>
      <c r="AE1384" s="15"/>
      <c r="AF1384" s="16" t="s">
        <v>53</v>
      </c>
      <c r="AG1384" s="15" t="s">
        <v>383</v>
      </c>
      <c r="AH1384"/>
      <c r="AI1384"/>
      <c r="AJ1384"/>
      <c r="AK1384"/>
      <c r="AL1384"/>
      <c r="AM1384"/>
      <c r="AN1384"/>
      <c r="AO1384"/>
      <c r="AP1384"/>
    </row>
    <row r="1385" spans="1:42" s="20" customFormat="1" ht="30.75" hidden="1" customHeight="1" x14ac:dyDescent="0.25">
      <c r="A1385" s="13" t="s">
        <v>3527</v>
      </c>
      <c r="B1385" s="14">
        <v>80111620</v>
      </c>
      <c r="C1385" s="15" t="s">
        <v>328</v>
      </c>
      <c r="D1385" s="15" t="s">
        <v>3571</v>
      </c>
      <c r="E1385" s="14" t="s">
        <v>3579</v>
      </c>
      <c r="F1385" s="22" t="s">
        <v>3746</v>
      </c>
      <c r="G1385" s="24" t="s">
        <v>3683</v>
      </c>
      <c r="H1385" s="23">
        <v>96000000</v>
      </c>
      <c r="I1385" s="23">
        <v>96000000</v>
      </c>
      <c r="J1385" s="16" t="s">
        <v>3598</v>
      </c>
      <c r="K1385" s="16" t="s">
        <v>48</v>
      </c>
      <c r="L1385" s="15" t="s">
        <v>3529</v>
      </c>
      <c r="M1385" s="15" t="s">
        <v>3530</v>
      </c>
      <c r="N1385" s="15">
        <v>3839109</v>
      </c>
      <c r="O1385" s="15" t="s">
        <v>3531</v>
      </c>
      <c r="P1385" s="16"/>
      <c r="Q1385" s="16"/>
      <c r="R1385" s="16"/>
      <c r="S1385" s="16"/>
      <c r="T1385" s="16"/>
      <c r="U1385" s="17"/>
      <c r="V1385" s="17"/>
      <c r="W1385" s="16"/>
      <c r="X1385" s="18"/>
      <c r="Y1385" s="16"/>
      <c r="Z1385" s="16"/>
      <c r="AA1385" s="19" t="str">
        <f t="shared" si="25"/>
        <v/>
      </c>
      <c r="AB1385" s="17"/>
      <c r="AC1385" s="17"/>
      <c r="AD1385" s="17" t="s">
        <v>4561</v>
      </c>
      <c r="AE1385" s="15"/>
      <c r="AF1385" s="16" t="s">
        <v>53</v>
      </c>
      <c r="AG1385" s="15" t="s">
        <v>383</v>
      </c>
      <c r="AH1385"/>
      <c r="AI1385"/>
      <c r="AJ1385"/>
      <c r="AK1385"/>
      <c r="AL1385"/>
      <c r="AM1385"/>
      <c r="AN1385"/>
      <c r="AO1385"/>
      <c r="AP1385"/>
    </row>
    <row r="1386" spans="1:42" s="20" customFormat="1" ht="30.75" hidden="1" customHeight="1" x14ac:dyDescent="0.25">
      <c r="A1386" s="13" t="s">
        <v>3527</v>
      </c>
      <c r="B1386" s="14">
        <v>80111620</v>
      </c>
      <c r="C1386" s="15" t="s">
        <v>328</v>
      </c>
      <c r="D1386" s="15" t="s">
        <v>3571</v>
      </c>
      <c r="E1386" s="14" t="s">
        <v>3579</v>
      </c>
      <c r="F1386" s="22" t="s">
        <v>3746</v>
      </c>
      <c r="G1386" s="24" t="s">
        <v>3683</v>
      </c>
      <c r="H1386" s="23">
        <v>192000000</v>
      </c>
      <c r="I1386" s="23">
        <v>192000000</v>
      </c>
      <c r="J1386" s="16" t="s">
        <v>3598</v>
      </c>
      <c r="K1386" s="16" t="s">
        <v>48</v>
      </c>
      <c r="L1386" s="15" t="s">
        <v>3529</v>
      </c>
      <c r="M1386" s="15" t="s">
        <v>3530</v>
      </c>
      <c r="N1386" s="15">
        <v>3839109</v>
      </c>
      <c r="O1386" s="15" t="s">
        <v>3531</v>
      </c>
      <c r="P1386" s="16"/>
      <c r="Q1386" s="16"/>
      <c r="R1386" s="16"/>
      <c r="S1386" s="16"/>
      <c r="T1386" s="16"/>
      <c r="U1386" s="17"/>
      <c r="V1386" s="17"/>
      <c r="W1386" s="16"/>
      <c r="X1386" s="18"/>
      <c r="Y1386" s="16"/>
      <c r="Z1386" s="16"/>
      <c r="AA1386" s="19" t="str">
        <f t="shared" si="25"/>
        <v/>
      </c>
      <c r="AB1386" s="17"/>
      <c r="AC1386" s="17"/>
      <c r="AD1386" s="17" t="s">
        <v>4561</v>
      </c>
      <c r="AE1386" s="15"/>
      <c r="AF1386" s="16" t="s">
        <v>53</v>
      </c>
      <c r="AG1386" s="15" t="s">
        <v>383</v>
      </c>
      <c r="AH1386"/>
      <c r="AI1386"/>
      <c r="AJ1386"/>
      <c r="AK1386"/>
      <c r="AL1386"/>
      <c r="AM1386"/>
      <c r="AN1386"/>
      <c r="AO1386"/>
      <c r="AP1386"/>
    </row>
    <row r="1387" spans="1:42" s="20" customFormat="1" ht="30.75" hidden="1" customHeight="1" x14ac:dyDescent="0.25">
      <c r="A1387" s="13" t="s">
        <v>3527</v>
      </c>
      <c r="B1387" s="14">
        <v>80111620</v>
      </c>
      <c r="C1387" s="15" t="s">
        <v>328</v>
      </c>
      <c r="D1387" s="15" t="s">
        <v>3571</v>
      </c>
      <c r="E1387" s="14" t="s">
        <v>3577</v>
      </c>
      <c r="F1387" s="22" t="s">
        <v>3746</v>
      </c>
      <c r="G1387" s="24" t="s">
        <v>3683</v>
      </c>
      <c r="H1387" s="23">
        <v>100599948</v>
      </c>
      <c r="I1387" s="23">
        <v>100599948</v>
      </c>
      <c r="J1387" s="16" t="s">
        <v>3598</v>
      </c>
      <c r="K1387" s="16" t="s">
        <v>48</v>
      </c>
      <c r="L1387" s="15" t="s">
        <v>3529</v>
      </c>
      <c r="M1387" s="15" t="s">
        <v>3530</v>
      </c>
      <c r="N1387" s="15">
        <v>3839109</v>
      </c>
      <c r="O1387" s="15" t="s">
        <v>3531</v>
      </c>
      <c r="P1387" s="16"/>
      <c r="Q1387" s="16"/>
      <c r="R1387" s="16"/>
      <c r="S1387" s="16"/>
      <c r="T1387" s="16"/>
      <c r="U1387" s="17"/>
      <c r="V1387" s="17"/>
      <c r="W1387" s="16"/>
      <c r="X1387" s="18"/>
      <c r="Y1387" s="16"/>
      <c r="Z1387" s="16"/>
      <c r="AA1387" s="19" t="str">
        <f t="shared" si="25"/>
        <v/>
      </c>
      <c r="AB1387" s="17"/>
      <c r="AC1387" s="17"/>
      <c r="AD1387" s="17" t="s">
        <v>4561</v>
      </c>
      <c r="AE1387" s="15"/>
      <c r="AF1387" s="16" t="s">
        <v>53</v>
      </c>
      <c r="AG1387" s="15" t="s">
        <v>383</v>
      </c>
      <c r="AH1387"/>
      <c r="AI1387"/>
      <c r="AJ1387"/>
      <c r="AK1387"/>
      <c r="AL1387"/>
      <c r="AM1387"/>
      <c r="AN1387"/>
      <c r="AO1387"/>
      <c r="AP1387"/>
    </row>
    <row r="1388" spans="1:42" s="20" customFormat="1" ht="30.75" hidden="1" customHeight="1" x14ac:dyDescent="0.25">
      <c r="A1388" s="13" t="s">
        <v>3527</v>
      </c>
      <c r="B1388" s="14">
        <v>93151507</v>
      </c>
      <c r="C1388" s="15" t="s">
        <v>3539</v>
      </c>
      <c r="D1388" s="15" t="s">
        <v>3571</v>
      </c>
      <c r="E1388" s="14" t="s">
        <v>4457</v>
      </c>
      <c r="F1388" s="22" t="s">
        <v>3680</v>
      </c>
      <c r="G1388" s="25" t="s">
        <v>3684</v>
      </c>
      <c r="H1388" s="23">
        <v>455600000</v>
      </c>
      <c r="I1388" s="23">
        <v>227800000</v>
      </c>
      <c r="J1388" s="16" t="s">
        <v>3599</v>
      </c>
      <c r="K1388" s="16" t="s">
        <v>3600</v>
      </c>
      <c r="L1388" s="15" t="s">
        <v>3529</v>
      </c>
      <c r="M1388" s="15" t="s">
        <v>3530</v>
      </c>
      <c r="N1388" s="15">
        <v>3839109</v>
      </c>
      <c r="O1388" s="15" t="s">
        <v>3531</v>
      </c>
      <c r="P1388" s="16"/>
      <c r="Q1388" s="16"/>
      <c r="R1388" s="16"/>
      <c r="S1388" s="16" t="s">
        <v>3540</v>
      </c>
      <c r="T1388" s="16"/>
      <c r="U1388" s="17"/>
      <c r="V1388" s="17"/>
      <c r="W1388" s="16">
        <v>19955</v>
      </c>
      <c r="X1388" s="18"/>
      <c r="Y1388" s="16"/>
      <c r="Z1388" s="16"/>
      <c r="AA1388" s="19">
        <f t="shared" si="25"/>
        <v>0</v>
      </c>
      <c r="AB1388" s="17"/>
      <c r="AC1388" s="17"/>
      <c r="AD1388" s="17"/>
      <c r="AE1388" s="15"/>
      <c r="AF1388" s="16" t="s">
        <v>53</v>
      </c>
      <c r="AG1388" s="15" t="s">
        <v>383</v>
      </c>
      <c r="AH1388"/>
      <c r="AI1388"/>
      <c r="AJ1388"/>
      <c r="AK1388"/>
      <c r="AL1388"/>
      <c r="AM1388"/>
      <c r="AN1388"/>
      <c r="AO1388"/>
      <c r="AP1388"/>
    </row>
    <row r="1389" spans="1:42" s="20" customFormat="1" ht="30.75" hidden="1" customHeight="1" x14ac:dyDescent="0.25">
      <c r="A1389" s="13" t="s">
        <v>3527</v>
      </c>
      <c r="B1389" s="14">
        <v>83101800</v>
      </c>
      <c r="C1389" s="15" t="s">
        <v>3541</v>
      </c>
      <c r="D1389" s="15" t="s">
        <v>3575</v>
      </c>
      <c r="E1389" s="14" t="s">
        <v>3581</v>
      </c>
      <c r="F1389" s="22" t="s">
        <v>3680</v>
      </c>
      <c r="G1389" s="24" t="s">
        <v>3683</v>
      </c>
      <c r="H1389" s="23">
        <v>720000000</v>
      </c>
      <c r="I1389" s="23">
        <v>720000000</v>
      </c>
      <c r="J1389" s="16" t="s">
        <v>3598</v>
      </c>
      <c r="K1389" s="16" t="s">
        <v>48</v>
      </c>
      <c r="L1389" s="15" t="s">
        <v>3529</v>
      </c>
      <c r="M1389" s="15" t="s">
        <v>3530</v>
      </c>
      <c r="N1389" s="15">
        <v>3839109</v>
      </c>
      <c r="O1389" s="15" t="s">
        <v>3531</v>
      </c>
      <c r="P1389" s="16"/>
      <c r="Q1389" s="16"/>
      <c r="R1389" s="16"/>
      <c r="S1389" s="16"/>
      <c r="T1389" s="16"/>
      <c r="U1389" s="17"/>
      <c r="V1389" s="17"/>
      <c r="W1389" s="16"/>
      <c r="X1389" s="18"/>
      <c r="Y1389" s="16"/>
      <c r="Z1389" s="16"/>
      <c r="AA1389" s="19" t="str">
        <f t="shared" si="25"/>
        <v/>
      </c>
      <c r="AB1389" s="17"/>
      <c r="AC1389" s="17"/>
      <c r="AD1389" s="17"/>
      <c r="AE1389" s="15"/>
      <c r="AF1389" s="16" t="s">
        <v>53</v>
      </c>
      <c r="AG1389" s="15" t="s">
        <v>383</v>
      </c>
      <c r="AH1389"/>
      <c r="AI1389"/>
      <c r="AJ1389"/>
      <c r="AK1389"/>
      <c r="AL1389"/>
      <c r="AM1389"/>
      <c r="AN1389"/>
      <c r="AO1389"/>
      <c r="AP1389"/>
    </row>
    <row r="1390" spans="1:42" s="20" customFormat="1" ht="30.75" hidden="1" customHeight="1" x14ac:dyDescent="0.25">
      <c r="A1390" s="13" t="s">
        <v>3527</v>
      </c>
      <c r="B1390" s="14">
        <v>32111701</v>
      </c>
      <c r="C1390" s="15" t="s">
        <v>3542</v>
      </c>
      <c r="D1390" s="15" t="s">
        <v>3571</v>
      </c>
      <c r="E1390" s="14" t="s">
        <v>3577</v>
      </c>
      <c r="F1390" s="14" t="s">
        <v>3615</v>
      </c>
      <c r="G1390" s="24" t="s">
        <v>3683</v>
      </c>
      <c r="H1390" s="23">
        <v>3575000000</v>
      </c>
      <c r="I1390" s="23">
        <v>3575000000</v>
      </c>
      <c r="J1390" s="16" t="s">
        <v>3598</v>
      </c>
      <c r="K1390" s="16" t="s">
        <v>48</v>
      </c>
      <c r="L1390" s="15" t="s">
        <v>3529</v>
      </c>
      <c r="M1390" s="15" t="s">
        <v>3530</v>
      </c>
      <c r="N1390" s="15">
        <v>3839109</v>
      </c>
      <c r="O1390" s="15" t="s">
        <v>3531</v>
      </c>
      <c r="P1390" s="16"/>
      <c r="Q1390" s="16"/>
      <c r="R1390" s="16"/>
      <c r="S1390" s="16"/>
      <c r="T1390" s="16"/>
      <c r="U1390" s="17"/>
      <c r="V1390" s="17"/>
      <c r="W1390" s="16"/>
      <c r="X1390" s="18"/>
      <c r="Y1390" s="16"/>
      <c r="Z1390" s="16"/>
      <c r="AA1390" s="19" t="str">
        <f t="shared" si="25"/>
        <v/>
      </c>
      <c r="AB1390" s="17"/>
      <c r="AC1390" s="17"/>
      <c r="AD1390" s="17"/>
      <c r="AE1390" s="15"/>
      <c r="AF1390" s="16" t="s">
        <v>53</v>
      </c>
      <c r="AG1390" s="15" t="s">
        <v>383</v>
      </c>
      <c r="AH1390"/>
      <c r="AI1390"/>
      <c r="AJ1390"/>
      <c r="AK1390"/>
      <c r="AL1390"/>
      <c r="AM1390"/>
      <c r="AN1390"/>
      <c r="AO1390"/>
      <c r="AP1390"/>
    </row>
    <row r="1391" spans="1:42" s="20" customFormat="1" ht="30.75" hidden="1" customHeight="1" x14ac:dyDescent="0.25">
      <c r="A1391" s="13" t="s">
        <v>3527</v>
      </c>
      <c r="B1391" s="14">
        <v>83101500</v>
      </c>
      <c r="C1391" s="15" t="s">
        <v>3543</v>
      </c>
      <c r="D1391" s="15" t="s">
        <v>3571</v>
      </c>
      <c r="E1391" s="14" t="s">
        <v>3577</v>
      </c>
      <c r="F1391" s="22" t="s">
        <v>3746</v>
      </c>
      <c r="G1391" s="24" t="s">
        <v>3683</v>
      </c>
      <c r="H1391" s="23">
        <v>126000000</v>
      </c>
      <c r="I1391" s="23">
        <v>126000000</v>
      </c>
      <c r="J1391" s="16" t="s">
        <v>3598</v>
      </c>
      <c r="K1391" s="16" t="s">
        <v>48</v>
      </c>
      <c r="L1391" s="15" t="s">
        <v>3529</v>
      </c>
      <c r="M1391" s="15" t="s">
        <v>3530</v>
      </c>
      <c r="N1391" s="15">
        <v>3839109</v>
      </c>
      <c r="O1391" s="15" t="s">
        <v>3531</v>
      </c>
      <c r="P1391" s="16"/>
      <c r="Q1391" s="16"/>
      <c r="R1391" s="16"/>
      <c r="S1391" s="16"/>
      <c r="T1391" s="16"/>
      <c r="U1391" s="17"/>
      <c r="V1391" s="17"/>
      <c r="W1391" s="16"/>
      <c r="X1391" s="18"/>
      <c r="Y1391" s="16"/>
      <c r="Z1391" s="16"/>
      <c r="AA1391" s="19" t="str">
        <f t="shared" si="25"/>
        <v/>
      </c>
      <c r="AB1391" s="17"/>
      <c r="AC1391" s="17"/>
      <c r="AD1391" s="17"/>
      <c r="AE1391" s="15"/>
      <c r="AF1391" s="16" t="s">
        <v>53</v>
      </c>
      <c r="AG1391" s="15" t="s">
        <v>383</v>
      </c>
      <c r="AH1391"/>
      <c r="AI1391"/>
      <c r="AJ1391"/>
      <c r="AK1391"/>
      <c r="AL1391"/>
      <c r="AM1391"/>
      <c r="AN1391"/>
      <c r="AO1391"/>
      <c r="AP1391"/>
    </row>
    <row r="1392" spans="1:42" s="20" customFormat="1" ht="30.75" hidden="1" customHeight="1" x14ac:dyDescent="0.25">
      <c r="A1392" s="13" t="s">
        <v>3527</v>
      </c>
      <c r="B1392" s="14">
        <v>83101500</v>
      </c>
      <c r="C1392" s="15" t="s">
        <v>3544</v>
      </c>
      <c r="D1392" s="15" t="s">
        <v>3571</v>
      </c>
      <c r="E1392" s="14" t="s">
        <v>3577</v>
      </c>
      <c r="F1392" s="22" t="s">
        <v>3746</v>
      </c>
      <c r="G1392" s="24" t="s">
        <v>3683</v>
      </c>
      <c r="H1392" s="23">
        <v>670757657</v>
      </c>
      <c r="I1392" s="23">
        <v>670757657</v>
      </c>
      <c r="J1392" s="16" t="s">
        <v>3598</v>
      </c>
      <c r="K1392" s="16" t="s">
        <v>48</v>
      </c>
      <c r="L1392" s="15" t="s">
        <v>3529</v>
      </c>
      <c r="M1392" s="15" t="s">
        <v>3530</v>
      </c>
      <c r="N1392" s="15">
        <v>3839109</v>
      </c>
      <c r="O1392" s="15" t="s">
        <v>3531</v>
      </c>
      <c r="P1392" s="16"/>
      <c r="Q1392" s="16"/>
      <c r="R1392" s="16"/>
      <c r="S1392" s="16"/>
      <c r="T1392" s="16"/>
      <c r="U1392" s="17"/>
      <c r="V1392" s="17"/>
      <c r="W1392" s="16"/>
      <c r="X1392" s="18"/>
      <c r="Y1392" s="16"/>
      <c r="Z1392" s="16"/>
      <c r="AA1392" s="19" t="str">
        <f t="shared" si="25"/>
        <v/>
      </c>
      <c r="AB1392" s="17"/>
      <c r="AC1392" s="17"/>
      <c r="AD1392" s="17"/>
      <c r="AE1392" s="15"/>
      <c r="AF1392" s="16" t="s">
        <v>53</v>
      </c>
      <c r="AG1392" s="15" t="s">
        <v>383</v>
      </c>
      <c r="AH1392"/>
      <c r="AI1392"/>
      <c r="AJ1392"/>
      <c r="AK1392"/>
      <c r="AL1392"/>
      <c r="AM1392"/>
      <c r="AN1392"/>
      <c r="AO1392"/>
      <c r="AP1392"/>
    </row>
    <row r="1393" spans="1:42" s="20" customFormat="1" ht="30.75" hidden="1" customHeight="1" x14ac:dyDescent="0.25">
      <c r="A1393" s="13" t="s">
        <v>3527</v>
      </c>
      <c r="B1393" s="14">
        <v>83101500</v>
      </c>
      <c r="C1393" s="15" t="s">
        <v>3545</v>
      </c>
      <c r="D1393" s="15" t="s">
        <v>3571</v>
      </c>
      <c r="E1393" s="14" t="s">
        <v>3577</v>
      </c>
      <c r="F1393" s="22" t="s">
        <v>3746</v>
      </c>
      <c r="G1393" s="24" t="s">
        <v>3683</v>
      </c>
      <c r="H1393" s="23">
        <v>436090276</v>
      </c>
      <c r="I1393" s="23">
        <v>436090276</v>
      </c>
      <c r="J1393" s="16" t="s">
        <v>3598</v>
      </c>
      <c r="K1393" s="16" t="s">
        <v>48</v>
      </c>
      <c r="L1393" s="15" t="s">
        <v>3529</v>
      </c>
      <c r="M1393" s="15" t="s">
        <v>3530</v>
      </c>
      <c r="N1393" s="15">
        <v>3839109</v>
      </c>
      <c r="O1393" s="15" t="s">
        <v>3531</v>
      </c>
      <c r="P1393" s="16"/>
      <c r="Q1393" s="16"/>
      <c r="R1393" s="16"/>
      <c r="S1393" s="16"/>
      <c r="T1393" s="16"/>
      <c r="U1393" s="17"/>
      <c r="V1393" s="17"/>
      <c r="W1393" s="16"/>
      <c r="X1393" s="18"/>
      <c r="Y1393" s="16"/>
      <c r="Z1393" s="16"/>
      <c r="AA1393" s="19" t="str">
        <f t="shared" si="25"/>
        <v/>
      </c>
      <c r="AB1393" s="17"/>
      <c r="AC1393" s="17"/>
      <c r="AD1393" s="17"/>
      <c r="AE1393" s="15"/>
      <c r="AF1393" s="16" t="s">
        <v>53</v>
      </c>
      <c r="AG1393" s="15" t="s">
        <v>383</v>
      </c>
      <c r="AH1393"/>
      <c r="AI1393"/>
      <c r="AJ1393"/>
      <c r="AK1393"/>
      <c r="AL1393"/>
      <c r="AM1393"/>
      <c r="AN1393"/>
      <c r="AO1393"/>
      <c r="AP1393"/>
    </row>
    <row r="1394" spans="1:42" s="20" customFormat="1" ht="30.75" hidden="1" customHeight="1" x14ac:dyDescent="0.25">
      <c r="A1394" s="13" t="s">
        <v>3527</v>
      </c>
      <c r="B1394" s="14">
        <v>83101500</v>
      </c>
      <c r="C1394" s="15" t="s">
        <v>3546</v>
      </c>
      <c r="D1394" s="15" t="s">
        <v>3571</v>
      </c>
      <c r="E1394" s="14" t="s">
        <v>3577</v>
      </c>
      <c r="F1394" s="22" t="s">
        <v>3746</v>
      </c>
      <c r="G1394" s="24" t="s">
        <v>3683</v>
      </c>
      <c r="H1394" s="23">
        <v>396811567</v>
      </c>
      <c r="I1394" s="23">
        <v>396811567</v>
      </c>
      <c r="J1394" s="16" t="s">
        <v>3598</v>
      </c>
      <c r="K1394" s="16" t="s">
        <v>48</v>
      </c>
      <c r="L1394" s="15" t="s">
        <v>3529</v>
      </c>
      <c r="M1394" s="15" t="s">
        <v>3530</v>
      </c>
      <c r="N1394" s="15">
        <v>3839109</v>
      </c>
      <c r="O1394" s="15" t="s">
        <v>3531</v>
      </c>
      <c r="P1394" s="16"/>
      <c r="Q1394" s="16"/>
      <c r="R1394" s="16"/>
      <c r="S1394" s="16"/>
      <c r="T1394" s="16"/>
      <c r="U1394" s="17"/>
      <c r="V1394" s="17"/>
      <c r="W1394" s="16"/>
      <c r="X1394" s="18"/>
      <c r="Y1394" s="16"/>
      <c r="Z1394" s="16"/>
      <c r="AA1394" s="19" t="str">
        <f t="shared" si="25"/>
        <v/>
      </c>
      <c r="AB1394" s="17"/>
      <c r="AC1394" s="17"/>
      <c r="AD1394" s="17"/>
      <c r="AE1394" s="15"/>
      <c r="AF1394" s="16" t="s">
        <v>53</v>
      </c>
      <c r="AG1394" s="15" t="s">
        <v>383</v>
      </c>
      <c r="AH1394"/>
      <c r="AI1394"/>
      <c r="AJ1394"/>
      <c r="AK1394"/>
      <c r="AL1394"/>
      <c r="AM1394"/>
      <c r="AN1394"/>
      <c r="AO1394"/>
      <c r="AP1394"/>
    </row>
    <row r="1395" spans="1:42" s="20" customFormat="1" ht="30.75" hidden="1" customHeight="1" x14ac:dyDescent="0.25">
      <c r="A1395" s="13" t="s">
        <v>3527</v>
      </c>
      <c r="B1395" s="14">
        <v>80101506</v>
      </c>
      <c r="C1395" s="15" t="s">
        <v>3547</v>
      </c>
      <c r="D1395" s="15" t="s">
        <v>3571</v>
      </c>
      <c r="E1395" s="14" t="s">
        <v>3577</v>
      </c>
      <c r="F1395" s="22" t="s">
        <v>3680</v>
      </c>
      <c r="G1395" s="24" t="s">
        <v>3683</v>
      </c>
      <c r="H1395" s="23">
        <v>200000000</v>
      </c>
      <c r="I1395" s="23">
        <v>200000000</v>
      </c>
      <c r="J1395" s="16" t="s">
        <v>3598</v>
      </c>
      <c r="K1395" s="16" t="s">
        <v>48</v>
      </c>
      <c r="L1395" s="15" t="s">
        <v>3529</v>
      </c>
      <c r="M1395" s="15" t="s">
        <v>3530</v>
      </c>
      <c r="N1395" s="15">
        <v>3839109</v>
      </c>
      <c r="O1395" s="15" t="s">
        <v>3531</v>
      </c>
      <c r="P1395" s="16"/>
      <c r="Q1395" s="16"/>
      <c r="R1395" s="16"/>
      <c r="S1395" s="16"/>
      <c r="T1395" s="16"/>
      <c r="U1395" s="17"/>
      <c r="V1395" s="17"/>
      <c r="W1395" s="16"/>
      <c r="X1395" s="18"/>
      <c r="Y1395" s="16"/>
      <c r="Z1395" s="16"/>
      <c r="AA1395" s="19" t="str">
        <f t="shared" si="25"/>
        <v/>
      </c>
      <c r="AB1395" s="17"/>
      <c r="AC1395" s="17"/>
      <c r="AD1395" s="17"/>
      <c r="AE1395" s="15"/>
      <c r="AF1395" s="16" t="s">
        <v>53</v>
      </c>
      <c r="AG1395" s="15" t="s">
        <v>383</v>
      </c>
      <c r="AH1395"/>
      <c r="AI1395"/>
      <c r="AJ1395"/>
      <c r="AK1395"/>
      <c r="AL1395"/>
      <c r="AM1395"/>
      <c r="AN1395"/>
      <c r="AO1395"/>
      <c r="AP1395"/>
    </row>
    <row r="1396" spans="1:42" s="20" customFormat="1" ht="30.75" hidden="1" customHeight="1" x14ac:dyDescent="0.25">
      <c r="A1396" s="13" t="s">
        <v>3527</v>
      </c>
      <c r="B1396" s="14">
        <v>76122001</v>
      </c>
      <c r="C1396" s="15" t="s">
        <v>3548</v>
      </c>
      <c r="D1396" s="15" t="s">
        <v>3571</v>
      </c>
      <c r="E1396" s="14" t="s">
        <v>3577</v>
      </c>
      <c r="F1396" s="22" t="s">
        <v>3746</v>
      </c>
      <c r="G1396" s="24" t="s">
        <v>3683</v>
      </c>
      <c r="H1396" s="23">
        <v>300000000</v>
      </c>
      <c r="I1396" s="23">
        <v>300000000</v>
      </c>
      <c r="J1396" s="16" t="s">
        <v>3598</v>
      </c>
      <c r="K1396" s="16" t="s">
        <v>48</v>
      </c>
      <c r="L1396" s="15" t="s">
        <v>3529</v>
      </c>
      <c r="M1396" s="15" t="s">
        <v>3530</v>
      </c>
      <c r="N1396" s="15">
        <v>3839109</v>
      </c>
      <c r="O1396" s="15" t="s">
        <v>3531</v>
      </c>
      <c r="P1396" s="16"/>
      <c r="Q1396" s="16"/>
      <c r="R1396" s="16"/>
      <c r="S1396" s="16"/>
      <c r="T1396" s="16"/>
      <c r="U1396" s="17"/>
      <c r="V1396" s="17"/>
      <c r="W1396" s="16"/>
      <c r="X1396" s="18"/>
      <c r="Y1396" s="16"/>
      <c r="Z1396" s="16"/>
      <c r="AA1396" s="19" t="str">
        <f t="shared" si="25"/>
        <v/>
      </c>
      <c r="AB1396" s="17"/>
      <c r="AC1396" s="17"/>
      <c r="AD1396" s="17"/>
      <c r="AE1396" s="15"/>
      <c r="AF1396" s="16" t="s">
        <v>53</v>
      </c>
      <c r="AG1396" s="15" t="s">
        <v>383</v>
      </c>
      <c r="AH1396"/>
      <c r="AI1396"/>
      <c r="AJ1396"/>
      <c r="AK1396"/>
      <c r="AL1396"/>
      <c r="AM1396"/>
      <c r="AN1396"/>
      <c r="AO1396"/>
      <c r="AP1396"/>
    </row>
    <row r="1397" spans="1:42" s="20" customFormat="1" ht="30.75" hidden="1" customHeight="1" x14ac:dyDescent="0.25">
      <c r="A1397" s="13" t="s">
        <v>3527</v>
      </c>
      <c r="B1397" s="14">
        <v>83101500</v>
      </c>
      <c r="C1397" s="15" t="s">
        <v>3549</v>
      </c>
      <c r="D1397" s="15" t="s">
        <v>3571</v>
      </c>
      <c r="E1397" s="14" t="s">
        <v>3577</v>
      </c>
      <c r="F1397" s="22" t="s">
        <v>3746</v>
      </c>
      <c r="G1397" s="24" t="s">
        <v>3683</v>
      </c>
      <c r="H1397" s="23">
        <v>528415000</v>
      </c>
      <c r="I1397" s="23">
        <v>528415000</v>
      </c>
      <c r="J1397" s="16" t="s">
        <v>3598</v>
      </c>
      <c r="K1397" s="16" t="s">
        <v>48</v>
      </c>
      <c r="L1397" s="15" t="s">
        <v>3529</v>
      </c>
      <c r="M1397" s="15" t="s">
        <v>3530</v>
      </c>
      <c r="N1397" s="15">
        <v>3839109</v>
      </c>
      <c r="O1397" s="15" t="s">
        <v>3531</v>
      </c>
      <c r="P1397" s="16"/>
      <c r="Q1397" s="16"/>
      <c r="R1397" s="16"/>
      <c r="S1397" s="16"/>
      <c r="T1397" s="16"/>
      <c r="U1397" s="17"/>
      <c r="V1397" s="17"/>
      <c r="W1397" s="16"/>
      <c r="X1397" s="18"/>
      <c r="Y1397" s="16"/>
      <c r="Z1397" s="16"/>
      <c r="AA1397" s="19" t="str">
        <f t="shared" si="25"/>
        <v/>
      </c>
      <c r="AB1397" s="17"/>
      <c r="AC1397" s="17"/>
      <c r="AD1397" s="17"/>
      <c r="AE1397" s="15"/>
      <c r="AF1397" s="16" t="s">
        <v>53</v>
      </c>
      <c r="AG1397" s="15" t="s">
        <v>383</v>
      </c>
      <c r="AH1397"/>
      <c r="AI1397"/>
      <c r="AJ1397"/>
      <c r="AK1397"/>
      <c r="AL1397"/>
      <c r="AM1397"/>
      <c r="AN1397"/>
      <c r="AO1397"/>
      <c r="AP1397"/>
    </row>
    <row r="1398" spans="1:42" s="20" customFormat="1" ht="30.75" hidden="1" customHeight="1" x14ac:dyDescent="0.25">
      <c r="A1398" s="13" t="s">
        <v>3527</v>
      </c>
      <c r="B1398" s="14">
        <v>47101531</v>
      </c>
      <c r="C1398" s="15" t="s">
        <v>3550</v>
      </c>
      <c r="D1398" s="15" t="s">
        <v>3571</v>
      </c>
      <c r="E1398" s="14" t="s">
        <v>3579</v>
      </c>
      <c r="F1398" s="22" t="s">
        <v>3746</v>
      </c>
      <c r="G1398" s="24" t="s">
        <v>3683</v>
      </c>
      <c r="H1398" s="23">
        <v>800000000</v>
      </c>
      <c r="I1398" s="23">
        <v>800000000</v>
      </c>
      <c r="J1398" s="16" t="s">
        <v>3598</v>
      </c>
      <c r="K1398" s="16" t="s">
        <v>48</v>
      </c>
      <c r="L1398" s="15" t="s">
        <v>3529</v>
      </c>
      <c r="M1398" s="15" t="s">
        <v>3530</v>
      </c>
      <c r="N1398" s="15">
        <v>3839109</v>
      </c>
      <c r="O1398" s="15" t="s">
        <v>3531</v>
      </c>
      <c r="P1398" s="16"/>
      <c r="Q1398" s="16"/>
      <c r="R1398" s="16"/>
      <c r="S1398" s="16"/>
      <c r="T1398" s="16"/>
      <c r="U1398" s="17"/>
      <c r="V1398" s="17"/>
      <c r="W1398" s="16"/>
      <c r="X1398" s="18"/>
      <c r="Y1398" s="16"/>
      <c r="Z1398" s="16"/>
      <c r="AA1398" s="19" t="str">
        <f t="shared" si="25"/>
        <v/>
      </c>
      <c r="AB1398" s="17"/>
      <c r="AC1398" s="17"/>
      <c r="AD1398" s="17"/>
      <c r="AE1398" s="15"/>
      <c r="AF1398" s="16" t="s">
        <v>53</v>
      </c>
      <c r="AG1398" s="15" t="s">
        <v>383</v>
      </c>
      <c r="AH1398"/>
      <c r="AI1398"/>
      <c r="AJ1398"/>
      <c r="AK1398"/>
      <c r="AL1398"/>
      <c r="AM1398"/>
      <c r="AN1398"/>
      <c r="AO1398"/>
      <c r="AP1398"/>
    </row>
    <row r="1399" spans="1:42" s="20" customFormat="1" ht="30.75" hidden="1" customHeight="1" x14ac:dyDescent="0.25">
      <c r="A1399" s="13" t="s">
        <v>3527</v>
      </c>
      <c r="B1399" s="14">
        <v>80101506</v>
      </c>
      <c r="C1399" s="15" t="s">
        <v>3551</v>
      </c>
      <c r="D1399" s="15" t="s">
        <v>3571</v>
      </c>
      <c r="E1399" s="14" t="s">
        <v>3579</v>
      </c>
      <c r="F1399" s="16" t="s">
        <v>3667</v>
      </c>
      <c r="G1399" s="25" t="s">
        <v>3684</v>
      </c>
      <c r="H1399" s="23">
        <v>5000000000</v>
      </c>
      <c r="I1399" s="23">
        <v>5000000000</v>
      </c>
      <c r="J1399" s="16" t="s">
        <v>3598</v>
      </c>
      <c r="K1399" s="16" t="s">
        <v>48</v>
      </c>
      <c r="L1399" s="15" t="s">
        <v>3529</v>
      </c>
      <c r="M1399" s="15" t="s">
        <v>3530</v>
      </c>
      <c r="N1399" s="15">
        <v>3839109</v>
      </c>
      <c r="O1399" s="15" t="s">
        <v>3531</v>
      </c>
      <c r="P1399" s="16"/>
      <c r="Q1399" s="16"/>
      <c r="R1399" s="16"/>
      <c r="S1399" s="16"/>
      <c r="T1399" s="16"/>
      <c r="U1399" s="17"/>
      <c r="V1399" s="17"/>
      <c r="W1399" s="16"/>
      <c r="X1399" s="18"/>
      <c r="Y1399" s="16"/>
      <c r="Z1399" s="16"/>
      <c r="AA1399" s="19" t="str">
        <f t="shared" si="25"/>
        <v/>
      </c>
      <c r="AB1399" s="17"/>
      <c r="AC1399" s="17"/>
      <c r="AD1399" s="17" t="s">
        <v>3552</v>
      </c>
      <c r="AE1399" s="15"/>
      <c r="AF1399" s="16" t="s">
        <v>53</v>
      </c>
      <c r="AG1399" s="15" t="s">
        <v>383</v>
      </c>
      <c r="AH1399"/>
      <c r="AI1399"/>
      <c r="AJ1399"/>
      <c r="AK1399"/>
      <c r="AL1399"/>
      <c r="AM1399"/>
      <c r="AN1399"/>
      <c r="AO1399"/>
      <c r="AP1399"/>
    </row>
    <row r="1400" spans="1:42" s="20" customFormat="1" ht="30.75" hidden="1" customHeight="1" x14ac:dyDescent="0.25">
      <c r="A1400" s="13" t="s">
        <v>3527</v>
      </c>
      <c r="B1400" s="14">
        <v>76122001</v>
      </c>
      <c r="C1400" s="15" t="s">
        <v>3553</v>
      </c>
      <c r="D1400" s="15" t="s">
        <v>3571</v>
      </c>
      <c r="E1400" s="14" t="s">
        <v>3579</v>
      </c>
      <c r="F1400" s="16" t="s">
        <v>3667</v>
      </c>
      <c r="G1400" s="25" t="s">
        <v>3684</v>
      </c>
      <c r="H1400" s="23">
        <v>6000000000</v>
      </c>
      <c r="I1400" s="23">
        <v>6000000000</v>
      </c>
      <c r="J1400" s="16" t="s">
        <v>3598</v>
      </c>
      <c r="K1400" s="16" t="s">
        <v>48</v>
      </c>
      <c r="L1400" s="15" t="s">
        <v>3529</v>
      </c>
      <c r="M1400" s="15" t="s">
        <v>3530</v>
      </c>
      <c r="N1400" s="15">
        <v>3839109</v>
      </c>
      <c r="O1400" s="15" t="s">
        <v>3531</v>
      </c>
      <c r="P1400" s="16"/>
      <c r="Q1400" s="16"/>
      <c r="R1400" s="16"/>
      <c r="S1400" s="16"/>
      <c r="T1400" s="16"/>
      <c r="U1400" s="17"/>
      <c r="V1400" s="17"/>
      <c r="W1400" s="16"/>
      <c r="X1400" s="18"/>
      <c r="Y1400" s="16"/>
      <c r="Z1400" s="16"/>
      <c r="AA1400" s="19" t="str">
        <f t="shared" si="25"/>
        <v/>
      </c>
      <c r="AB1400" s="17"/>
      <c r="AC1400" s="17"/>
      <c r="AD1400" s="17" t="s">
        <v>3552</v>
      </c>
      <c r="AE1400" s="15"/>
      <c r="AF1400" s="16" t="s">
        <v>53</v>
      </c>
      <c r="AG1400" s="15" t="s">
        <v>383</v>
      </c>
      <c r="AH1400"/>
      <c r="AI1400"/>
      <c r="AJ1400"/>
      <c r="AK1400"/>
      <c r="AL1400"/>
      <c r="AM1400"/>
      <c r="AN1400"/>
      <c r="AO1400"/>
      <c r="AP1400"/>
    </row>
    <row r="1401" spans="1:42" s="20" customFormat="1" ht="30.75" hidden="1" customHeight="1" x14ac:dyDescent="0.25">
      <c r="A1401" s="13" t="s">
        <v>3527</v>
      </c>
      <c r="B1401" s="14">
        <v>83101500</v>
      </c>
      <c r="C1401" s="15" t="s">
        <v>3554</v>
      </c>
      <c r="D1401" s="15" t="s">
        <v>3571</v>
      </c>
      <c r="E1401" s="14" t="s">
        <v>3579</v>
      </c>
      <c r="F1401" s="16" t="s">
        <v>3667</v>
      </c>
      <c r="G1401" s="25" t="s">
        <v>3684</v>
      </c>
      <c r="H1401" s="23">
        <v>1577967326</v>
      </c>
      <c r="I1401" s="23">
        <v>1577967326</v>
      </c>
      <c r="J1401" s="16" t="s">
        <v>3598</v>
      </c>
      <c r="K1401" s="16" t="s">
        <v>48</v>
      </c>
      <c r="L1401" s="15" t="s">
        <v>3529</v>
      </c>
      <c r="M1401" s="15" t="s">
        <v>3530</v>
      </c>
      <c r="N1401" s="15">
        <v>3839109</v>
      </c>
      <c r="O1401" s="15" t="s">
        <v>3531</v>
      </c>
      <c r="P1401" s="16"/>
      <c r="Q1401" s="16"/>
      <c r="R1401" s="16"/>
      <c r="S1401" s="16"/>
      <c r="T1401" s="16"/>
      <c r="U1401" s="17"/>
      <c r="V1401" s="17"/>
      <c r="W1401" s="16"/>
      <c r="X1401" s="18"/>
      <c r="Y1401" s="16"/>
      <c r="Z1401" s="16"/>
      <c r="AA1401" s="19" t="str">
        <f t="shared" si="25"/>
        <v/>
      </c>
      <c r="AB1401" s="17"/>
      <c r="AC1401" s="17"/>
      <c r="AD1401" s="17" t="s">
        <v>3552</v>
      </c>
      <c r="AE1401" s="15"/>
      <c r="AF1401" s="16" t="s">
        <v>53</v>
      </c>
      <c r="AG1401" s="15" t="s">
        <v>383</v>
      </c>
      <c r="AH1401"/>
      <c r="AI1401"/>
      <c r="AJ1401"/>
      <c r="AK1401"/>
      <c r="AL1401"/>
      <c r="AM1401"/>
      <c r="AN1401"/>
      <c r="AO1401"/>
      <c r="AP1401"/>
    </row>
    <row r="1402" spans="1:42" s="20" customFormat="1" ht="30.75" hidden="1" customHeight="1" x14ac:dyDescent="0.25">
      <c r="A1402" s="13" t="s">
        <v>3527</v>
      </c>
      <c r="B1402" s="14">
        <v>83101500</v>
      </c>
      <c r="C1402" s="15" t="s">
        <v>3555</v>
      </c>
      <c r="D1402" s="15" t="s">
        <v>3571</v>
      </c>
      <c r="E1402" s="14" t="s">
        <v>3579</v>
      </c>
      <c r="F1402" s="16" t="s">
        <v>3667</v>
      </c>
      <c r="G1402" s="25" t="s">
        <v>3684</v>
      </c>
      <c r="H1402" s="23">
        <v>1531246880</v>
      </c>
      <c r="I1402" s="23">
        <v>1531246880</v>
      </c>
      <c r="J1402" s="16" t="s">
        <v>3598</v>
      </c>
      <c r="K1402" s="16" t="s">
        <v>48</v>
      </c>
      <c r="L1402" s="15" t="s">
        <v>3529</v>
      </c>
      <c r="M1402" s="15" t="s">
        <v>3530</v>
      </c>
      <c r="N1402" s="15">
        <v>3839109</v>
      </c>
      <c r="O1402" s="15" t="s">
        <v>3531</v>
      </c>
      <c r="P1402" s="16"/>
      <c r="Q1402" s="16"/>
      <c r="R1402" s="16"/>
      <c r="S1402" s="16"/>
      <c r="T1402" s="16"/>
      <c r="U1402" s="17"/>
      <c r="V1402" s="17"/>
      <c r="W1402" s="16"/>
      <c r="X1402" s="18"/>
      <c r="Y1402" s="16"/>
      <c r="Z1402" s="16"/>
      <c r="AA1402" s="19" t="str">
        <f t="shared" si="25"/>
        <v/>
      </c>
      <c r="AB1402" s="17"/>
      <c r="AC1402" s="17"/>
      <c r="AD1402" s="17" t="s">
        <v>3552</v>
      </c>
      <c r="AE1402" s="15"/>
      <c r="AF1402" s="16" t="s">
        <v>53</v>
      </c>
      <c r="AG1402" s="15" t="s">
        <v>383</v>
      </c>
      <c r="AH1402"/>
      <c r="AI1402"/>
      <c r="AJ1402"/>
      <c r="AK1402"/>
      <c r="AL1402"/>
      <c r="AM1402"/>
      <c r="AN1402"/>
      <c r="AO1402"/>
      <c r="AP1402"/>
    </row>
    <row r="1403" spans="1:42" s="20" customFormat="1" ht="30.75" hidden="1" customHeight="1" x14ac:dyDescent="0.25">
      <c r="A1403" s="13" t="s">
        <v>3527</v>
      </c>
      <c r="B1403" s="14">
        <v>83101500</v>
      </c>
      <c r="C1403" s="15" t="s">
        <v>3556</v>
      </c>
      <c r="D1403" s="15" t="s">
        <v>3571</v>
      </c>
      <c r="E1403" s="14" t="s">
        <v>3579</v>
      </c>
      <c r="F1403" s="16" t="s">
        <v>3667</v>
      </c>
      <c r="G1403" s="25" t="s">
        <v>3684</v>
      </c>
      <c r="H1403" s="23">
        <v>1877480013</v>
      </c>
      <c r="I1403" s="23">
        <v>1877480013</v>
      </c>
      <c r="J1403" s="16" t="s">
        <v>3598</v>
      </c>
      <c r="K1403" s="16" t="s">
        <v>48</v>
      </c>
      <c r="L1403" s="15" t="s">
        <v>3529</v>
      </c>
      <c r="M1403" s="15" t="s">
        <v>3530</v>
      </c>
      <c r="N1403" s="15">
        <v>3839109</v>
      </c>
      <c r="O1403" s="15" t="s">
        <v>3531</v>
      </c>
      <c r="P1403" s="16"/>
      <c r="Q1403" s="16"/>
      <c r="R1403" s="16"/>
      <c r="S1403" s="16"/>
      <c r="T1403" s="16"/>
      <c r="U1403" s="17"/>
      <c r="V1403" s="17"/>
      <c r="W1403" s="16"/>
      <c r="X1403" s="18"/>
      <c r="Y1403" s="16"/>
      <c r="Z1403" s="16"/>
      <c r="AA1403" s="19" t="str">
        <f t="shared" si="25"/>
        <v/>
      </c>
      <c r="AB1403" s="17"/>
      <c r="AC1403" s="17"/>
      <c r="AD1403" s="17" t="s">
        <v>3552</v>
      </c>
      <c r="AE1403" s="15"/>
      <c r="AF1403" s="16" t="s">
        <v>53</v>
      </c>
      <c r="AG1403" s="15" t="s">
        <v>383</v>
      </c>
      <c r="AH1403"/>
      <c r="AI1403"/>
      <c r="AJ1403"/>
      <c r="AK1403"/>
      <c r="AL1403"/>
      <c r="AM1403"/>
      <c r="AN1403"/>
      <c r="AO1403"/>
      <c r="AP1403"/>
    </row>
    <row r="1404" spans="1:42" s="20" customFormat="1" ht="30.75" hidden="1" customHeight="1" x14ac:dyDescent="0.25">
      <c r="A1404" s="13" t="s">
        <v>3527</v>
      </c>
      <c r="B1404" s="14">
        <v>83101500</v>
      </c>
      <c r="C1404" s="15" t="s">
        <v>3557</v>
      </c>
      <c r="D1404" s="15" t="s">
        <v>3571</v>
      </c>
      <c r="E1404" s="14" t="s">
        <v>3579</v>
      </c>
      <c r="F1404" s="16" t="s">
        <v>3667</v>
      </c>
      <c r="G1404" s="25" t="s">
        <v>3684</v>
      </c>
      <c r="H1404" s="23">
        <v>1657631630</v>
      </c>
      <c r="I1404" s="23">
        <v>1657631630</v>
      </c>
      <c r="J1404" s="16" t="s">
        <v>3598</v>
      </c>
      <c r="K1404" s="16" t="s">
        <v>48</v>
      </c>
      <c r="L1404" s="15" t="s">
        <v>3529</v>
      </c>
      <c r="M1404" s="15" t="s">
        <v>3530</v>
      </c>
      <c r="N1404" s="15">
        <v>3839109</v>
      </c>
      <c r="O1404" s="15" t="s">
        <v>3531</v>
      </c>
      <c r="P1404" s="16"/>
      <c r="Q1404" s="16"/>
      <c r="R1404" s="16"/>
      <c r="S1404" s="16"/>
      <c r="T1404" s="16"/>
      <c r="U1404" s="17"/>
      <c r="V1404" s="17"/>
      <c r="W1404" s="16"/>
      <c r="X1404" s="18"/>
      <c r="Y1404" s="16"/>
      <c r="Z1404" s="16"/>
      <c r="AA1404" s="19" t="str">
        <f t="shared" si="25"/>
        <v/>
      </c>
      <c r="AB1404" s="17"/>
      <c r="AC1404" s="17"/>
      <c r="AD1404" s="17" t="s">
        <v>3552</v>
      </c>
      <c r="AE1404" s="15"/>
      <c r="AF1404" s="16" t="s">
        <v>53</v>
      </c>
      <c r="AG1404" s="15" t="s">
        <v>383</v>
      </c>
      <c r="AH1404"/>
      <c r="AI1404"/>
      <c r="AJ1404"/>
      <c r="AK1404"/>
      <c r="AL1404"/>
      <c r="AM1404"/>
      <c r="AN1404"/>
      <c r="AO1404"/>
      <c r="AP1404"/>
    </row>
    <row r="1405" spans="1:42" s="20" customFormat="1" ht="30.75" hidden="1" customHeight="1" x14ac:dyDescent="0.25">
      <c r="A1405" s="13" t="s">
        <v>3527</v>
      </c>
      <c r="B1405" s="14">
        <v>83101500</v>
      </c>
      <c r="C1405" s="15" t="s">
        <v>3558</v>
      </c>
      <c r="D1405" s="15" t="s">
        <v>3571</v>
      </c>
      <c r="E1405" s="14" t="s">
        <v>3579</v>
      </c>
      <c r="F1405" s="16" t="s">
        <v>3667</v>
      </c>
      <c r="G1405" s="25" t="s">
        <v>3684</v>
      </c>
      <c r="H1405" s="23">
        <v>938907298</v>
      </c>
      <c r="I1405" s="23">
        <v>938907298</v>
      </c>
      <c r="J1405" s="16" t="s">
        <v>3598</v>
      </c>
      <c r="K1405" s="16" t="s">
        <v>48</v>
      </c>
      <c r="L1405" s="15" t="s">
        <v>3529</v>
      </c>
      <c r="M1405" s="15" t="s">
        <v>3530</v>
      </c>
      <c r="N1405" s="15">
        <v>3839109</v>
      </c>
      <c r="O1405" s="15" t="s">
        <v>3531</v>
      </c>
      <c r="P1405" s="16"/>
      <c r="Q1405" s="16"/>
      <c r="R1405" s="16"/>
      <c r="S1405" s="16"/>
      <c r="T1405" s="16"/>
      <c r="U1405" s="17"/>
      <c r="V1405" s="17"/>
      <c r="W1405" s="16"/>
      <c r="X1405" s="18"/>
      <c r="Y1405" s="16"/>
      <c r="Z1405" s="16"/>
      <c r="AA1405" s="19" t="str">
        <f t="shared" si="25"/>
        <v/>
      </c>
      <c r="AB1405" s="17"/>
      <c r="AC1405" s="17"/>
      <c r="AD1405" s="17" t="s">
        <v>3552</v>
      </c>
      <c r="AE1405" s="15"/>
      <c r="AF1405" s="16" t="s">
        <v>53</v>
      </c>
      <c r="AG1405" s="15" t="s">
        <v>383</v>
      </c>
      <c r="AH1405"/>
      <c r="AI1405"/>
      <c r="AJ1405"/>
      <c r="AK1405"/>
      <c r="AL1405"/>
      <c r="AM1405"/>
      <c r="AN1405"/>
      <c r="AO1405"/>
      <c r="AP1405"/>
    </row>
    <row r="1406" spans="1:42" s="20" customFormat="1" ht="30.75" hidden="1" customHeight="1" x14ac:dyDescent="0.25">
      <c r="A1406" s="13" t="s">
        <v>3527</v>
      </c>
      <c r="B1406" s="14">
        <v>83101500</v>
      </c>
      <c r="C1406" s="15" t="s">
        <v>3559</v>
      </c>
      <c r="D1406" s="15" t="s">
        <v>3571</v>
      </c>
      <c r="E1406" s="14" t="s">
        <v>3579</v>
      </c>
      <c r="F1406" s="16" t="s">
        <v>3667</v>
      </c>
      <c r="G1406" s="25" t="s">
        <v>3684</v>
      </c>
      <c r="H1406" s="23">
        <v>3286221363</v>
      </c>
      <c r="I1406" s="23">
        <v>3286221363</v>
      </c>
      <c r="J1406" s="16" t="s">
        <v>3598</v>
      </c>
      <c r="K1406" s="16" t="s">
        <v>48</v>
      </c>
      <c r="L1406" s="15" t="s">
        <v>3529</v>
      </c>
      <c r="M1406" s="15" t="s">
        <v>3530</v>
      </c>
      <c r="N1406" s="15">
        <v>3839109</v>
      </c>
      <c r="O1406" s="15" t="s">
        <v>3531</v>
      </c>
      <c r="P1406" s="16"/>
      <c r="Q1406" s="16"/>
      <c r="R1406" s="16"/>
      <c r="S1406" s="16"/>
      <c r="T1406" s="16"/>
      <c r="U1406" s="17"/>
      <c r="V1406" s="17"/>
      <c r="W1406" s="16"/>
      <c r="X1406" s="18"/>
      <c r="Y1406" s="16"/>
      <c r="Z1406" s="16"/>
      <c r="AA1406" s="19" t="str">
        <f t="shared" si="25"/>
        <v/>
      </c>
      <c r="AB1406" s="17"/>
      <c r="AC1406" s="17"/>
      <c r="AD1406" s="17" t="s">
        <v>3552</v>
      </c>
      <c r="AE1406" s="15"/>
      <c r="AF1406" s="16" t="s">
        <v>53</v>
      </c>
      <c r="AG1406" s="15" t="s">
        <v>383</v>
      </c>
      <c r="AH1406"/>
      <c r="AI1406"/>
      <c r="AJ1406"/>
      <c r="AK1406"/>
      <c r="AL1406"/>
      <c r="AM1406"/>
      <c r="AN1406"/>
      <c r="AO1406"/>
      <c r="AP1406"/>
    </row>
    <row r="1407" spans="1:42" s="20" customFormat="1" ht="30.75" hidden="1" customHeight="1" x14ac:dyDescent="0.25">
      <c r="A1407" s="13" t="s">
        <v>3527</v>
      </c>
      <c r="B1407" s="14">
        <v>83101500</v>
      </c>
      <c r="C1407" s="15" t="s">
        <v>3560</v>
      </c>
      <c r="D1407" s="15" t="s">
        <v>3571</v>
      </c>
      <c r="E1407" s="14" t="s">
        <v>3579</v>
      </c>
      <c r="F1407" s="16" t="s">
        <v>3667</v>
      </c>
      <c r="G1407" s="25" t="s">
        <v>3684</v>
      </c>
      <c r="H1407" s="23">
        <v>1064273831</v>
      </c>
      <c r="I1407" s="23">
        <v>1064273831</v>
      </c>
      <c r="J1407" s="16" t="s">
        <v>3598</v>
      </c>
      <c r="K1407" s="16" t="s">
        <v>48</v>
      </c>
      <c r="L1407" s="15" t="s">
        <v>3529</v>
      </c>
      <c r="M1407" s="15" t="s">
        <v>3530</v>
      </c>
      <c r="N1407" s="15">
        <v>3839109</v>
      </c>
      <c r="O1407" s="15" t="s">
        <v>3531</v>
      </c>
      <c r="P1407" s="16"/>
      <c r="Q1407" s="16"/>
      <c r="R1407" s="16"/>
      <c r="S1407" s="16"/>
      <c r="T1407" s="16"/>
      <c r="U1407" s="17"/>
      <c r="V1407" s="17"/>
      <c r="W1407" s="16"/>
      <c r="X1407" s="18"/>
      <c r="Y1407" s="16"/>
      <c r="Z1407" s="16"/>
      <c r="AA1407" s="19" t="str">
        <f t="shared" si="25"/>
        <v/>
      </c>
      <c r="AB1407" s="17"/>
      <c r="AC1407" s="17"/>
      <c r="AD1407" s="17" t="s">
        <v>3552</v>
      </c>
      <c r="AE1407" s="15"/>
      <c r="AF1407" s="16" t="s">
        <v>53</v>
      </c>
      <c r="AG1407" s="15" t="s">
        <v>383</v>
      </c>
      <c r="AH1407"/>
      <c r="AI1407"/>
      <c r="AJ1407"/>
      <c r="AK1407"/>
      <c r="AL1407"/>
      <c r="AM1407"/>
      <c r="AN1407"/>
      <c r="AO1407"/>
      <c r="AP1407"/>
    </row>
    <row r="1408" spans="1:42" s="20" customFormat="1" ht="30.75" hidden="1" customHeight="1" x14ac:dyDescent="0.25">
      <c r="A1408" s="13" t="s">
        <v>3527</v>
      </c>
      <c r="B1408" s="14">
        <v>83101500</v>
      </c>
      <c r="C1408" s="15" t="s">
        <v>3561</v>
      </c>
      <c r="D1408" s="15" t="s">
        <v>3571</v>
      </c>
      <c r="E1408" s="14" t="s">
        <v>3579</v>
      </c>
      <c r="F1408" s="16" t="s">
        <v>3667</v>
      </c>
      <c r="G1408" s="25" t="s">
        <v>3684</v>
      </c>
      <c r="H1408" s="23">
        <v>2000000000</v>
      </c>
      <c r="I1408" s="23">
        <v>2000000000</v>
      </c>
      <c r="J1408" s="16" t="s">
        <v>3598</v>
      </c>
      <c r="K1408" s="16" t="s">
        <v>48</v>
      </c>
      <c r="L1408" s="15" t="s">
        <v>3529</v>
      </c>
      <c r="M1408" s="15" t="s">
        <v>3530</v>
      </c>
      <c r="N1408" s="15">
        <v>3839109</v>
      </c>
      <c r="O1408" s="15" t="s">
        <v>3531</v>
      </c>
      <c r="P1408" s="16"/>
      <c r="Q1408" s="16"/>
      <c r="R1408" s="16"/>
      <c r="S1408" s="16"/>
      <c r="T1408" s="16"/>
      <c r="U1408" s="17"/>
      <c r="V1408" s="17"/>
      <c r="W1408" s="16"/>
      <c r="X1408" s="18"/>
      <c r="Y1408" s="16"/>
      <c r="Z1408" s="16"/>
      <c r="AA1408" s="19" t="str">
        <f t="shared" si="25"/>
        <v/>
      </c>
      <c r="AB1408" s="17"/>
      <c r="AC1408" s="17"/>
      <c r="AD1408" s="17" t="s">
        <v>3552</v>
      </c>
      <c r="AE1408" s="15"/>
      <c r="AF1408" s="16" t="s">
        <v>53</v>
      </c>
      <c r="AG1408" s="15" t="s">
        <v>383</v>
      </c>
      <c r="AH1408"/>
      <c r="AI1408"/>
      <c r="AJ1408"/>
      <c r="AK1408"/>
      <c r="AL1408"/>
      <c r="AM1408"/>
      <c r="AN1408"/>
      <c r="AO1408"/>
      <c r="AP1408"/>
    </row>
    <row r="1409" spans="1:42" s="20" customFormat="1" ht="30.75" hidden="1" customHeight="1" x14ac:dyDescent="0.25">
      <c r="A1409" s="13" t="s">
        <v>3527</v>
      </c>
      <c r="B1409" s="14">
        <v>83101500</v>
      </c>
      <c r="C1409" s="15" t="s">
        <v>3562</v>
      </c>
      <c r="D1409" s="15" t="s">
        <v>3571</v>
      </c>
      <c r="E1409" s="14" t="s">
        <v>3579</v>
      </c>
      <c r="F1409" s="16" t="s">
        <v>3667</v>
      </c>
      <c r="G1409" s="25" t="s">
        <v>3684</v>
      </c>
      <c r="H1409" s="23">
        <v>3753231160</v>
      </c>
      <c r="I1409" s="23">
        <v>3753231160</v>
      </c>
      <c r="J1409" s="16" t="s">
        <v>3598</v>
      </c>
      <c r="K1409" s="16" t="s">
        <v>48</v>
      </c>
      <c r="L1409" s="15" t="s">
        <v>3529</v>
      </c>
      <c r="M1409" s="15" t="s">
        <v>3530</v>
      </c>
      <c r="N1409" s="15">
        <v>3839109</v>
      </c>
      <c r="O1409" s="15" t="s">
        <v>3531</v>
      </c>
      <c r="P1409" s="16"/>
      <c r="Q1409" s="16"/>
      <c r="R1409" s="16"/>
      <c r="S1409" s="16"/>
      <c r="T1409" s="16"/>
      <c r="U1409" s="17"/>
      <c r="V1409" s="17"/>
      <c r="W1409" s="16"/>
      <c r="X1409" s="18"/>
      <c r="Y1409" s="16"/>
      <c r="Z1409" s="16"/>
      <c r="AA1409" s="19" t="str">
        <f t="shared" si="25"/>
        <v/>
      </c>
      <c r="AB1409" s="17"/>
      <c r="AC1409" s="17"/>
      <c r="AD1409" s="17" t="s">
        <v>3552</v>
      </c>
      <c r="AE1409" s="15"/>
      <c r="AF1409" s="16" t="s">
        <v>53</v>
      </c>
      <c r="AG1409" s="15" t="s">
        <v>383</v>
      </c>
      <c r="AH1409"/>
      <c r="AI1409"/>
      <c r="AJ1409"/>
      <c r="AK1409"/>
      <c r="AL1409"/>
      <c r="AM1409"/>
      <c r="AN1409"/>
      <c r="AO1409"/>
      <c r="AP1409"/>
    </row>
    <row r="1410" spans="1:42" s="20" customFormat="1" ht="30.75" hidden="1" customHeight="1" x14ac:dyDescent="0.25">
      <c r="A1410" s="13" t="s">
        <v>3527</v>
      </c>
      <c r="B1410" s="14">
        <v>83101500</v>
      </c>
      <c r="C1410" s="15" t="s">
        <v>3563</v>
      </c>
      <c r="D1410" s="15" t="s">
        <v>3571</v>
      </c>
      <c r="E1410" s="14" t="s">
        <v>3577</v>
      </c>
      <c r="F1410" s="16" t="s">
        <v>3667</v>
      </c>
      <c r="G1410" s="25" t="s">
        <v>3684</v>
      </c>
      <c r="H1410" s="23">
        <v>6000000000</v>
      </c>
      <c r="I1410" s="23">
        <v>6000000000</v>
      </c>
      <c r="J1410" s="16" t="s">
        <v>3598</v>
      </c>
      <c r="K1410" s="16" t="s">
        <v>48</v>
      </c>
      <c r="L1410" s="15" t="s">
        <v>3529</v>
      </c>
      <c r="M1410" s="15" t="s">
        <v>3530</v>
      </c>
      <c r="N1410" s="15">
        <v>3839109</v>
      </c>
      <c r="O1410" s="15" t="s">
        <v>3531</v>
      </c>
      <c r="P1410" s="16"/>
      <c r="Q1410" s="16"/>
      <c r="R1410" s="16"/>
      <c r="S1410" s="16"/>
      <c r="T1410" s="16"/>
      <c r="U1410" s="17"/>
      <c r="V1410" s="17"/>
      <c r="W1410" s="16"/>
      <c r="X1410" s="18"/>
      <c r="Y1410" s="16"/>
      <c r="Z1410" s="16"/>
      <c r="AA1410" s="19" t="str">
        <f t="shared" si="25"/>
        <v/>
      </c>
      <c r="AB1410" s="17"/>
      <c r="AC1410" s="17"/>
      <c r="AD1410" s="17" t="s">
        <v>3552</v>
      </c>
      <c r="AE1410" s="15"/>
      <c r="AF1410" s="16" t="s">
        <v>53</v>
      </c>
      <c r="AG1410" s="15" t="s">
        <v>383</v>
      </c>
      <c r="AH1410"/>
      <c r="AI1410"/>
      <c r="AJ1410"/>
      <c r="AK1410"/>
      <c r="AL1410"/>
      <c r="AM1410"/>
      <c r="AN1410"/>
      <c r="AO1410"/>
      <c r="AP1410"/>
    </row>
    <row r="1411" spans="1:42" s="20" customFormat="1" ht="30.75" hidden="1" customHeight="1" x14ac:dyDescent="0.25">
      <c r="A1411" s="13" t="s">
        <v>3527</v>
      </c>
      <c r="B1411" s="14">
        <v>81101516</v>
      </c>
      <c r="C1411" s="15" t="s">
        <v>3564</v>
      </c>
      <c r="D1411" s="15" t="s">
        <v>3571</v>
      </c>
      <c r="E1411" s="14" t="s">
        <v>3583</v>
      </c>
      <c r="F1411" s="14" t="s">
        <v>3681</v>
      </c>
      <c r="G1411" s="25" t="s">
        <v>3684</v>
      </c>
      <c r="H1411" s="23">
        <v>843836673</v>
      </c>
      <c r="I1411" s="23">
        <v>843836673</v>
      </c>
      <c r="J1411" s="16" t="s">
        <v>3598</v>
      </c>
      <c r="K1411" s="16" t="s">
        <v>48</v>
      </c>
      <c r="L1411" s="15" t="s">
        <v>3529</v>
      </c>
      <c r="M1411" s="15" t="s">
        <v>3530</v>
      </c>
      <c r="N1411" s="15">
        <v>3839109</v>
      </c>
      <c r="O1411" s="15" t="s">
        <v>3531</v>
      </c>
      <c r="P1411" s="16"/>
      <c r="Q1411" s="16"/>
      <c r="R1411" s="16"/>
      <c r="S1411" s="16"/>
      <c r="T1411" s="16"/>
      <c r="U1411" s="17"/>
      <c r="V1411" s="17" t="s">
        <v>3565</v>
      </c>
      <c r="W1411" s="16" t="s">
        <v>3566</v>
      </c>
      <c r="X1411" s="18">
        <v>43115</v>
      </c>
      <c r="Y1411" s="16"/>
      <c r="Z1411" s="16"/>
      <c r="AA1411" s="19">
        <f t="shared" si="25"/>
        <v>0.33</v>
      </c>
      <c r="AB1411" s="17"/>
      <c r="AC1411" s="17" t="s">
        <v>325</v>
      </c>
      <c r="AD1411" s="17" t="s">
        <v>3552</v>
      </c>
      <c r="AE1411" s="15"/>
      <c r="AF1411" s="16" t="s">
        <v>53</v>
      </c>
      <c r="AG1411" s="15" t="s">
        <v>383</v>
      </c>
      <c r="AH1411"/>
      <c r="AI1411"/>
      <c r="AJ1411"/>
      <c r="AK1411"/>
      <c r="AL1411"/>
      <c r="AM1411"/>
      <c r="AN1411"/>
      <c r="AO1411"/>
      <c r="AP1411"/>
    </row>
    <row r="1412" spans="1:42" s="20" customFormat="1" ht="30.75" hidden="1" customHeight="1" x14ac:dyDescent="0.25">
      <c r="A1412" s="13" t="s">
        <v>3527</v>
      </c>
      <c r="B1412" s="14">
        <v>83101500</v>
      </c>
      <c r="C1412" s="15" t="s">
        <v>3567</v>
      </c>
      <c r="D1412" s="15" t="s">
        <v>3571</v>
      </c>
      <c r="E1412" s="14">
        <v>8</v>
      </c>
      <c r="F1412" s="16" t="s">
        <v>3667</v>
      </c>
      <c r="G1412" s="25" t="s">
        <v>3684</v>
      </c>
      <c r="H1412" s="23">
        <v>5066290967</v>
      </c>
      <c r="I1412" s="23">
        <v>5066290967</v>
      </c>
      <c r="J1412" s="16" t="s">
        <v>3598</v>
      </c>
      <c r="K1412" s="16" t="s">
        <v>48</v>
      </c>
      <c r="L1412" s="15" t="s">
        <v>3529</v>
      </c>
      <c r="M1412" s="15" t="s">
        <v>3530</v>
      </c>
      <c r="N1412" s="15">
        <v>3839109</v>
      </c>
      <c r="O1412" s="15" t="s">
        <v>3531</v>
      </c>
      <c r="P1412" s="16"/>
      <c r="Q1412" s="16"/>
      <c r="R1412" s="16"/>
      <c r="S1412" s="16"/>
      <c r="T1412" s="16"/>
      <c r="U1412" s="17"/>
      <c r="V1412" s="17" t="s">
        <v>3568</v>
      </c>
      <c r="W1412" s="16" t="s">
        <v>3566</v>
      </c>
      <c r="X1412" s="18"/>
      <c r="Y1412" s="16"/>
      <c r="Z1412" s="16"/>
      <c r="AA1412" s="19">
        <f t="shared" si="25"/>
        <v>0</v>
      </c>
      <c r="AB1412" s="17"/>
      <c r="AC1412" s="17" t="s">
        <v>1493</v>
      </c>
      <c r="AD1412" s="17" t="s">
        <v>3552</v>
      </c>
      <c r="AE1412" s="15"/>
      <c r="AF1412" s="16" t="s">
        <v>53</v>
      </c>
      <c r="AG1412" s="15" t="s">
        <v>383</v>
      </c>
      <c r="AH1412"/>
      <c r="AI1412"/>
      <c r="AJ1412"/>
      <c r="AK1412"/>
      <c r="AL1412"/>
      <c r="AM1412"/>
      <c r="AN1412"/>
      <c r="AO1412"/>
      <c r="AP1412"/>
    </row>
    <row r="1413" spans="1:42" s="20" customFormat="1" ht="30.75" hidden="1" customHeight="1" x14ac:dyDescent="0.25">
      <c r="A1413" s="13" t="s">
        <v>4562</v>
      </c>
      <c r="B1413" s="14">
        <v>77101901</v>
      </c>
      <c r="C1413" s="15" t="s">
        <v>3601</v>
      </c>
      <c r="D1413" t="s">
        <v>3576</v>
      </c>
      <c r="E1413" s="14" t="s">
        <v>3602</v>
      </c>
      <c r="F1413" s="22" t="s">
        <v>3746</v>
      </c>
      <c r="G1413" s="24" t="s">
        <v>3683</v>
      </c>
      <c r="H1413" s="23">
        <v>200000000</v>
      </c>
      <c r="I1413" s="23">
        <v>200000000</v>
      </c>
      <c r="J1413" s="16" t="s">
        <v>3603</v>
      </c>
      <c r="K1413" s="16" t="s">
        <v>48</v>
      </c>
      <c r="L1413" s="15" t="s">
        <v>3604</v>
      </c>
      <c r="M1413" s="15" t="s">
        <v>3396</v>
      </c>
      <c r="N1413" s="15">
        <v>5268</v>
      </c>
      <c r="O1413" s="15" t="s">
        <v>3605</v>
      </c>
      <c r="P1413" s="16" t="s">
        <v>3606</v>
      </c>
      <c r="Q1413" s="16" t="s">
        <v>3607</v>
      </c>
      <c r="R1413" s="16" t="s">
        <v>3606</v>
      </c>
      <c r="S1413" s="16" t="s">
        <v>3608</v>
      </c>
      <c r="T1413" s="16" t="s">
        <v>3607</v>
      </c>
      <c r="U1413" s="17" t="s">
        <v>3609</v>
      </c>
      <c r="V1413" s="17"/>
      <c r="W1413" s="16"/>
      <c r="X1413" s="18"/>
      <c r="Y1413" s="16"/>
      <c r="Z1413" s="16"/>
      <c r="AA1413" s="19" t="str">
        <f t="shared" si="25"/>
        <v/>
      </c>
      <c r="AB1413" s="17"/>
      <c r="AC1413" s="17"/>
      <c r="AD1413" s="17"/>
      <c r="AE1413" s="15" t="s">
        <v>3604</v>
      </c>
      <c r="AF1413" s="16" t="s">
        <v>1318</v>
      </c>
      <c r="AG1413" s="15" t="s">
        <v>383</v>
      </c>
      <c r="AH1413"/>
      <c r="AI1413"/>
      <c r="AJ1413"/>
      <c r="AK1413"/>
      <c r="AL1413"/>
      <c r="AM1413"/>
      <c r="AN1413"/>
      <c r="AO1413"/>
      <c r="AP1413"/>
    </row>
    <row r="1414" spans="1:42" s="20" customFormat="1" ht="30.75" hidden="1" customHeight="1" x14ac:dyDescent="0.25">
      <c r="A1414" s="13" t="s">
        <v>4562</v>
      </c>
      <c r="B1414" s="14">
        <v>81141601</v>
      </c>
      <c r="C1414" s="15" t="s">
        <v>4563</v>
      </c>
      <c r="D1414" t="s">
        <v>3571</v>
      </c>
      <c r="E1414" s="14" t="s">
        <v>3577</v>
      </c>
      <c r="F1414" s="22" t="s">
        <v>3746</v>
      </c>
      <c r="G1414" s="24" t="s">
        <v>3683</v>
      </c>
      <c r="H1414" s="23">
        <v>4500000000</v>
      </c>
      <c r="I1414" s="23">
        <v>4500000000</v>
      </c>
      <c r="J1414" s="16" t="s">
        <v>3603</v>
      </c>
      <c r="K1414" s="16" t="s">
        <v>48</v>
      </c>
      <c r="L1414" s="15" t="s">
        <v>4564</v>
      </c>
      <c r="M1414" s="15" t="s">
        <v>4562</v>
      </c>
      <c r="N1414" s="15" t="s">
        <v>4565</v>
      </c>
      <c r="O1414" s="15" t="s">
        <v>4566</v>
      </c>
      <c r="P1414" s="16" t="s">
        <v>3610</v>
      </c>
      <c r="Q1414" s="16" t="s">
        <v>3611</v>
      </c>
      <c r="R1414" s="16" t="s">
        <v>3612</v>
      </c>
      <c r="S1414" s="16" t="s">
        <v>3613</v>
      </c>
      <c r="T1414" s="16" t="s">
        <v>3611</v>
      </c>
      <c r="U1414" s="17" t="s">
        <v>48</v>
      </c>
      <c r="V1414" s="17"/>
      <c r="W1414" s="16"/>
      <c r="X1414" s="18"/>
      <c r="Y1414" s="16"/>
      <c r="Z1414" s="16"/>
      <c r="AA1414" s="19" t="str">
        <f t="shared" si="25"/>
        <v/>
      </c>
      <c r="AB1414" s="17"/>
      <c r="AC1414" s="17"/>
      <c r="AD1414" s="17"/>
      <c r="AE1414" s="15" t="s">
        <v>4567</v>
      </c>
      <c r="AF1414" s="16" t="s">
        <v>1318</v>
      </c>
      <c r="AG1414" s="15" t="s">
        <v>383</v>
      </c>
      <c r="AH1414"/>
      <c r="AI1414"/>
      <c r="AJ1414"/>
      <c r="AK1414"/>
      <c r="AL1414"/>
      <c r="AM1414"/>
      <c r="AN1414"/>
      <c r="AO1414"/>
      <c r="AP1414"/>
    </row>
    <row r="1415" spans="1:42" s="20" customFormat="1" ht="30.75" hidden="1" customHeight="1" x14ac:dyDescent="0.25">
      <c r="A1415" s="13" t="s">
        <v>4562</v>
      </c>
      <c r="B1415" s="14">
        <v>81141601</v>
      </c>
      <c r="C1415" s="15" t="s">
        <v>3614</v>
      </c>
      <c r="D1415" t="s">
        <v>3571</v>
      </c>
      <c r="E1415" s="14" t="s">
        <v>3577</v>
      </c>
      <c r="F1415" s="14" t="s">
        <v>3615</v>
      </c>
      <c r="G1415" s="24" t="s">
        <v>3683</v>
      </c>
      <c r="H1415" s="23">
        <v>300000000</v>
      </c>
      <c r="I1415" s="23">
        <v>300000000</v>
      </c>
      <c r="J1415" s="16" t="s">
        <v>3603</v>
      </c>
      <c r="K1415" s="16" t="s">
        <v>48</v>
      </c>
      <c r="L1415" s="15" t="s">
        <v>3616</v>
      </c>
      <c r="M1415" s="15" t="s">
        <v>3396</v>
      </c>
      <c r="N1415" s="15">
        <v>8635</v>
      </c>
      <c r="O1415" s="15" t="s">
        <v>3617</v>
      </c>
      <c r="P1415" s="16" t="s">
        <v>3610</v>
      </c>
      <c r="Q1415" s="16" t="s">
        <v>3611</v>
      </c>
      <c r="R1415" s="16" t="s">
        <v>3612</v>
      </c>
      <c r="S1415" s="16" t="s">
        <v>3613</v>
      </c>
      <c r="T1415" s="16" t="s">
        <v>3611</v>
      </c>
      <c r="U1415" s="17" t="s">
        <v>3618</v>
      </c>
      <c r="V1415" s="17"/>
      <c r="W1415" s="16"/>
      <c r="X1415" s="18"/>
      <c r="Y1415" s="16"/>
      <c r="Z1415" s="16"/>
      <c r="AA1415" s="19" t="str">
        <f t="shared" si="25"/>
        <v/>
      </c>
      <c r="AB1415" s="17"/>
      <c r="AC1415" s="17"/>
      <c r="AD1415" s="17"/>
      <c r="AE1415" s="15" t="s">
        <v>3616</v>
      </c>
      <c r="AF1415" s="16" t="s">
        <v>419</v>
      </c>
      <c r="AG1415" s="15" t="s">
        <v>383</v>
      </c>
      <c r="AH1415"/>
      <c r="AI1415"/>
      <c r="AJ1415"/>
      <c r="AK1415"/>
      <c r="AL1415"/>
      <c r="AM1415"/>
      <c r="AN1415"/>
      <c r="AO1415"/>
      <c r="AP1415"/>
    </row>
    <row r="1416" spans="1:42" s="20" customFormat="1" ht="30.75" hidden="1" customHeight="1" x14ac:dyDescent="0.25">
      <c r="A1416" s="13" t="s">
        <v>4562</v>
      </c>
      <c r="B1416" s="14">
        <v>81141601</v>
      </c>
      <c r="C1416" s="15" t="s">
        <v>3619</v>
      </c>
      <c r="D1416" t="s">
        <v>3571</v>
      </c>
      <c r="E1416" s="14" t="s">
        <v>3577</v>
      </c>
      <c r="F1416" s="22" t="s">
        <v>3746</v>
      </c>
      <c r="G1416" s="24" t="s">
        <v>3683</v>
      </c>
      <c r="H1416" s="23">
        <v>200000000</v>
      </c>
      <c r="I1416" s="23">
        <v>100000000</v>
      </c>
      <c r="J1416" s="16" t="s">
        <v>57</v>
      </c>
      <c r="K1416" s="16" t="s">
        <v>3600</v>
      </c>
      <c r="L1416" s="15" t="s">
        <v>3620</v>
      </c>
      <c r="M1416" s="15" t="s">
        <v>3396</v>
      </c>
      <c r="N1416" s="15">
        <v>5115</v>
      </c>
      <c r="O1416" s="15" t="s">
        <v>3621</v>
      </c>
      <c r="P1416" s="16" t="s">
        <v>3610</v>
      </c>
      <c r="Q1416" s="16" t="s">
        <v>3611</v>
      </c>
      <c r="R1416" s="16" t="s">
        <v>3612</v>
      </c>
      <c r="S1416" s="16" t="s">
        <v>3613</v>
      </c>
      <c r="T1416" s="16" t="s">
        <v>3611</v>
      </c>
      <c r="U1416" s="17" t="s">
        <v>3622</v>
      </c>
      <c r="V1416" s="17"/>
      <c r="W1416" s="16"/>
      <c r="X1416" s="18"/>
      <c r="Y1416" s="16"/>
      <c r="Z1416" s="16"/>
      <c r="AA1416" s="19" t="str">
        <f t="shared" si="25"/>
        <v/>
      </c>
      <c r="AB1416" s="17"/>
      <c r="AC1416" s="17"/>
      <c r="AD1416" s="17"/>
      <c r="AE1416" s="15" t="s">
        <v>3620</v>
      </c>
      <c r="AF1416" s="16" t="s">
        <v>419</v>
      </c>
      <c r="AG1416" s="15" t="s">
        <v>383</v>
      </c>
      <c r="AH1416"/>
      <c r="AI1416"/>
      <c r="AJ1416"/>
      <c r="AK1416"/>
      <c r="AL1416"/>
      <c r="AM1416"/>
      <c r="AN1416"/>
      <c r="AO1416"/>
      <c r="AP1416"/>
    </row>
    <row r="1417" spans="1:42" s="20" customFormat="1" ht="30.75" hidden="1" customHeight="1" x14ac:dyDescent="0.25">
      <c r="A1417" s="13" t="s">
        <v>4562</v>
      </c>
      <c r="B1417" s="14">
        <v>81102000</v>
      </c>
      <c r="C1417" s="15" t="s">
        <v>3623</v>
      </c>
      <c r="D1417" t="s">
        <v>3576</v>
      </c>
      <c r="E1417" s="14" t="s">
        <v>3582</v>
      </c>
      <c r="F1417" s="22" t="s">
        <v>3746</v>
      </c>
      <c r="G1417" s="24" t="s">
        <v>3683</v>
      </c>
      <c r="H1417" s="23">
        <v>300000000</v>
      </c>
      <c r="I1417" s="23">
        <v>300000000</v>
      </c>
      <c r="J1417" s="16" t="s">
        <v>3603</v>
      </c>
      <c r="K1417" s="16" t="s">
        <v>48</v>
      </c>
      <c r="L1417" s="15" t="s">
        <v>3604</v>
      </c>
      <c r="M1417" s="15" t="s">
        <v>3396</v>
      </c>
      <c r="N1417" s="15">
        <v>5499</v>
      </c>
      <c r="O1417" s="15" t="s">
        <v>3624</v>
      </c>
      <c r="P1417" s="16" t="s">
        <v>3610</v>
      </c>
      <c r="Q1417" s="16" t="s">
        <v>3611</v>
      </c>
      <c r="R1417" s="16" t="s">
        <v>3612</v>
      </c>
      <c r="S1417" s="16" t="s">
        <v>3613</v>
      </c>
      <c r="T1417" s="16" t="s">
        <v>3611</v>
      </c>
      <c r="U1417" s="17" t="s">
        <v>3625</v>
      </c>
      <c r="V1417" s="17"/>
      <c r="W1417" s="16"/>
      <c r="X1417" s="18"/>
      <c r="Y1417" s="16"/>
      <c r="Z1417" s="16"/>
      <c r="AA1417" s="19" t="str">
        <f t="shared" si="25"/>
        <v/>
      </c>
      <c r="AB1417" s="17"/>
      <c r="AC1417" s="17"/>
      <c r="AD1417" s="17"/>
      <c r="AE1417" s="15" t="s">
        <v>3677</v>
      </c>
      <c r="AF1417" s="16" t="s">
        <v>1318</v>
      </c>
      <c r="AG1417" s="15" t="s">
        <v>383</v>
      </c>
      <c r="AH1417"/>
      <c r="AI1417"/>
      <c r="AJ1417"/>
      <c r="AK1417"/>
      <c r="AL1417"/>
      <c r="AM1417"/>
      <c r="AN1417"/>
      <c r="AO1417"/>
      <c r="AP1417"/>
    </row>
    <row r="1418" spans="1:42" s="20" customFormat="1" ht="30.75" hidden="1" customHeight="1" x14ac:dyDescent="0.25">
      <c r="A1418" s="13" t="s">
        <v>4562</v>
      </c>
      <c r="B1418" s="14" t="s">
        <v>4568</v>
      </c>
      <c r="C1418" s="15" t="s">
        <v>4569</v>
      </c>
      <c r="D1418" t="s">
        <v>3571</v>
      </c>
      <c r="E1418" s="14" t="s">
        <v>3626</v>
      </c>
      <c r="F1418" s="22" t="s">
        <v>3746</v>
      </c>
      <c r="G1418" s="24" t="s">
        <v>3683</v>
      </c>
      <c r="H1418" s="23">
        <v>100000000</v>
      </c>
      <c r="I1418" s="23">
        <v>100000000</v>
      </c>
      <c r="J1418" s="16" t="s">
        <v>3603</v>
      </c>
      <c r="K1418" s="16" t="s">
        <v>3600</v>
      </c>
      <c r="L1418" s="15" t="s">
        <v>4567</v>
      </c>
      <c r="M1418" s="15" t="s">
        <v>3396</v>
      </c>
      <c r="N1418" s="15">
        <v>8635</v>
      </c>
      <c r="O1418" s="15" t="s">
        <v>3617</v>
      </c>
      <c r="P1418" s="16" t="s">
        <v>3610</v>
      </c>
      <c r="Q1418" s="16" t="s">
        <v>3611</v>
      </c>
      <c r="R1418" s="16" t="s">
        <v>3612</v>
      </c>
      <c r="S1418" s="16" t="s">
        <v>48</v>
      </c>
      <c r="T1418" s="16" t="s">
        <v>48</v>
      </c>
      <c r="U1418" s="17" t="s">
        <v>48</v>
      </c>
      <c r="V1418" s="17"/>
      <c r="W1418" s="16"/>
      <c r="X1418" s="18"/>
      <c r="Y1418" s="16"/>
      <c r="Z1418" s="16"/>
      <c r="AA1418" s="19" t="str">
        <f t="shared" si="25"/>
        <v/>
      </c>
      <c r="AB1418" s="17"/>
      <c r="AC1418" s="17"/>
      <c r="AD1418" s="17"/>
      <c r="AE1418" s="15" t="s">
        <v>4570</v>
      </c>
      <c r="AF1418" s="16" t="s">
        <v>419</v>
      </c>
      <c r="AG1418" s="15" t="s">
        <v>383</v>
      </c>
      <c r="AH1418"/>
      <c r="AI1418"/>
      <c r="AJ1418"/>
      <c r="AK1418"/>
      <c r="AL1418"/>
      <c r="AM1418"/>
      <c r="AN1418"/>
      <c r="AO1418"/>
      <c r="AP1418"/>
    </row>
    <row r="1419" spans="1:42" s="20" customFormat="1" ht="30.75" hidden="1" customHeight="1" x14ac:dyDescent="0.25">
      <c r="A1419" s="13" t="s">
        <v>4562</v>
      </c>
      <c r="B1419" s="14">
        <v>78111808</v>
      </c>
      <c r="C1419" s="15" t="s">
        <v>3627</v>
      </c>
      <c r="D1419" t="s">
        <v>3571</v>
      </c>
      <c r="E1419" s="14" t="s">
        <v>3626</v>
      </c>
      <c r="F1419" s="14" t="s">
        <v>3615</v>
      </c>
      <c r="G1419" s="24" t="s">
        <v>3683</v>
      </c>
      <c r="H1419" s="23">
        <v>70000000</v>
      </c>
      <c r="I1419" s="23">
        <v>70000000</v>
      </c>
      <c r="J1419" s="16" t="s">
        <v>3603</v>
      </c>
      <c r="K1419" s="16" t="s">
        <v>48</v>
      </c>
      <c r="L1419" s="15" t="s">
        <v>3628</v>
      </c>
      <c r="M1419" s="15" t="s">
        <v>71</v>
      </c>
      <c r="N1419" s="15" t="s">
        <v>3629</v>
      </c>
      <c r="O1419" s="15" t="s">
        <v>3617</v>
      </c>
      <c r="P1419" s="16" t="s">
        <v>3610</v>
      </c>
      <c r="Q1419" s="16" t="s">
        <v>3611</v>
      </c>
      <c r="R1419" s="16" t="s">
        <v>3612</v>
      </c>
      <c r="S1419" s="16" t="s">
        <v>3613</v>
      </c>
      <c r="T1419" s="16" t="s">
        <v>3611</v>
      </c>
      <c r="U1419" s="17" t="s">
        <v>3630</v>
      </c>
      <c r="V1419" s="17"/>
      <c r="W1419" s="16"/>
      <c r="X1419" s="18"/>
      <c r="Y1419" s="16"/>
      <c r="Z1419" s="16"/>
      <c r="AA1419" s="19" t="str">
        <f t="shared" ref="AA1419:AA1431" si="26">+IF(AND(W1419="",X1419="",Y1419="",Z1419=""),"",IF(AND(W1419&lt;&gt;"",X1419="",Y1419="",Z1419=""),0%,IF(AND(W1419&lt;&gt;"",X1419&lt;&gt;"",Y1419="",Z1419=""),33%,IF(AND(W1419&lt;&gt;"",X1419&lt;&gt;"",Y1419&lt;&gt;"",Z1419=""),66%,IF(AND(W1419&lt;&gt;"",X1419&lt;&gt;"",Y1419&lt;&gt;"",Z1419&lt;&gt;""),100%,"Información incompleta")))))</f>
        <v/>
      </c>
      <c r="AB1419" s="17"/>
      <c r="AC1419" s="17"/>
      <c r="AD1419" s="17"/>
      <c r="AE1419" s="15" t="s">
        <v>3678</v>
      </c>
      <c r="AF1419" s="16" t="s">
        <v>419</v>
      </c>
      <c r="AG1419" s="15" t="s">
        <v>383</v>
      </c>
      <c r="AH1419"/>
      <c r="AI1419"/>
      <c r="AJ1419"/>
      <c r="AK1419"/>
      <c r="AL1419"/>
      <c r="AM1419"/>
      <c r="AN1419"/>
      <c r="AO1419"/>
      <c r="AP1419"/>
    </row>
    <row r="1420" spans="1:42" s="20" customFormat="1" ht="30.75" hidden="1" customHeight="1" x14ac:dyDescent="0.25">
      <c r="A1420" s="13" t="s">
        <v>4562</v>
      </c>
      <c r="B1420" s="14">
        <v>80111504</v>
      </c>
      <c r="C1420" s="15" t="s">
        <v>3631</v>
      </c>
      <c r="D1420" t="s">
        <v>3571</v>
      </c>
      <c r="E1420" s="14" t="s">
        <v>3626</v>
      </c>
      <c r="F1420" s="22" t="s">
        <v>3746</v>
      </c>
      <c r="G1420" s="24" t="s">
        <v>3683</v>
      </c>
      <c r="H1420" s="23">
        <v>140000000</v>
      </c>
      <c r="I1420" s="23">
        <v>140000000</v>
      </c>
      <c r="J1420" s="16" t="s">
        <v>3603</v>
      </c>
      <c r="K1420" s="16" t="s">
        <v>48</v>
      </c>
      <c r="L1420" s="15" t="s">
        <v>3628</v>
      </c>
      <c r="M1420" s="15" t="s">
        <v>71</v>
      </c>
      <c r="N1420" s="15" t="s">
        <v>3632</v>
      </c>
      <c r="O1420" s="15" t="s">
        <v>3633</v>
      </c>
      <c r="P1420" s="16" t="s">
        <v>3610</v>
      </c>
      <c r="Q1420" s="16" t="s">
        <v>3611</v>
      </c>
      <c r="R1420" s="16" t="s">
        <v>3612</v>
      </c>
      <c r="S1420" s="16" t="s">
        <v>3634</v>
      </c>
      <c r="T1420" s="16" t="s">
        <v>3611</v>
      </c>
      <c r="U1420" s="17" t="s">
        <v>3635</v>
      </c>
      <c r="V1420" s="17"/>
      <c r="W1420" s="16"/>
      <c r="X1420" s="18"/>
      <c r="Y1420" s="16"/>
      <c r="Z1420" s="16"/>
      <c r="AA1420" s="19" t="str">
        <f t="shared" si="26"/>
        <v/>
      </c>
      <c r="AB1420" s="17"/>
      <c r="AC1420" s="17"/>
      <c r="AD1420" s="17"/>
      <c r="AE1420" s="15" t="s">
        <v>3678</v>
      </c>
      <c r="AF1420" s="16" t="s">
        <v>419</v>
      </c>
      <c r="AG1420" s="15" t="s">
        <v>383</v>
      </c>
      <c r="AH1420"/>
      <c r="AI1420"/>
      <c r="AJ1420"/>
      <c r="AK1420"/>
      <c r="AL1420"/>
      <c r="AM1420"/>
      <c r="AN1420"/>
      <c r="AO1420"/>
      <c r="AP1420"/>
    </row>
    <row r="1421" spans="1:42" ht="51" hidden="1" x14ac:dyDescent="0.25">
      <c r="A1421" s="13" t="s">
        <v>4562</v>
      </c>
      <c r="B1421" s="14">
        <v>77111602</v>
      </c>
      <c r="C1421" s="15" t="s">
        <v>3636</v>
      </c>
      <c r="D1421" t="s">
        <v>3576</v>
      </c>
      <c r="E1421" s="14" t="s">
        <v>3582</v>
      </c>
      <c r="F1421" s="22" t="s">
        <v>3746</v>
      </c>
      <c r="G1421" s="24" t="s">
        <v>3683</v>
      </c>
      <c r="H1421" s="23">
        <v>400000000</v>
      </c>
      <c r="I1421" s="23">
        <v>400000000</v>
      </c>
      <c r="J1421" s="16" t="s">
        <v>3603</v>
      </c>
      <c r="K1421" s="16" t="s">
        <v>48</v>
      </c>
      <c r="L1421" s="15" t="s">
        <v>3637</v>
      </c>
      <c r="M1421" s="15" t="s">
        <v>3396</v>
      </c>
      <c r="N1421" s="15">
        <v>5499</v>
      </c>
      <c r="O1421" s="15" t="s">
        <v>3638</v>
      </c>
      <c r="P1421" s="16" t="s">
        <v>3639</v>
      </c>
      <c r="Q1421" s="16" t="s">
        <v>3640</v>
      </c>
      <c r="R1421" s="16" t="s">
        <v>3641</v>
      </c>
      <c r="S1421" s="16" t="s">
        <v>3642</v>
      </c>
      <c r="T1421" s="16" t="s">
        <v>3611</v>
      </c>
      <c r="U1421" s="17" t="s">
        <v>3643</v>
      </c>
      <c r="V1421" s="17"/>
      <c r="W1421" s="16"/>
      <c r="X1421" s="18"/>
      <c r="Y1421" s="16"/>
      <c r="Z1421" s="16"/>
      <c r="AA1421" s="19" t="str">
        <f t="shared" si="26"/>
        <v/>
      </c>
      <c r="AB1421" s="17"/>
      <c r="AC1421" s="17"/>
      <c r="AD1421" s="17"/>
      <c r="AE1421" s="15" t="s">
        <v>3637</v>
      </c>
      <c r="AF1421" s="16" t="s">
        <v>53</v>
      </c>
      <c r="AG1421" s="15" t="s">
        <v>383</v>
      </c>
    </row>
    <row r="1422" spans="1:42" ht="63.75" hidden="1" x14ac:dyDescent="0.25">
      <c r="A1422" s="13" t="s">
        <v>4562</v>
      </c>
      <c r="B1422" s="14" t="s">
        <v>3644</v>
      </c>
      <c r="C1422" s="15" t="s">
        <v>3645</v>
      </c>
      <c r="D1422" t="s">
        <v>3576</v>
      </c>
      <c r="E1422" s="14" t="s">
        <v>3582</v>
      </c>
      <c r="F1422" s="22" t="s">
        <v>3746</v>
      </c>
      <c r="G1422" s="24" t="s">
        <v>3683</v>
      </c>
      <c r="H1422" s="23">
        <v>270000000</v>
      </c>
      <c r="I1422" s="23">
        <v>270000000</v>
      </c>
      <c r="J1422" s="16" t="s">
        <v>3603</v>
      </c>
      <c r="K1422" s="16" t="s">
        <v>48</v>
      </c>
      <c r="L1422" s="15" t="s">
        <v>3646</v>
      </c>
      <c r="M1422" s="15" t="s">
        <v>3396</v>
      </c>
      <c r="N1422" s="15" t="s">
        <v>3647</v>
      </c>
      <c r="O1422" s="15" t="s">
        <v>3648</v>
      </c>
      <c r="P1422" s="16" t="s">
        <v>3639</v>
      </c>
      <c r="Q1422" s="16" t="s">
        <v>3649</v>
      </c>
      <c r="R1422" s="16" t="s">
        <v>3641</v>
      </c>
      <c r="S1422" s="16" t="s">
        <v>3642</v>
      </c>
      <c r="T1422" s="16" t="s">
        <v>3650</v>
      </c>
      <c r="U1422" s="17" t="s">
        <v>3651</v>
      </c>
      <c r="V1422" s="17"/>
      <c r="W1422" s="16"/>
      <c r="X1422" s="18"/>
      <c r="Y1422" s="16"/>
      <c r="Z1422" s="16"/>
      <c r="AA1422" s="19" t="str">
        <f t="shared" si="26"/>
        <v/>
      </c>
      <c r="AB1422" s="17"/>
      <c r="AC1422" s="17"/>
      <c r="AD1422" s="17"/>
      <c r="AE1422" s="15" t="s">
        <v>3646</v>
      </c>
      <c r="AF1422" s="16" t="s">
        <v>53</v>
      </c>
      <c r="AG1422" s="15" t="s">
        <v>383</v>
      </c>
    </row>
    <row r="1423" spans="1:42" ht="51" hidden="1" x14ac:dyDescent="0.25">
      <c r="A1423" s="13" t="s">
        <v>4562</v>
      </c>
      <c r="B1423" s="14">
        <v>71100000</v>
      </c>
      <c r="C1423" s="15" t="s">
        <v>3652</v>
      </c>
      <c r="D1423" t="s">
        <v>3576</v>
      </c>
      <c r="E1423" s="14" t="s">
        <v>3582</v>
      </c>
      <c r="F1423" s="22" t="s">
        <v>3746</v>
      </c>
      <c r="G1423" s="24" t="s">
        <v>3683</v>
      </c>
      <c r="H1423" s="23">
        <v>800000000</v>
      </c>
      <c r="I1423" s="23">
        <v>410000000</v>
      </c>
      <c r="J1423" s="16" t="s">
        <v>57</v>
      </c>
      <c r="K1423" s="16" t="s">
        <v>3600</v>
      </c>
      <c r="L1423" s="15" t="s">
        <v>3653</v>
      </c>
      <c r="M1423" s="15" t="s">
        <v>3396</v>
      </c>
      <c r="N1423" s="15">
        <v>5268</v>
      </c>
      <c r="O1423" s="15" t="s">
        <v>3654</v>
      </c>
      <c r="P1423" s="16" t="s">
        <v>3639</v>
      </c>
      <c r="Q1423" s="16" t="s">
        <v>3655</v>
      </c>
      <c r="R1423" s="16" t="s">
        <v>3641</v>
      </c>
      <c r="S1423" s="16" t="s">
        <v>3642</v>
      </c>
      <c r="T1423" s="16" t="s">
        <v>3656</v>
      </c>
      <c r="U1423" s="17" t="s">
        <v>3657</v>
      </c>
      <c r="V1423" s="17"/>
      <c r="W1423" s="16"/>
      <c r="X1423" s="18"/>
      <c r="Y1423" s="16"/>
      <c r="Z1423" s="16"/>
      <c r="AA1423" s="19" t="str">
        <f t="shared" si="26"/>
        <v/>
      </c>
      <c r="AB1423" s="17"/>
      <c r="AC1423" s="17"/>
      <c r="AD1423" s="17"/>
      <c r="AE1423" s="15" t="s">
        <v>3653</v>
      </c>
      <c r="AF1423" s="16" t="s">
        <v>1318</v>
      </c>
      <c r="AG1423" s="15" t="s">
        <v>383</v>
      </c>
    </row>
    <row r="1424" spans="1:42" ht="89.25" hidden="1" x14ac:dyDescent="0.25">
      <c r="A1424" s="13" t="s">
        <v>4562</v>
      </c>
      <c r="B1424" s="14" t="s">
        <v>3658</v>
      </c>
      <c r="C1424" s="15" t="s">
        <v>3659</v>
      </c>
      <c r="D1424" t="s">
        <v>3576</v>
      </c>
      <c r="E1424" s="14" t="s">
        <v>3602</v>
      </c>
      <c r="F1424" s="22" t="s">
        <v>3746</v>
      </c>
      <c r="G1424" s="24" t="s">
        <v>4118</v>
      </c>
      <c r="H1424" s="23">
        <v>6000000000</v>
      </c>
      <c r="I1424" s="23">
        <v>6000000000</v>
      </c>
      <c r="J1424" s="16" t="s">
        <v>3603</v>
      </c>
      <c r="K1424" s="16" t="s">
        <v>48</v>
      </c>
      <c r="L1424" s="15" t="s">
        <v>3660</v>
      </c>
      <c r="M1424" s="15" t="s">
        <v>71</v>
      </c>
      <c r="N1424" s="15">
        <v>9116</v>
      </c>
      <c r="O1424" s="15" t="s">
        <v>3661</v>
      </c>
      <c r="P1424" s="16" t="s">
        <v>3610</v>
      </c>
      <c r="Q1424" s="16" t="s">
        <v>3662</v>
      </c>
      <c r="R1424" s="16" t="s">
        <v>3612</v>
      </c>
      <c r="S1424" s="16" t="s">
        <v>3663</v>
      </c>
      <c r="T1424" s="16" t="s">
        <v>3662</v>
      </c>
      <c r="U1424" s="17" t="s">
        <v>3664</v>
      </c>
      <c r="V1424" s="17"/>
      <c r="W1424" s="16"/>
      <c r="X1424" s="18"/>
      <c r="Y1424" s="16"/>
      <c r="Z1424" s="16"/>
      <c r="AA1424" s="19" t="str">
        <f t="shared" si="26"/>
        <v/>
      </c>
      <c r="AB1424" s="17"/>
      <c r="AC1424" s="17"/>
      <c r="AD1424" s="17"/>
      <c r="AE1424" s="15" t="s">
        <v>3660</v>
      </c>
      <c r="AF1424" s="16" t="s">
        <v>1318</v>
      </c>
      <c r="AG1424" s="15" t="s">
        <v>383</v>
      </c>
    </row>
    <row r="1425" spans="1:33" ht="89.25" hidden="1" x14ac:dyDescent="0.25">
      <c r="A1425" s="13" t="s">
        <v>4562</v>
      </c>
      <c r="B1425" s="14" t="s">
        <v>4571</v>
      </c>
      <c r="C1425" s="15" t="s">
        <v>4572</v>
      </c>
      <c r="D1425" t="s">
        <v>3572</v>
      </c>
      <c r="E1425" s="14" t="s">
        <v>3577</v>
      </c>
      <c r="F1425" s="14" t="s">
        <v>3615</v>
      </c>
      <c r="G1425" s="24" t="s">
        <v>4118</v>
      </c>
      <c r="H1425" s="23">
        <v>150000000</v>
      </c>
      <c r="I1425" s="23">
        <v>150000000</v>
      </c>
      <c r="J1425" s="16" t="s">
        <v>3603</v>
      </c>
      <c r="K1425" s="16" t="s">
        <v>48</v>
      </c>
      <c r="L1425" s="15" t="s">
        <v>3637</v>
      </c>
      <c r="M1425" s="15" t="s">
        <v>3396</v>
      </c>
      <c r="N1425" s="15">
        <v>5499</v>
      </c>
      <c r="O1425" s="15" t="s">
        <v>3638</v>
      </c>
      <c r="P1425" s="16" t="s">
        <v>3610</v>
      </c>
      <c r="Q1425" s="16" t="s">
        <v>3662</v>
      </c>
      <c r="R1425" s="16" t="s">
        <v>3612</v>
      </c>
      <c r="S1425" s="16" t="s">
        <v>3608</v>
      </c>
      <c r="T1425" s="16" t="s">
        <v>3662</v>
      </c>
      <c r="U1425" s="17" t="s">
        <v>3664</v>
      </c>
      <c r="V1425" s="17"/>
      <c r="W1425" s="16"/>
      <c r="X1425" s="18"/>
      <c r="Y1425" s="16"/>
      <c r="Z1425" s="16"/>
      <c r="AA1425" s="19" t="str">
        <f t="shared" si="26"/>
        <v/>
      </c>
      <c r="AB1425" s="17"/>
      <c r="AC1425" s="17"/>
      <c r="AD1425" s="17"/>
      <c r="AE1425" s="15" t="s">
        <v>3637</v>
      </c>
      <c r="AF1425" s="16" t="s">
        <v>53</v>
      </c>
      <c r="AG1425" s="15" t="s">
        <v>383</v>
      </c>
    </row>
    <row r="1426" spans="1:33" ht="89.25" hidden="1" x14ac:dyDescent="0.25">
      <c r="A1426" s="13" t="s">
        <v>4562</v>
      </c>
      <c r="B1426" s="14" t="s">
        <v>3665</v>
      </c>
      <c r="C1426" s="15" t="s">
        <v>3666</v>
      </c>
      <c r="D1426" t="s">
        <v>3573</v>
      </c>
      <c r="E1426" s="14" t="s">
        <v>3577</v>
      </c>
      <c r="F1426" s="16" t="s">
        <v>3667</v>
      </c>
      <c r="G1426" s="24" t="s">
        <v>4118</v>
      </c>
      <c r="H1426" s="23">
        <v>5000000000</v>
      </c>
      <c r="I1426" s="23">
        <v>5000000000</v>
      </c>
      <c r="J1426" s="16" t="s">
        <v>3603</v>
      </c>
      <c r="K1426" s="16" t="s">
        <v>48</v>
      </c>
      <c r="L1426" s="15" t="s">
        <v>3637</v>
      </c>
      <c r="M1426" s="15" t="s">
        <v>3396</v>
      </c>
      <c r="N1426" s="15">
        <v>5499</v>
      </c>
      <c r="O1426" s="15" t="s">
        <v>3638</v>
      </c>
      <c r="P1426" s="16" t="s">
        <v>3610</v>
      </c>
      <c r="Q1426" s="16" t="s">
        <v>3662</v>
      </c>
      <c r="R1426" s="16" t="s">
        <v>3612</v>
      </c>
      <c r="S1426" s="16" t="s">
        <v>3668</v>
      </c>
      <c r="T1426" s="16" t="s">
        <v>3662</v>
      </c>
      <c r="U1426" s="17" t="s">
        <v>3664</v>
      </c>
      <c r="V1426" s="17"/>
      <c r="W1426" s="16"/>
      <c r="X1426" s="18"/>
      <c r="Y1426" s="16"/>
      <c r="Z1426" s="16"/>
      <c r="AA1426" s="19" t="str">
        <f t="shared" si="26"/>
        <v/>
      </c>
      <c r="AB1426" s="17"/>
      <c r="AC1426" s="17"/>
      <c r="AD1426" s="17"/>
      <c r="AE1426" s="15" t="s">
        <v>3637</v>
      </c>
      <c r="AF1426" s="16" t="s">
        <v>1318</v>
      </c>
      <c r="AG1426" s="15" t="s">
        <v>383</v>
      </c>
    </row>
    <row r="1427" spans="1:33" ht="89.25" hidden="1" x14ac:dyDescent="0.25">
      <c r="A1427" s="13" t="s">
        <v>4562</v>
      </c>
      <c r="B1427" s="14" t="s">
        <v>4573</v>
      </c>
      <c r="C1427" s="15" t="s">
        <v>4574</v>
      </c>
      <c r="D1427" t="s">
        <v>3574</v>
      </c>
      <c r="E1427" s="14" t="s">
        <v>3585</v>
      </c>
      <c r="F1427" s="16" t="s">
        <v>3667</v>
      </c>
      <c r="G1427" s="24" t="s">
        <v>4118</v>
      </c>
      <c r="H1427" s="23">
        <v>1400000000</v>
      </c>
      <c r="I1427" s="23">
        <v>1400000000</v>
      </c>
      <c r="J1427" s="16" t="s">
        <v>3603</v>
      </c>
      <c r="K1427" s="16" t="s">
        <v>48</v>
      </c>
      <c r="L1427" s="15" t="s">
        <v>3660</v>
      </c>
      <c r="M1427" s="15" t="s">
        <v>71</v>
      </c>
      <c r="N1427" s="15">
        <v>9116</v>
      </c>
      <c r="O1427" s="15" t="s">
        <v>3661</v>
      </c>
      <c r="P1427" s="16" t="s">
        <v>3610</v>
      </c>
      <c r="Q1427" s="16" t="s">
        <v>3662</v>
      </c>
      <c r="R1427" s="16" t="s">
        <v>3612</v>
      </c>
      <c r="S1427" s="16" t="s">
        <v>4575</v>
      </c>
      <c r="T1427" s="16" t="s">
        <v>3662</v>
      </c>
      <c r="U1427" s="17" t="s">
        <v>3664</v>
      </c>
      <c r="V1427" s="17"/>
      <c r="W1427" s="16"/>
      <c r="X1427" s="18"/>
      <c r="Y1427" s="16"/>
      <c r="Z1427" s="16"/>
      <c r="AA1427" s="19" t="str">
        <f t="shared" si="26"/>
        <v/>
      </c>
      <c r="AB1427" s="17"/>
      <c r="AC1427" s="17"/>
      <c r="AD1427" s="17"/>
      <c r="AE1427" s="15" t="s">
        <v>3660</v>
      </c>
      <c r="AF1427" s="16" t="s">
        <v>53</v>
      </c>
      <c r="AG1427" s="15" t="s">
        <v>383</v>
      </c>
    </row>
    <row r="1428" spans="1:33" ht="89.25" hidden="1" x14ac:dyDescent="0.25">
      <c r="A1428" s="13" t="s">
        <v>4562</v>
      </c>
      <c r="B1428" s="14" t="s">
        <v>3669</v>
      </c>
      <c r="C1428" s="15" t="s">
        <v>3670</v>
      </c>
      <c r="D1428" t="s">
        <v>3575</v>
      </c>
      <c r="E1428" s="14" t="s">
        <v>3579</v>
      </c>
      <c r="F1428" s="16" t="s">
        <v>3667</v>
      </c>
      <c r="G1428" s="24" t="s">
        <v>4118</v>
      </c>
      <c r="H1428" s="23">
        <v>4000000000</v>
      </c>
      <c r="I1428" s="23">
        <v>4000000000</v>
      </c>
      <c r="J1428" s="16" t="s">
        <v>3603</v>
      </c>
      <c r="K1428" s="16" t="s">
        <v>48</v>
      </c>
      <c r="L1428" s="15" t="s">
        <v>3660</v>
      </c>
      <c r="M1428" s="15" t="s">
        <v>71</v>
      </c>
      <c r="N1428" s="15">
        <v>9116</v>
      </c>
      <c r="O1428" s="15" t="s">
        <v>3661</v>
      </c>
      <c r="P1428" s="16" t="s">
        <v>3610</v>
      </c>
      <c r="Q1428" s="16" t="s">
        <v>3662</v>
      </c>
      <c r="R1428" s="16" t="s">
        <v>3612</v>
      </c>
      <c r="S1428" s="16" t="s">
        <v>3663</v>
      </c>
      <c r="T1428" s="16" t="s">
        <v>3662</v>
      </c>
      <c r="U1428" s="17" t="s">
        <v>3664</v>
      </c>
      <c r="V1428" s="17"/>
      <c r="W1428" s="16"/>
      <c r="X1428" s="18"/>
      <c r="Y1428" s="16"/>
      <c r="Z1428" s="16"/>
      <c r="AA1428" s="19" t="str">
        <f t="shared" si="26"/>
        <v/>
      </c>
      <c r="AB1428" s="17"/>
      <c r="AC1428" s="17"/>
      <c r="AD1428" s="17"/>
      <c r="AE1428" s="15" t="s">
        <v>3660</v>
      </c>
      <c r="AF1428" s="16" t="s">
        <v>1318</v>
      </c>
      <c r="AG1428" s="15" t="s">
        <v>383</v>
      </c>
    </row>
    <row r="1429" spans="1:33" ht="89.25" hidden="1" x14ac:dyDescent="0.25">
      <c r="A1429" s="13" t="s">
        <v>4562</v>
      </c>
      <c r="B1429" s="14">
        <v>73152103</v>
      </c>
      <c r="C1429" s="15" t="s">
        <v>3671</v>
      </c>
      <c r="D1429" t="s">
        <v>3572</v>
      </c>
      <c r="E1429" s="14" t="s">
        <v>3588</v>
      </c>
      <c r="F1429" s="14" t="s">
        <v>3672</v>
      </c>
      <c r="G1429" s="25" t="s">
        <v>3831</v>
      </c>
      <c r="H1429" s="23">
        <v>26600000</v>
      </c>
      <c r="I1429" s="23">
        <v>26600000</v>
      </c>
      <c r="J1429" s="16" t="s">
        <v>3603</v>
      </c>
      <c r="K1429" s="16" t="s">
        <v>48</v>
      </c>
      <c r="L1429" s="15" t="s">
        <v>3673</v>
      </c>
      <c r="M1429" s="15" t="s">
        <v>3396</v>
      </c>
      <c r="N1429" s="15">
        <v>5110</v>
      </c>
      <c r="O1429" s="15" t="s">
        <v>3674</v>
      </c>
      <c r="P1429" s="16" t="s">
        <v>3610</v>
      </c>
      <c r="Q1429" s="16" t="s">
        <v>3662</v>
      </c>
      <c r="R1429" s="16" t="s">
        <v>3612</v>
      </c>
      <c r="S1429" s="16" t="s">
        <v>3663</v>
      </c>
      <c r="T1429" s="16" t="s">
        <v>3662</v>
      </c>
      <c r="U1429" s="17" t="s">
        <v>3664</v>
      </c>
      <c r="V1429" s="17"/>
      <c r="W1429" s="16"/>
      <c r="X1429" s="18"/>
      <c r="Y1429" s="16"/>
      <c r="Z1429" s="16"/>
      <c r="AA1429" s="19" t="str">
        <f t="shared" si="26"/>
        <v/>
      </c>
      <c r="AB1429" s="17"/>
      <c r="AC1429" s="17"/>
      <c r="AD1429" s="17"/>
      <c r="AE1429" s="15" t="s">
        <v>3660</v>
      </c>
      <c r="AF1429" s="16" t="s">
        <v>1318</v>
      </c>
      <c r="AG1429" s="15" t="s">
        <v>383</v>
      </c>
    </row>
    <row r="1430" spans="1:33" ht="89.25" hidden="1" x14ac:dyDescent="0.25">
      <c r="A1430" s="13" t="s">
        <v>4562</v>
      </c>
      <c r="B1430" s="14">
        <v>32101656</v>
      </c>
      <c r="C1430" s="15" t="s">
        <v>3675</v>
      </c>
      <c r="D1430" t="s">
        <v>3572</v>
      </c>
      <c r="E1430" s="14" t="s">
        <v>3588</v>
      </c>
      <c r="F1430" s="14" t="s">
        <v>3672</v>
      </c>
      <c r="G1430" s="25" t="s">
        <v>3831</v>
      </c>
      <c r="H1430" s="23">
        <v>73700000</v>
      </c>
      <c r="I1430" s="23">
        <v>73700000</v>
      </c>
      <c r="J1430" s="16" t="s">
        <v>3603</v>
      </c>
      <c r="K1430" s="16" t="s">
        <v>48</v>
      </c>
      <c r="L1430" s="15" t="s">
        <v>3673</v>
      </c>
      <c r="M1430" s="15" t="s">
        <v>3396</v>
      </c>
      <c r="N1430" s="15">
        <v>5110</v>
      </c>
      <c r="O1430" s="15" t="s">
        <v>3674</v>
      </c>
      <c r="P1430" s="16" t="s">
        <v>3610</v>
      </c>
      <c r="Q1430" s="16" t="s">
        <v>3662</v>
      </c>
      <c r="R1430" s="16" t="s">
        <v>3612</v>
      </c>
      <c r="S1430" s="16" t="s">
        <v>3663</v>
      </c>
      <c r="T1430" s="16" t="s">
        <v>3662</v>
      </c>
      <c r="U1430" s="17" t="s">
        <v>3664</v>
      </c>
      <c r="V1430" s="17"/>
      <c r="W1430" s="16"/>
      <c r="X1430" s="18"/>
      <c r="Y1430" s="16"/>
      <c r="Z1430" s="16"/>
      <c r="AA1430" s="19" t="str">
        <f t="shared" si="26"/>
        <v/>
      </c>
      <c r="AB1430" s="17"/>
      <c r="AC1430" s="17"/>
      <c r="AD1430" s="17"/>
      <c r="AE1430" s="15" t="s">
        <v>3660</v>
      </c>
      <c r="AF1430" s="16" t="s">
        <v>53</v>
      </c>
      <c r="AG1430" s="15" t="s">
        <v>383</v>
      </c>
    </row>
    <row r="1431" spans="1:33" ht="89.25" hidden="1" x14ac:dyDescent="0.25">
      <c r="A1431" s="13" t="s">
        <v>4562</v>
      </c>
      <c r="B1431" s="14">
        <v>93141808</v>
      </c>
      <c r="C1431" s="15" t="s">
        <v>3676</v>
      </c>
      <c r="D1431" t="s">
        <v>3572</v>
      </c>
      <c r="E1431" s="14" t="s">
        <v>3588</v>
      </c>
      <c r="F1431" s="14" t="s">
        <v>3672</v>
      </c>
      <c r="G1431" s="25" t="s">
        <v>3831</v>
      </c>
      <c r="H1431" s="23">
        <v>53122000</v>
      </c>
      <c r="I1431" s="23">
        <v>53122000</v>
      </c>
      <c r="J1431" s="16" t="s">
        <v>3603</v>
      </c>
      <c r="K1431" s="16" t="s">
        <v>48</v>
      </c>
      <c r="L1431" s="15" t="s">
        <v>3673</v>
      </c>
      <c r="M1431" s="15" t="s">
        <v>3396</v>
      </c>
      <c r="N1431" s="15">
        <v>5110</v>
      </c>
      <c r="O1431" s="15" t="s">
        <v>3674</v>
      </c>
      <c r="P1431" s="16" t="s">
        <v>3610</v>
      </c>
      <c r="Q1431" s="16" t="s">
        <v>3662</v>
      </c>
      <c r="R1431" s="16" t="s">
        <v>3612</v>
      </c>
      <c r="S1431" s="16" t="s">
        <v>3663</v>
      </c>
      <c r="T1431" s="16" t="s">
        <v>3662</v>
      </c>
      <c r="U1431" s="17" t="s">
        <v>3664</v>
      </c>
      <c r="V1431" s="17"/>
      <c r="W1431" s="16"/>
      <c r="X1431" s="18"/>
      <c r="Y1431" s="16"/>
      <c r="Z1431" s="16"/>
      <c r="AA1431" s="19" t="str">
        <f t="shared" si="26"/>
        <v/>
      </c>
      <c r="AB1431" s="17"/>
      <c r="AC1431" s="17"/>
      <c r="AD1431" s="17"/>
      <c r="AE1431" s="15" t="s">
        <v>3660</v>
      </c>
      <c r="AF1431" s="16" t="s">
        <v>53</v>
      </c>
      <c r="AG1431" s="15" t="s">
        <v>383</v>
      </c>
    </row>
    <row r="1047120" spans="31:31" x14ac:dyDescent="0.25">
      <c r="AE1047120" s="15"/>
    </row>
  </sheetData>
  <protectedRanges>
    <protectedRange sqref="AE1047120:AE1048576" name="Rango1_10"/>
    <protectedRange sqref="AQ12:XFD17" name="Rango1_30"/>
    <protectedRange sqref="AQ18:XFD131" name="Rango1_68"/>
    <protectedRange sqref="AQ173:XFD207" name="Rango1_71"/>
    <protectedRange sqref="AQ209:XFD378" name="Rango1_72"/>
    <protectedRange sqref="AQ387:XFD409" name="Rango1_73"/>
    <protectedRange sqref="AQ411:XFD433" name="Rango1_75"/>
    <protectedRange sqref="AQ434:XFD446" name="Rango1_76"/>
    <protectedRange sqref="AP145:AP235 AQ788:XFD878" name="Rango1_79"/>
    <protectedRange sqref="AQ895:XFD896 AP252:AP253" name="Rango1_80"/>
    <protectedRange sqref="AQ879:XFD882 AP236:AP239" name="Rango1_3_18"/>
    <protectedRange sqref="AQ897:XFD900 AP254:AP257" name="Rango1_81"/>
    <protectedRange sqref="AQ924:XFD925 AQ928:XFD929 AP285:AP286 AP281:AP282" name="Rango1_82"/>
    <protectedRange sqref="AQ932:XFD932 AP289" name="Rango1_6_17"/>
    <protectedRange sqref="AQ932:XFD932 AP289" name="Rango1_3_2_3"/>
    <protectedRange sqref="AQ930:XFD930 AP287" name="Rango1_1_2_2"/>
    <protectedRange sqref="AQ937:XFD937 AQ942:XFD942 AP299 AP294" name="Rango1_2_58"/>
    <protectedRange sqref="AQ931:XFD931 AP288" name="Rango1_4_20"/>
    <protectedRange sqref="AQ1001:AS1002 AQ1003:XFD1003 AQ1001:XFD1001 AQ997:AZ998 AU1002:XFD1002 AP354:AP355 AP358:AP360" name="Rango1_83"/>
    <protectedRange sqref="AZ962 AY970 AY983 AY985 AY949" name="Rango1_15_5"/>
    <protectedRange sqref="AY988 AY986" name="Rango1_10_4_2"/>
    <protectedRange sqref="AY1000" name="Rango1_16_10"/>
    <protectedRange sqref="AZ993:BA993 AQ994:BA996 AQ1000:AW1000 BA997:BA998 AZ1000:BA1000 AP357 AP351:AP353 BA969 AP347:AP349 AX999 AQ990:BA992" name="Rango1_19_8"/>
    <protectedRange sqref="AY978:AY979" name="Rango1_2_59"/>
    <protectedRange sqref="AQ979:AX979" name="Rango1_5_23"/>
    <protectedRange sqref="AQ976 AS976:AT976 AP333" name="Rango1_1_1_3"/>
    <protectedRange sqref="AP327 AQ970:AW970" name="Rango1_9_15"/>
    <protectedRange sqref="AQ971:AW971 AP328" name="Rango1_10_14"/>
    <protectedRange sqref="AP331 AQ974:AW974" name="Rango1_11_8"/>
    <protectedRange sqref="AP335:AP336 AQ978:AT978" name="Rango1_14_7"/>
    <protectedRange sqref="AP337 AQ980:AW980" name="Rango1_20_7"/>
    <protectedRange sqref="AP350 AQ993:AY993" name="Rango1_23_5"/>
    <protectedRange sqref="AP326 AQ969:AZ969" name="Rango1_12_11"/>
    <protectedRange sqref="AY1001" name="Rango1_24_6"/>
    <protectedRange sqref="AP361:AP364 AQ1004:XFD1007" name="Rango1_84"/>
    <protectedRange sqref="A12:A16 P12:Z16 AB12:AD16 J12:K16 F12:F16" name="Rango1_8_1"/>
    <protectedRange sqref="B12:B16" name="Rango1_1_1"/>
    <protectedRange sqref="C12:D16" name="Rango1_3_1_1"/>
    <protectedRange sqref="E12:E16" name="Rango1_4_1_1"/>
    <protectedRange sqref="H12:I16" name="Rango1_5_1"/>
    <protectedRange sqref="L12:O16" name="Rango1_6_1"/>
    <protectedRange sqref="G12:G16" name="Rango1_8_7_1_1"/>
    <protectedRange sqref="AF17:AF101 J19:K101 F23 F27:F97" name="Rango1_8_2"/>
    <protectedRange sqref="D17:D22 D24:D101" name="Rango1_3_1_2"/>
    <protectedRange sqref="E19:E20 E24:E26 E98:E101 E17" name="Rango1_4_1_2"/>
    <protectedRange sqref="AG17:AG101" name="Rango1_9_1"/>
    <protectedRange sqref="AB17:AE101 L19:Z101 H19:I101 A17:C22 A24:C101 E18:F18 F17 E21:E22 E27:E97 H17:Z18 A23:E23 F19:F22 F24:F26 F98:F101" name="Rango1_10_1"/>
    <protectedRange sqref="G17:G101" name="Rango1_8_7_1_2"/>
    <protectedRange sqref="AF102:AF120 J102:K102 J106:K114 J116:K120 F102:F112 F114 F116:F118 F120" name="Rango1_8_3"/>
    <protectedRange sqref="D113 D103:D105 D119:D120" name="Rango1_3_1_3"/>
    <protectedRange sqref="AG102:AG120" name="Rango1_9_1_1"/>
    <protectedRange sqref="E102 E104 E106:E120 J103:K105 J115:K115" name="Rango1_10_2"/>
    <protectedRange sqref="C106:C112" name="Rango1_16_1"/>
    <protectedRange sqref="G102:G120" name="Rango1_8_7_1_3"/>
    <protectedRange sqref="J121:K129" name="Rango1_8_5"/>
    <protectedRange sqref="D121:D129" name="Rango1_3_1_6"/>
    <protectedRange sqref="E123:E124 E129" name="Rango1_4_1_4"/>
    <protectedRange sqref="E125:E128 F121:F122 F126:F129" name="Rango1_10_4"/>
    <protectedRange sqref="V121:Z129 P121:P129 AB121:AD129 A121:A128 S121:S129 AF121:AF129 F123:F125" name="Rango1_2"/>
    <protectedRange sqref="B121:B122" name="Diligenciar_4"/>
    <protectedRange sqref="C121:C122" name="Diligenciar_1_2"/>
    <protectedRange sqref="B123:B128" name="Diligenciar_2_1"/>
    <protectedRange sqref="C123:C128" name="Diligenciar_1_1_1"/>
    <protectedRange sqref="E122" name="Diligenciar_3_1"/>
    <protectedRange algorithmName="SHA-512" hashValue="49/yl+GTMlRN3FloWoyBL3IsXrYzEo95h5eEgXs/T6SxYAwuSo+Ndqxkist3BnknjOR8ERS4BgA76v7mpDBZcA==" saltValue="JvzRIA9SAjvsZX2GnV6n2A==" spinCount="100000" sqref="L122:L129" name="Rango7_6_1"/>
    <protectedRange sqref="L121" name="Diligenciar_5_1"/>
    <protectedRange algorithmName="SHA-512" hashValue="49/yl+GTMlRN3FloWoyBL3IsXrYzEo95h5eEgXs/T6SxYAwuSo+Ndqxkist3BnknjOR8ERS4BgA76v7mpDBZcA==" saltValue="JvzRIA9SAjvsZX2GnV6n2A==" spinCount="100000" sqref="M122:M129" name="Rango7_7_1"/>
    <protectedRange sqref="M121" name="Diligenciar_6_1"/>
    <protectedRange algorithmName="SHA-512" hashValue="49/yl+GTMlRN3FloWoyBL3IsXrYzEo95h5eEgXs/T6SxYAwuSo+Ndqxkist3BnknjOR8ERS4BgA76v7mpDBZcA==" saltValue="JvzRIA9SAjvsZX2GnV6n2A==" spinCount="100000" sqref="N122:N129" name="Rango7_8_1"/>
    <protectedRange sqref="N121:N129" name="Diligenciar_7_1"/>
    <protectedRange sqref="O121:O129" name="Diligenciar_8_2_1"/>
    <protectedRange sqref="Q121:Q129 U129" name="Diligenciar_10_1"/>
    <protectedRange sqref="R121:R129" name="Diligenciar_11_1"/>
    <protectedRange sqref="T121:T129" name="Diligenciar_12_1_1"/>
    <protectedRange algorithmName="SHA-512" hashValue="49/yl+GTMlRN3FloWoyBL3IsXrYzEo95h5eEgXs/T6SxYAwuSo+Ndqxkist3BnknjOR8ERS4BgA76v7mpDBZcA==" saltValue="JvzRIA9SAjvsZX2GnV6n2A==" spinCount="100000" sqref="U121:U128" name="Rango7_14_2"/>
    <protectedRange sqref="AE121:AE129" name="Diligenciar_13_4"/>
    <protectedRange sqref="AG121:AG129" name="Diligenciar_13_1_1"/>
    <protectedRange sqref="G121:G129" name="Rango1_8_7_1_5"/>
    <protectedRange sqref="J132:K134 K130:K131" name="Rango1_8_9"/>
    <protectedRange sqref="D134 D130:D132" name="Rango1_3_1_9"/>
    <protectedRange sqref="E130:E131" name="Rango1_4_1_7"/>
    <protectedRange sqref="AE132:AE133 E132:E134 D133 F130:F134" name="Rango1_10_9"/>
    <protectedRange sqref="A134 C134 P134:R134 T134:Z134 AE134:AF134 AB134:AC134 H134:I134" name="Rango1_1_3"/>
    <protectedRange sqref="B130:C130 C133 B134 L134:O134 C131 L130:T130 L131:R133 H130:J131 H132:I133" name="Rango1_2_1_1"/>
    <protectedRange sqref="W130:X130" name="Diligenciar_1_2_2"/>
    <protectedRange sqref="B131" name="Diligenciar_2_1_2"/>
    <protectedRange sqref="W131:Y133 T131:T133 S131:S132 S134" name="Diligenciar_3_1_1_1"/>
    <protectedRange sqref="B132" name="Diligenciar_5_1_2"/>
    <protectedRange sqref="C132" name="Diligenciar_6_1_2"/>
    <protectedRange sqref="A130:A133" name="Rango1_5_2_1"/>
    <protectedRange algorithmName="SHA-512" hashValue="49/yl+GTMlRN3FloWoyBL3IsXrYzEo95h5eEgXs/T6SxYAwuSo+Ndqxkist3BnknjOR8ERS4BgA76v7mpDBZcA==" saltValue="JvzRIA9SAjvsZX2GnV6n2A==" spinCount="100000" sqref="AG130" name="Rango7_2_1"/>
    <protectedRange sqref="AG130" name="Diligenciar_1_2_1_2"/>
    <protectedRange algorithmName="SHA-512" hashValue="49/yl+GTMlRN3FloWoyBL3IsXrYzEo95h5eEgXs/T6SxYAwuSo+Ndqxkist3BnknjOR8ERS4BgA76v7mpDBZcA==" saltValue="JvzRIA9SAjvsZX2GnV6n2A==" spinCount="100000" sqref="AG131:AG134" name="Rango7_1_1_1"/>
    <protectedRange sqref="AG131:AG134" name="Diligenciar_4_2_1"/>
    <protectedRange sqref="G130:G134" name="Rango1_8_7_1_8"/>
    <protectedRange algorithmName="SHA-512" hashValue="49/yl+GTMlRN3FloWoyBL3IsXrYzEo95h5eEgXs/T6SxYAwuSo+Ndqxkist3BnknjOR8ERS4BgA76v7mpDBZcA==" saltValue="JvzRIA9SAjvsZX2GnV6n2A==" spinCount="100000" sqref="AF135:AG139" name="Rango7_1"/>
    <protectedRange sqref="AF139:AG139 AF135:AG138" name="Diligenciar_4_4"/>
    <protectedRange sqref="J140:K162 J165:K171 J177:K177 J180:K183 J186:K189 J191:K196 F141:F145 F147:F149 F151:F152 F157:F159 F196" name="Rango1_8_11"/>
    <protectedRange sqref="D157:D158 D163:D164 D166:D176 D179:D185 D190:D191 D140:D155 D188" name="Rango1_3_1_11"/>
    <protectedRange sqref="E164 E166:E171 E140 E146:E148 E150:E151 E157:E158 E178 E183:E187 E190" name="Rango1_4_1_8"/>
    <protectedRange sqref="E149 E189 E159:E163 E172:E176 E179:E180 E191:E196 E141:E145 J163:K164 J172:K176 J178:K179 J184:K185 J190:K190 F146 F150 F140 E153:F156 F160:F195" name="Rango1_10_11"/>
    <protectedRange sqref="E152 E165 E177" name="Diligenciar_3_3"/>
    <protectedRange sqref="B163" name="Diligenciar_5_1_3"/>
    <protectedRange algorithmName="SHA-512" hashValue="49/yl+GTMlRN3FloWoyBL3IsXrYzEo95h5eEgXs/T6SxYAwuSo+Ndqxkist3BnknjOR8ERS4BgA76v7mpDBZcA==" saltValue="JvzRIA9SAjvsZX2GnV6n2A==" spinCount="100000" sqref="E181:E182" name="Rango7_4"/>
    <protectedRange sqref="E181:E182" name="Diligenciar_4_5"/>
    <protectedRange sqref="B152:B156" name="Diligenciar_18_1"/>
    <protectedRange sqref="B140:B151" name="Diligenciar_18_3_1"/>
    <protectedRange sqref="B166" name="Rango7_4_1_1"/>
    <protectedRange sqref="B167" name="Rango7_4_2_1"/>
    <protectedRange sqref="B168" name="Rango7_4_3_1"/>
    <protectedRange sqref="B169" name="Rango7_4_6_1"/>
    <protectedRange sqref="B170" name="Rango7_4_8_1"/>
    <protectedRange sqref="B171" name="Rango7_4_9_1"/>
    <protectedRange sqref="B173:B174" name="Diligenciar_8_2_1_2"/>
    <protectedRange sqref="B191" name="Diligenciar_18_1_3_2_1"/>
    <protectedRange sqref="C153:C156" name="Diligenciar_18_1_1"/>
    <protectedRange sqref="C166" name="Rango7_4_1_2"/>
    <protectedRange sqref="C166" name="Diligenciar_5_1_1_1"/>
    <protectedRange sqref="C167" name="Rango7_4_2_2"/>
    <protectedRange sqref="C167" name="Diligenciar_5_2_1_1"/>
    <protectedRange sqref="C168" name="Rango7_4_3_2"/>
    <protectedRange sqref="C168" name="Diligenciar_5_3"/>
    <protectedRange sqref="C169" name="Rango7_4_6_2"/>
    <protectedRange sqref="C169" name="Diligenciar_5_6"/>
    <protectedRange sqref="C170" name="Rango7_4_8_2"/>
    <protectedRange sqref="C170" name="Diligenciar_5_8"/>
    <protectedRange sqref="C171" name="Rango7_4_9_2"/>
    <protectedRange sqref="C171" name="Diligenciar_5_9"/>
    <protectedRange sqref="C188" name="Rango1_1_2_1"/>
    <protectedRange sqref="I166:I171" name="Rango7_4_11_1"/>
    <protectedRange sqref="I166:I171" name="Diligenciar_5_11_1"/>
    <protectedRange sqref="L153:L156" name="Rango7_17"/>
    <protectedRange sqref="L166:M171" name="Rango7_4_11_2"/>
    <protectedRange sqref="L173:M174" name="Rango7_7_4"/>
    <protectedRange sqref="L186:L187 L189:L195" name="Rango7_17_1_2_1"/>
    <protectedRange sqref="L188" name="Rango7_17_1_2_1_1"/>
    <protectedRange sqref="N166:O171" name="Rango7_4_11_3"/>
    <protectedRange sqref="N166:O171" name="Diligenciar_5_11_2"/>
    <protectedRange sqref="N173:O174" name="Rango7_7_4_1"/>
    <protectedRange sqref="N173:O174" name="Diligenciar_8_5"/>
    <protectedRange sqref="N178:O178" name="Rango7_1_2"/>
    <protectedRange sqref="N178" name="Rango5_1_2"/>
    <protectedRange sqref="N178" name="Diligenciar_1_1_2"/>
    <protectedRange sqref="N178:O178" name="Rango4_1_2"/>
    <protectedRange sqref="N178" name="Rango6_1"/>
    <protectedRange sqref="P159" name="Rango7_2_1_1"/>
    <protectedRange sqref="P159" name="Rango4_2_1"/>
    <protectedRange sqref="Q172" name="Rango7_7_1_2"/>
    <protectedRange sqref="Q172" name="Diligenciar_8_1_1"/>
    <protectedRange sqref="P173:Q174 R174 U174" name="Rango7_7_5_1"/>
    <protectedRange sqref="P173:Q174 R174 U174" name="Diligenciar_8_6_1"/>
    <protectedRange sqref="U172" name="Rango7_7_1_2_2"/>
    <protectedRange sqref="T172" name="Rango7_7_2_1"/>
    <protectedRange sqref="T172" name="Diligenciar_8_1_2"/>
    <protectedRange sqref="T178:U178" name="Rango7_1_2_2"/>
    <protectedRange sqref="T178:U178" name="Rango4_1_2_2"/>
    <protectedRange sqref="AG140 AG147 AG151 AG153:AG162 AG167 AG176:AG178 AG181:AG183 AG185:AG187 AG170:AG174 AG190:AG196" name="Rango7_3_1_1_1"/>
    <protectedRange sqref="AG140 AG147 AG151 AG153:AG162 AG167 AG176:AG178 AG181:AG183 AG185:AG187 AG170:AG174 AG190:AG196" name="Diligenciar_4_1_1_1"/>
    <protectedRange sqref="AE173:AE174" name="Rango7_7_6_1"/>
    <protectedRange sqref="AE178" name="Rango7_1_2_4"/>
    <protectedRange sqref="AE178" name="Rango5_1_2_2"/>
    <protectedRange sqref="AE178" name="Diligenciar_1_1_2_2"/>
    <protectedRange sqref="AE178" name="Rango4_1_2_4"/>
    <protectedRange sqref="AE178" name="Rango6_1_2"/>
    <protectedRange sqref="G157:G158 G160:G165 G174:G178 G180:G187 G189:G196" name="Rango1_8_7_1_10"/>
    <protectedRange sqref="J197:K199 J202:K223 J225:K225 J227:K237 J239:K243 J245:K245 J247:K264 J266:K274 J276:K276 J278:K283 J286:K289 J291:K307 J309:K320 J322:K366 F341 F197 F200 F208 F212 F227 F230:F231 F238 F241:F243 F249 F303 F330:F331 F334:F337 F339 F352 F360:F362" name="Rango1_8_12"/>
    <protectedRange sqref="E212 E218 D296 D299 D313 D365 D217:D220 D222 D224:D230 D254 D257:D258 D260 D274:D277 D288:D290 D303 D346 D351 D353:D356 D360:D363 D197:D215 D232:D236 D238:D250 D262:D270 D272 D279:D286 D294 D301 D307:D311 D327 D329 D334 D336:D338 D316:D324 D331:D332 D340:D343" name="Rango1_3_1_12"/>
    <protectedRange sqref="E230 E245 E249 E257 E266 E276 E282 E307 E313 E360:E361 E207 E211 E213 E215:E217 E219 E221 E299:E300 E322 E324:E325 E336 E357" name="Rango1_4_1_9"/>
    <protectedRange sqref="E202 E214 E231 E273 E291 E306 E330 E358:E359 E295 E298 E284 E317:E318 E227 E286:E287 E302 E332:E334 E337 E339 D216 D221 D251 D253 D278 D297 D300 D305 D312 D335 D348 J200:K201 J224:K224 J226:K226 J238:K238 J244:K244 J246:K246 J265:K265 J275:K275 J277:K277 J284:K285 J290:K290 J308:K308 J321:K321 F201 F232:F233 F265 F340 F199 F215:F220 F222 F225:F226 F236 F244 F246 E252:F252 E254:F254 F258 F260 F262:F263 E271:F271 F275 F284:F285 F289:F293 E308:F308 F311 F317:F319 F321:F323 E326:F326 F338 F356:F359 F363 E366:F366" name="Rango1_10_13"/>
    <protectedRange sqref="F198 F202:F207 F209:F211 F213:F214 F221 F223:F224 F228:F229 F234:F235 F237 F239:F240 F245 F247:F248 F250:F251 F255:F257 F259 F261 F268 F272:F273 F283 F286:F288 F294:F296 F298:F302 F304:F307 F309:F310 F312:F316 F320 F324:F325 F327:F329 F332:F333 F342:F351 F353:F355 F364" name="Rango1_5"/>
    <protectedRange sqref="E220 E253 E259 E292:E293 E304:E305 E315 E327:E328 E331 E335 E342 E349" name="Diligenciar_3_4"/>
    <protectedRange algorithmName="SHA-512" hashValue="49/yl+GTMlRN3FloWoyBL3IsXrYzEo95h5eEgXs/T6SxYAwuSo+Ndqxkist3BnknjOR8ERS4BgA76v7mpDBZcA==" saltValue="JvzRIA9SAjvsZX2GnV6n2A==" spinCount="100000" sqref="E197:E200 E203:E206 E208:E210 E222 E225 E228:E229 E247:E248 E262:E263 E269:E270 E274:E275 E279:E281 E288:E289 E296 E303 E309:E310 E319:E320 E323 E338 E346 E353:E356 E362:E363" name="Rango7_5"/>
    <protectedRange sqref="E197:E200 E203:E206 E208:E210 E222 E225 E228:E229 E247:E248 E262:E263 E269:E270 E274:E275 E279:E281 E288:E289 E296 E303 E309:E310 E319:E320 E323 E338 E346 E353:E356 E362:E363" name="Diligenciar_4_6"/>
    <protectedRange sqref="AG197:AG366" name="Rango7_3_1_1_1_1"/>
    <protectedRange sqref="AG197:AG366" name="Diligenciar_4_1_1_1_1"/>
    <protectedRange sqref="AB234:AF234 AB236:AF236 AB235:AD235 AF235 AB237:AD314 AF237:AF314 AB327:AD366 AB315:AF317 AB319:AF326 AB318:AD318 AF318 H321:I321 P198:Z328 P329:T339 V329:Z339 P340:Z366 H200:I201 H198:H199 H224:I224 H202:H223 H226:I226 H225 H244:I244 H227:H243 H246:I246 H245 H265:I265 H247:H264 H275:I275 H266:H274 H277:I277 H276 H284:I285 H278:H283 H290:I290 H286:H289 H308:I308 H291:H307 H309:H320 AB198:AD233 AF197:AF233 A198:A366 H322:H366 AF327:AF366 C362:C366 E201 E311 E364 E246 E277 E290 E223:E224 E226 E321 E265 E255:E256 E235:E239 E251 E258 E283 E329 E347:E348 E260:E261 E316 E343:E345 E350:E352 E285 E244" name="Rango1_3_2"/>
    <protectedRange sqref="C207 B198 B305 B285 B252:B253 B277 B300 B246 B210 B267 B288 B354 B315 B359 B235 B291 B294 B238 B200 B346 B221 B319 B321 B324:B326 B356:B357 B364 B203:B204 B240:B241 B229:B231 B333:B343 B328 B215:B216 B330:B331 B308" name="Rango1_1_3_1"/>
    <protectedRange sqref="C273:C275 C198:C206 C277:C361 C208:C271 U329:U339 D223 D347 D292:D293 D344 D350 D364 D237" name="Rango1_2_2"/>
    <protectedRange sqref="L313:L339 L198:L311 L341:L366" name="Rango1_4_2"/>
    <protectedRange sqref="M198:M366" name="Rango1_5_3"/>
    <protectedRange sqref="N198:N366" name="Rango1_6"/>
    <protectedRange sqref="O198:O366" name="Rango1_7"/>
    <protectedRange sqref="L340 AE235 L312 AE237:AE314 AE318 AE198:AE201 AE203:AE205 AE208:AE211 AE222:AE233 AE327:AE366" name="Rango1_8_1_2"/>
    <protectedRange sqref="G197:G366" name="Rango1_8_7_1_11"/>
    <protectedRange sqref="J367:K375 F371:F375" name="Rango1_8_13"/>
    <protectedRange sqref="D371 D373:D375" name="Rango1_3_1_13"/>
    <protectedRange sqref="AE371:AE372 E371:E375 E367:E368 D370 F367 F369" name="Rango1_10_15"/>
    <protectedRange sqref="F368 F370" name="Rango1_9"/>
    <protectedRange sqref="E369:E370" name="Diligenciar_3_5"/>
    <protectedRange sqref="B373" name="Diligenciar_8_2_1_3"/>
    <protectedRange sqref="B367:C367 L367:T367 H367:I367" name="Rango1_2_3"/>
    <protectedRange sqref="W367:X367" name="Diligenciar_1_3"/>
    <protectedRange sqref="A367:A375" name="Rango1_5_4"/>
    <protectedRange algorithmName="SHA-512" hashValue="49/yl+GTMlRN3FloWoyBL3IsXrYzEo95h5eEgXs/T6SxYAwuSo+Ndqxkist3BnknjOR8ERS4BgA76v7mpDBZcA==" saltValue="JvzRIA9SAjvsZX2GnV6n2A==" spinCount="100000" sqref="AG367:AG370" name="Rango7_2_2"/>
    <protectedRange sqref="AG367:AG370" name="Diligenciar_1_2_2_1"/>
    <protectedRange sqref="AF371:AF375" name="Rango1_2_21_2"/>
    <protectedRange sqref="AG371:AG375" name="Diligenciar_14_1_2_3"/>
    <protectedRange sqref="G367:G375" name="Rango1_8_7_1_12"/>
    <protectedRange sqref="J378:K378 J381:K381 J383:K391 J393:K394 J397:K398 J400:K400 J405:K407 F379 F390" name="Rango1_8_18"/>
    <protectedRange sqref="D388 D392 D395:D396 D390 D376:D383 D400:D407" name="Rango1_3_1_14"/>
    <protectedRange sqref="E392 E399 E378 E395:E396 E406" name="Rango1_4_1_10"/>
    <protectedRange sqref="E397:E398 E379:E390 E393:E394 E403:E404 J376:K377 J379:K380 J382:K382 J392:K392 J395:K396 J399:K399 J401:K404 F405 F376 F380:F384 F386:F388 F391:F402 E407:F407" name="Rango1_10_18"/>
    <protectedRange sqref="F378 F385 F403:F404 F406" name="Rango1_11"/>
    <protectedRange algorithmName="SHA-512" hashValue="49/yl+GTMlRN3FloWoyBL3IsXrYzEo95h5eEgXs/T6SxYAwuSo+Ndqxkist3BnknjOR8ERS4BgA76v7mpDBZcA==" saltValue="JvzRIA9SAjvsZX2GnV6n2A==" spinCount="100000" sqref="E377 E400" name="Rango7_9"/>
    <protectedRange sqref="E377 E400" name="Diligenciar_4_7"/>
    <protectedRange sqref="E391 E401:E402 E376" name="Rango1_3_3"/>
    <protectedRange sqref="D389 D393:D394" name="Rango1_2_2_1"/>
    <protectedRange sqref="AB384:AE385 AB387:AE389 H384:H387 AB386:AD386 S384:S385 H389 AB407:AE407 AB401:AF401 AB402:AD404 H400:H404 A406:A407 AB405:AE405 AB406:AD406 H406 B407:C407 U407:Z407 H407:I407 V384:Z406 AB390:AD400 A384:A404 I400" name="Rango1_9_2"/>
    <protectedRange sqref="C382" name="Rango1_2_8_3_1_2_2_1"/>
    <protectedRange sqref="C386" name="Rango1_2_9_1_2_2"/>
    <protectedRange sqref="C387" name="Rango1_2_17_3_1_2_2"/>
    <protectedRange sqref="I382" name="Rango1_2_3_2_3_1_1_2_1_3"/>
    <protectedRange sqref="AF386 AF383" name="Rango7_3_1_1"/>
    <protectedRange sqref="AF386 AF383" name="Diligenciar_1_4"/>
    <protectedRange sqref="A377:C377" name="Rango1_1_4"/>
    <protectedRange sqref="A378:C379" name="Rango1_2_4"/>
    <protectedRange sqref="AG383 AG386 AG380 AE378:AG379" name="Rango1_3_3_1"/>
    <protectedRange sqref="B376" name="Rango1_4_3"/>
    <protectedRange sqref="P376:U376" name="Rango1_5_5"/>
    <protectedRange sqref="AE376:AG376" name="Rango1_6_2"/>
    <protectedRange sqref="AE377:AG377 AF390:AG399" name="Rango1_7_2"/>
    <protectedRange sqref="B400:C401 C402:C404 B406:C406" name="Rango1_8_2_1"/>
    <protectedRange sqref="C390 H390:I390 H395:I399 B395:C399" name="Rango1_2_5"/>
    <protectedRange sqref="B391:C391 H391:I391" name="Rango1_2_1_2"/>
    <protectedRange sqref="B392:C392 H392:I392" name="Rango1_2_2_1_1"/>
    <protectedRange sqref="B393:C393 H393:I393" name="Rango1_2_3_1"/>
    <protectedRange sqref="B394:C394 H394:I394" name="Rango1_2_4_1"/>
    <protectedRange sqref="AE390 AE395:AE399" name="Rango1_2_6"/>
    <protectedRange sqref="AE391" name="Rango1_2_1_3"/>
    <protectedRange sqref="AE392" name="Rango1_2_2_2"/>
    <protectedRange sqref="AE393" name="Rango1_2_3_2"/>
    <protectedRange sqref="AE394" name="Rango1_2_4_2"/>
    <protectedRange sqref="P390:U390 P395:U399" name="Rango1_2_7"/>
    <protectedRange sqref="P391:U391" name="Rango1_2_1_4"/>
    <protectedRange sqref="P392:U392" name="Rango1_2_2_3"/>
    <protectedRange sqref="P393:U393" name="Rango1_2_3_3"/>
    <protectedRange sqref="P394:U394" name="Rango1_2_4_3"/>
    <protectedRange sqref="P400:U400" name="Rango1_9_2_1"/>
    <protectedRange sqref="AE400:AG400 AG401" name="Rango1_11_1"/>
    <protectedRange sqref="P401:U401 P404:U404 P407:T407" name="Rango1_12"/>
    <protectedRange sqref="B402" name="Rango1_13"/>
    <protectedRange sqref="P402:U402" name="Rango1_14"/>
    <protectedRange sqref="AE402:AG402" name="Rango1_15"/>
    <protectedRange sqref="B404" name="Rango1_16"/>
    <protectedRange sqref="AE404:AG404 AF405:AG405 AG406:AG407" name="Rango1_17"/>
    <protectedRange sqref="A405:C405" name="Rango1_20"/>
    <protectedRange sqref="AE403:AG403" name="Rango1_21"/>
    <protectedRange sqref="P403:U403" name="Rango1_22"/>
    <protectedRange sqref="P406:U406" name="Rango1_18"/>
    <protectedRange sqref="AE406:AF406 AF407" name="Rango1_19"/>
    <protectedRange sqref="P405:U405" name="Rango1_23"/>
    <protectedRange sqref="P382:Z382 AB382:AC382" name="Rango1_10_1_1"/>
    <protectedRange sqref="AE382:AG382" name="Rango1_25"/>
    <protectedRange sqref="B403" name="Rango1_26"/>
    <protectedRange sqref="B390" name="Rango1_27"/>
    <protectedRange sqref="AF387:AF389 AF384:AF385 AF381" name="Rango1_2_21_3"/>
    <protectedRange sqref="AG387:AG389 AG384:AG385 AG381" name="Diligenciar_14_1_2_4"/>
    <protectedRange sqref="G376:G407" name="Rango1_8_7_1_13"/>
    <protectedRange sqref="J410:K411 J413:K414 J416:K416 J418:K420 J423:K424 J429:K432 J435:K440 J442:K442 J444:K444 J446:K447 J449:K449 J451:K454 F412 F425 F440 F419 F428:F429 F452 F454" name="Rango1_8_23"/>
    <protectedRange sqref="D410 D412 D414:D415 D417 D426:D430 D433:D439 D447 D449:D450 D452:D454 D419:D424 D442 D408" name="Rango1_3_1_15"/>
    <protectedRange sqref="E419 E423 E426 E430 E408:E410 E415:E417 E433:E437 E439:E440 E444 E451:E454" name="Rango1_4_1_11"/>
    <protectedRange sqref="E418 E432 E411:E412 E414 E420 E425 E438 E446 D413 D441 D443 D445 D448 J408:K409 J412:K412 J415:K415 J417:K417 J421:K422 J425:K428 J433:K434 J441:K441 J443:K443 J445:K445 J448:K448 J450:K450 F424 F408 F410:F411 F413:F418 F420:F421 F426:F427 F431 F433:F438 F441 F443:F446 F448:F451" name="Rango1_10_24"/>
    <protectedRange sqref="F409 F439" name="Rango1_24"/>
    <protectedRange sqref="E431" name="Diligenciar_3_9"/>
    <protectedRange algorithmName="SHA-512" hashValue="49/yl+GTMlRN3FloWoyBL3IsXrYzEo95h5eEgXs/T6SxYAwuSo+Ndqxkist3BnknjOR8ERS4BgA76v7mpDBZcA==" saltValue="JvzRIA9SAjvsZX2GnV6n2A==" spinCount="100000" sqref="E427" name="Rango7_10"/>
    <protectedRange sqref="E427" name="Diligenciar_4_8"/>
    <protectedRange sqref="E428 E450 E441 E443 E445 E448 E421" name="Rango1_3_4"/>
    <protectedRange sqref="D432" name="Rango1_2_2_4"/>
    <protectedRange sqref="V412:Z412 AE416 AE418 AE425:AF425 AF426 AF432 A412 C412 A430 C430 L430:M430 V430:Z430 AE433:AF436 S440:U442 B440:B443 L440:U440 U426:Z426 L421:T421 A439:A444 R422:S424 R426:S426 U431:Z432 R431:S432 R415:S420 A413:C413 U415:Z424 AE423 AF437:AF439 V436:Z442 U443:Z445 AF443:AF445 R443:S445 U437:U439 R437:S439 L408:Z411 AE444 AF413:AF419 AB412:AB445 AE427:AF431 AE440:AF442 AD413:AD445 AD408:AF412 AC408:AC411 AF421:AF424 L413:Z414 L415:P420 L422:P424 L431:P432 L433:Z435 L436:T436 L437:P439 A420 C420 A414 C414 B449 H408:I411 H413:I429 H431:I445 L425:Z425 L427:Z429 L426:P426 L441:R442 L443:P445 A431:C438 C439:C443 A444:C445 A421:C429 A408:C411 A415:C419" name="Rango1_24_1"/>
    <protectedRange sqref="AG408:AG419 AG421:AG445" name="Rango7_1_3"/>
    <protectedRange sqref="AG408:AG419 AG421:AG445" name="Diligenciar_9"/>
    <protectedRange sqref="B412" name="Rango1_2_8"/>
    <protectedRange sqref="H412:I412" name="Rango1_3_4_1"/>
    <protectedRange sqref="P412:U412" name="Rango1_4_4"/>
    <protectedRange sqref="B430" name="Rango1_5_6"/>
    <protectedRange sqref="H430:I430" name="Rango1_7_3"/>
    <protectedRange sqref="P430:U430" name="Rango1_8_3_1"/>
    <protectedRange sqref="O430" name="Rango1_9_3"/>
    <protectedRange sqref="AE454:AG454 P448:Z449 U450:Z453 R450:S453 U446:Z447 AF446:AF447 R446:S447 AF450:AF453 AE448:AF449 AE446 AB446:AB454 AD446:AD454 L446:P447 L454:Z454 A449 C449 H446:I454 L448:N449 L450:P453 A450:C454 A446:C448 E449" name="Rango1_28"/>
    <protectedRange sqref="AG446:AG453" name="Rango7_4_1"/>
    <protectedRange sqref="AG446:AG453" name="Diligenciar_12"/>
    <protectedRange sqref="O448:O449" name="Rango1_12_1"/>
    <protectedRange sqref="AF420" name="Rango1_2_21_5"/>
    <protectedRange sqref="AG420" name="Diligenciar_14_1_2_5"/>
    <protectedRange sqref="G408:G454" name="Rango1_8_7_1_14"/>
    <protectedRange sqref="J456:K456 J458:K458 J461:K461 J463:K463 J465:K465 J467:K469 J475:K476 J480:K480 J482:K482 F467:F468 F470:F474 F482" name="Rango1_8_24"/>
    <protectedRange sqref="D455:D460 D462:D464 D466:D468 D470:D482" name="Rango1_3_1_16"/>
    <protectedRange sqref="E465 E482" name="Rango1_4_1_12"/>
    <protectedRange sqref="E455 E464 E480 E461 E476 J455:K455 J457:K457 J459:K460 J462:K462 J464:K464 J466:K466 J470:K474 J477:K479 J481:K481 E469:F469 F455:F466 F477:F479 F481" name="Rango1_10_25"/>
    <protectedRange sqref="F475:F476" name="Rango1_29"/>
    <protectedRange sqref="E467" name="Diligenciar_3_10"/>
    <protectedRange algorithmName="SHA-512" hashValue="49/yl+GTMlRN3FloWoyBL3IsXrYzEo95h5eEgXs/T6SxYAwuSo+Ndqxkist3BnknjOR8ERS4BgA76v7mpDBZcA==" saltValue="JvzRIA9SAjvsZX2GnV6n2A==" spinCount="100000" sqref="E458 E463" name="Rango7_11"/>
    <protectedRange sqref="E458 E463" name="Diligenciar_4_9"/>
    <protectedRange sqref="E457 E459:E460 E475 E466 E477 E479 E481" name="Rango1_3_5"/>
    <protectedRange sqref="D469" name="Rango1_2_2_5"/>
    <protectedRange sqref="AF467:AF476 A476 V457 Y457 P464:P465 Y464 B482 P459:P460 P467:P468 AB467:AB469 AF455:AF465 V458:Z461 V467:Z475 AD467:AD475 AB470:AC475 V465:Z465 V463:Z463 Y462:Z462 V456:Z456 AD456:AD465 A455:C465 A467:C475 E470:E474 E478 AB456:AB465" name="Rango1_29_1"/>
    <protectedRange algorithmName="SHA-512" hashValue="49/yl+GTMlRN3FloWoyBL3IsXrYzEo95h5eEgXs/T6SxYAwuSo+Ndqxkist3BnknjOR8ERS4BgA76v7mpDBZcA==" saltValue="JvzRIA9SAjvsZX2GnV6n2A==" spinCount="100000" sqref="N470:O470 L470:L474 O460 L455:N455 AE462:AE463 L467:O468 L460:N464 O466 L456:O459" name="Rango7_2_3"/>
    <protectedRange sqref="N467:O468 N470:O470 O460 N455 N460:N464 O466 N456:O459" name="Diligenciar_1_5"/>
    <protectedRange sqref="AE457:AE458" name="Diligenciar_6_3"/>
    <protectedRange algorithmName="SHA-512" hashValue="49/yl+GTMlRN3FloWoyBL3IsXrYzEo95h5eEgXs/T6SxYAwuSo+Ndqxkist3BnknjOR8ERS4BgA76v7mpDBZcA==" saltValue="JvzRIA9SAjvsZX2GnV6n2A==" spinCount="100000" sqref="AG467:AG475 AG455:AG465" name="Rango7_9_1"/>
    <protectedRange sqref="AG467:AG475 AG455:AG465" name="Diligenciar_10_1_1"/>
    <protectedRange sqref="P480 V477:Z477 AB477:AD477 V482:Z482 A477:C477 AF477 A482 C482 V481:W481 Y481:Z481 V480:Z480 AF480:AF482 A480:C481 AB480:AD482" name="Rango1_2_9"/>
    <protectedRange algorithmName="SHA-512" hashValue="49/yl+GTMlRN3FloWoyBL3IsXrYzEo95h5eEgXs/T6SxYAwuSo+Ndqxkist3BnknjOR8ERS4BgA76v7mpDBZcA==" saltValue="JvzRIA9SAjvsZX2GnV6n2A==" spinCount="100000" sqref="AG477 AG480:AG482" name="Rango7_9_2"/>
    <protectedRange sqref="AG477 AG480:AG482" name="Diligenciar_10_2"/>
    <protectedRange sqref="B476:C476 L475:N475 AG476 H476:I476 L476:Z476 AB476:AE476" name="Rango1_3_5_1"/>
    <protectedRange sqref="W455" name="Rango1_1_5"/>
    <protectedRange sqref="X455 X481" name="Rango1_4_5"/>
    <protectedRange sqref="Y455" name="Rango1_5_7"/>
    <protectedRange sqref="Z455" name="Rango1_6_4"/>
    <protectedRange sqref="AB455" name="Rango1_8_4_1"/>
    <protectedRange sqref="W457" name="Rango1_10_2_1"/>
    <protectedRange sqref="X457" name="Rango1_11_1_1"/>
    <protectedRange sqref="Z457" name="Rango1_13_1"/>
    <protectedRange sqref="V464" name="Rango1_16_2"/>
    <protectedRange sqref="W464" name="Rango1_17_1"/>
    <protectedRange sqref="X464" name="Rango1_18_1"/>
    <protectedRange sqref="Z464" name="Rango1_19_1"/>
    <protectedRange sqref="V462" name="Rango1_21_1"/>
    <protectedRange sqref="W462" name="Rango1_22_1"/>
    <protectedRange sqref="X462" name="Rango1_24_1_1"/>
    <protectedRange sqref="P466 A466:C466 AF466 V466:Z466 AD466 AB466" name="Rango1_12_2"/>
    <protectedRange algorithmName="SHA-512" hashValue="49/yl+GTMlRN3FloWoyBL3IsXrYzEo95h5eEgXs/T6SxYAwuSo+Ndqxkist3BnknjOR8ERS4BgA76v7mpDBZcA==" saltValue="JvzRIA9SAjvsZX2GnV6n2A==" spinCount="100000" sqref="L466:N466" name="Rango7_2_1_1_1"/>
    <protectedRange sqref="N466" name="Diligenciar_1_1_1_1"/>
    <protectedRange algorithmName="SHA-512" hashValue="49/yl+GTMlRN3FloWoyBL3IsXrYzEo95h5eEgXs/T6SxYAwuSo+Ndqxkist3BnknjOR8ERS4BgA76v7mpDBZcA==" saltValue="JvzRIA9SAjvsZX2GnV6n2A==" spinCount="100000" sqref="AG466" name="Rango7_9_1_1"/>
    <protectedRange sqref="AG466" name="Diligenciar_10_1_1_1"/>
    <protectedRange sqref="G455:G482" name="Rango1_8_7_1_15"/>
    <protectedRange sqref="J483:K490 F485:F487 F489:F490" name="Rango1_8_25"/>
    <protectedRange sqref="E484:E485 E488 E490" name="Rango1_4_1_13"/>
    <protectedRange sqref="E489 E486:E487 D484" name="Rango1_10_26"/>
    <protectedRange sqref="F483:F484 F488" name="Rango1_31"/>
    <protectedRange sqref="E483" name="Rango1_3_6"/>
    <protectedRange sqref="D486" name="Rango1_2_2_6"/>
    <protectedRange sqref="V483:Z490 AB489:AC490 AB483:AD488" name="Rango1_1_6"/>
    <protectedRange algorithmName="SHA-512" hashValue="49/yl+GTMlRN3FloWoyBL3IsXrYzEo95h5eEgXs/T6SxYAwuSo+Ndqxkist3BnknjOR8ERS4BgA76v7mpDBZcA==" saltValue="JvzRIA9SAjvsZX2GnV6n2A==" spinCount="100000" sqref="L490 L488:M489 O486:T486 P488:P489 L483:M483 P483:S483 O484:T484 R488:S489 P485:Q485" name="Rango7_3_2"/>
    <protectedRange sqref="N489:P489 N488 P488 O485:Q485 O486:T486 R488:S489 O484:T484 N483:T483" name="Diligenciar_3_3_1"/>
    <protectedRange algorithmName="SHA-512" hashValue="49/yl+GTMlRN3FloWoyBL3IsXrYzEo95h5eEgXs/T6SxYAwuSo+Ndqxkist3BnknjOR8ERS4BgA76v7mpDBZcA==" saltValue="JvzRIA9SAjvsZX2GnV6n2A==" spinCount="100000" sqref="P487 Q489 R487:S487 R485 L484:M487 M490" name="Rango7_5_1"/>
    <protectedRange sqref="N487:P487 O490 O488 R487:S487 R485 N484:N486 Q489" name="Diligenciar_5_4"/>
    <protectedRange algorithmName="SHA-512" hashValue="49/yl+GTMlRN3FloWoyBL3IsXrYzEo95h5eEgXs/T6SxYAwuSo+Ndqxkist3BnknjOR8ERS4BgA76v7mpDBZcA==" saltValue="JvzRIA9SAjvsZX2GnV6n2A==" spinCount="100000" sqref="Q487:Q488 P490:R490 AE484 AE486" name="Rango7_6_1_1"/>
    <protectedRange sqref="S490 S485" name="Diligenciar_1_1_3"/>
    <protectedRange sqref="Q487:Q488 P490:R490 N490" name="Diligenciar_6_4"/>
    <protectedRange algorithmName="SHA-512" hashValue="49/yl+GTMlRN3FloWoyBL3IsXrYzEo95h5eEgXs/T6SxYAwuSo+Ndqxkist3BnknjOR8ERS4BgA76v7mpDBZcA==" saltValue="JvzRIA9SAjvsZX2GnV6n2A==" spinCount="100000" sqref="AG487:AG488" name="Rango7_9_3"/>
    <protectedRange sqref="AE487:AG488" name="Diligenciar_9_1"/>
    <protectedRange algorithmName="SHA-512" hashValue="49/yl+GTMlRN3FloWoyBL3IsXrYzEo95h5eEgXs/T6SxYAwuSo+Ndqxkist3BnknjOR8ERS4BgA76v7mpDBZcA==" saltValue="JvzRIA9SAjvsZX2GnV6n2A==" spinCount="100000" sqref="AG483:AG486 AG489:AG490" name="Rango7_10_1"/>
    <protectedRange sqref="AG484 AE485:AG485 AE489:AG490 AE483:AG483 AG486" name="Diligenciar_10_3"/>
    <protectedRange sqref="T485 B488 A483:B483 A490:B490 U490 A489:C489" name="Diligenciar_3_1_2"/>
    <protectedRange sqref="A484:A488 T488:T489 C483:C486" name="Diligenciar_5_1_2_1"/>
    <protectedRange sqref="B484:B487" name="Diligenciar_3_2_1_1"/>
    <protectedRange sqref="AF484 AF486" name="Diligenciar_4_4_1"/>
    <protectedRange sqref="G483:G490" name="Rango1_8_7_1_16"/>
    <protectedRange sqref="J549:K549 J563:K564 F491:F546 F549 F551:F564" name="Rango1_8_26"/>
    <protectedRange sqref="D491:D564" name="Rango1_3_1_17"/>
    <protectedRange sqref="E549 E563:E564" name="Rango1_4_1_14"/>
    <protectedRange sqref="E550 J491:K548 J550:K562 F547:F548" name="Rango1_10_27"/>
    <protectedRange sqref="F550" name="Rango1_32"/>
    <protectedRange sqref="G547:G550 G562" name="Rango1_8_7_1_17"/>
    <protectedRange sqref="J565:K604 J607:K777 F634 F637:F638 F565:F566 F568 F570 F572 F574 F576:F577 F579:F581 F584:F603 F606:F609 F611 F613 F615 F617:F622 F624 F629 F650 F652 F654 F656 F658 F660 F662 F664 F666:F668 F699 F701 F703 F705 F707 F709 F711 F713 F715 F717 F719 F721 F723 F725 F727 F729 F731 F733 F735 F737 F739 F741 F743 F745 F747 F749 F751 F753 F755 F757 F759 F761:F765 F772 F774:F777" name="Rango1_8_27"/>
    <protectedRange sqref="D565:D647 D649:D759 D766:D777" name="Rango1_3_1_18"/>
    <protectedRange sqref="E633 E599 E612:E617 E622:E624 E628:E629 E635:E636 E669:E697 E758 E766:E770" name="Rango1_4_1_15"/>
    <protectedRange sqref="E619 E771 E632 E759 E584:E585 E597 E607 E634 E637:E639 E609:E611 D648 E567:F567 E569:F569 E571:F571 E573:F573 E575:F575 E578:F578 E605:F605 F610 F612 F614 F616 F623 E649:F649 E651:F651 E653:F653 E655:F655 E657:F657 E659:F659 E661:F661 E663:F663 E665:F665 F669:F698 F700 F702 F704 F706 F708 F710 F712 F714 F716 F718 F720 F722 F724 F726 F728 F730 F732 F734 F736 F738 F740 F742 F744 F746 F748 F750 F752 F754 F756 F758 F760 F766:F771 F773 F626:F628 F583 F604 F631:F633 F635:F636 F639:F643 F645:F647" name="Rango1_10_28"/>
    <protectedRange sqref="F582 F648" name="Rango1_33"/>
    <protectedRange sqref="E581:E582 E640 E644 E698:E757 E760:E761 E773 E775" name="Diligenciar_3_11"/>
    <protectedRange algorithmName="SHA-512" hashValue="49/yl+GTMlRN3FloWoyBL3IsXrYzEo95h5eEgXs/T6SxYAwuSo+Ndqxkist3BnknjOR8ERS4BgA76v7mpDBZcA==" saltValue="JvzRIA9SAjvsZX2GnV6n2A==" spinCount="100000" sqref="E577 E580 E583 E604 E608 E630" name="Rango7_13"/>
    <protectedRange sqref="E577 E580 E583 E604 E608 E630" name="Diligenciar_4_10"/>
    <protectedRange sqref="E600 E774 E667:E668 E598 E631 E621 E625:E627 E645:E648 E776:E777 E641 E586:E596" name="Rango1_3_7"/>
    <protectedRange sqref="AE771:AE773 AE775:AE777" name="Rango1_31_1"/>
    <protectedRange algorithmName="SHA-512" hashValue="49/yl+GTMlRN3FloWoyBL3IsXrYzEo95h5eEgXs/T6SxYAwuSo+Ndqxkist3BnknjOR8ERS4BgA76v7mpDBZcA==" saltValue="JvzRIA9SAjvsZX2GnV6n2A==" spinCount="100000" sqref="L601:O624 J605:K606" name="Rango7_1_1_2"/>
    <protectedRange sqref="N601:O624" name="Diligenciar_1_1_2_1"/>
    <protectedRange sqref="AD600:AD615 AD618:AD622" name="Rango1_2_3_4"/>
    <protectedRange sqref="AG600:AG622" name="Diligenciar_14_1_1"/>
    <protectedRange sqref="A600 P600" name="Rango1_2_7_1"/>
    <protectedRange sqref="B600:C600" name="Diligenciar_9_2_1_5"/>
    <protectedRange algorithmName="SHA-512" hashValue="49/yl+GTMlRN3FloWoyBL3IsXrYzEo95h5eEgXs/T6SxYAwuSo+Ndqxkist3BnknjOR8ERS4BgA76v7mpDBZcA==" saltValue="JvzRIA9SAjvsZX2GnV6n2A==" spinCount="100000" sqref="R600:U600" name="Rango7_8_1_5"/>
    <protectedRange sqref="R600:T600" name="Diligenciar_12_1_5"/>
    <protectedRange algorithmName="SHA-512" hashValue="49/yl+GTMlRN3FloWoyBL3IsXrYzEo95h5eEgXs/T6SxYAwuSo+Ndqxkist3BnknjOR8ERS4BgA76v7mpDBZcA==" saltValue="JvzRIA9SAjvsZX2GnV6n2A==" spinCount="100000" sqref="Q600" name="Rango7_3_1_5"/>
    <protectedRange sqref="Q600" name="Diligenciar_5_1_5"/>
    <protectedRange algorithmName="SHA-512" hashValue="49/yl+GTMlRN3FloWoyBL3IsXrYzEo95h5eEgXs/T6SxYAwuSo+Ndqxkist3BnknjOR8ERS4BgA76v7mpDBZcA==" saltValue="JvzRIA9SAjvsZX2GnV6n2A==" spinCount="100000" sqref="L600:O600" name="Rango7_1_1_6"/>
    <protectedRange sqref="N600:O600" name="Diligenciar_1_1_6"/>
    <protectedRange sqref="A601:A602 P601:P602" name="Rango1_2_18"/>
    <protectedRange algorithmName="SHA-512" hashValue="49/yl+GTMlRN3FloWoyBL3IsXrYzEo95h5eEgXs/T6SxYAwuSo+Ndqxkist3BnknjOR8ERS4BgA76v7mpDBZcA==" saltValue="JvzRIA9SAjvsZX2GnV6n2A==" spinCount="100000" sqref="R601:U602" name="Rango7_8_1_16"/>
    <protectedRange sqref="R601:T602" name="Diligenciar_12_1_16"/>
    <protectedRange algorithmName="SHA-512" hashValue="49/yl+GTMlRN3FloWoyBL3IsXrYzEo95h5eEgXs/T6SxYAwuSo+Ndqxkist3BnknjOR8ERS4BgA76v7mpDBZcA==" saltValue="JvzRIA9SAjvsZX2GnV6n2A==" spinCount="100000" sqref="Q601:Q602" name="Rango7_3_1_16"/>
    <protectedRange sqref="Q601:Q602" name="Diligenciar_5_1_16"/>
    <protectedRange sqref="B601" name="Diligenciar_9_2_1_6_1_1"/>
    <protectedRange sqref="A603:A622 P603:P622 P634" name="Rango1_2_19"/>
    <protectedRange sqref="H604:I622" name="Diligenciar_3_1_12"/>
    <protectedRange algorithmName="SHA-512" hashValue="49/yl+GTMlRN3FloWoyBL3IsXrYzEo95h5eEgXs/T6SxYAwuSo+Ndqxkist3BnknjOR8ERS4BgA76v7mpDBZcA==" saltValue="JvzRIA9SAjvsZX2GnV6n2A==" spinCount="100000" sqref="R634:U634 R603:U622" name="Rango7_8_1_17"/>
    <protectedRange sqref="R634:T634 R603:T622" name="Diligenciar_12_1_17"/>
    <protectedRange algorithmName="SHA-512" hashValue="49/yl+GTMlRN3FloWoyBL3IsXrYzEo95h5eEgXs/T6SxYAwuSo+Ndqxkist3BnknjOR8ERS4BgA76v7mpDBZcA==" saltValue="JvzRIA9SAjvsZX2GnV6n2A==" spinCount="100000" sqref="Q634 Q603:Q622" name="Rango7_3_1_17"/>
    <protectedRange sqref="Q634 Q603:Q622" name="Diligenciar_5_1_17"/>
    <protectedRange sqref="B603:B607 B609:B622" name="Diligenciar_9_2_1_1_1"/>
    <protectedRange sqref="AF568 AF570 AF579:AF580 AF572 AF576:AF577 AF574 P565:P580 A565:A580 AF565:AF566 X565:Z580 AD568:AD580 AB565:AD567 AB569:AC580" name="Rango1_2_21_7"/>
    <protectedRange algorithmName="SHA-512" hashValue="49/yl+GTMlRN3FloWoyBL3IsXrYzEo95h5eEgXs/T6SxYAwuSo+Ndqxkist3BnknjOR8ERS4BgA76v7mpDBZcA==" saltValue="JvzRIA9SAjvsZX2GnV6n2A==" spinCount="100000" sqref="E565:E566" name="Rango7_2_1_7"/>
    <protectedRange sqref="E565:E566" name="Diligenciar_2_1_7"/>
    <protectedRange sqref="B565:C580 B608" name="Diligenciar_9_2_1_10"/>
    <protectedRange sqref="H565:I566" name="Diligenciar_3_1_3"/>
    <protectedRange algorithmName="SHA-512" hashValue="49/yl+GTMlRN3FloWoyBL3IsXrYzEo95h5eEgXs/T6SxYAwuSo+Ndqxkist3BnknjOR8ERS4BgA76v7mpDBZcA==" saltValue="JvzRIA9SAjvsZX2GnV6n2A==" spinCount="100000" sqref="R565:U580" name="Rango7_8_1_20"/>
    <protectedRange sqref="R565:T580" name="Diligenciar_12_1_20"/>
    <protectedRange algorithmName="SHA-512" hashValue="49/yl+GTMlRN3FloWoyBL3IsXrYzEo95h5eEgXs/T6SxYAwuSo+Ndqxkist3BnknjOR8ERS4BgA76v7mpDBZcA==" saltValue="JvzRIA9SAjvsZX2GnV6n2A==" spinCount="100000" sqref="Q565:Q580" name="Rango7_3_1_19"/>
    <protectedRange sqref="Q565:Q580" name="Diligenciar_5_1_19"/>
    <protectedRange sqref="AE576:AE577 AE568 AE570 AE579:AE580 AE572 AE574 AE565:AE566" name="Diligenciar_13_1_1_1"/>
    <protectedRange sqref="AG576:AG577 AG568 AG570 AG579:AG580 AG572 AG574 AG565:AG566" name="Diligenciar_14_1_2_6"/>
    <protectedRange algorithmName="SHA-512" hashValue="49/yl+GTMlRN3FloWoyBL3IsXrYzEo95h5eEgXs/T6SxYAwuSo+Ndqxkist3BnknjOR8ERS4BgA76v7mpDBZcA==" saltValue="JvzRIA9SAjvsZX2GnV6n2A==" spinCount="100000" sqref="V565:W565 W568:W580" name="Rango7_4_2"/>
    <protectedRange sqref="W565 W568:W580" name="Diligenciar_4_1_1"/>
    <protectedRange algorithmName="SHA-512" hashValue="49/yl+GTMlRN3FloWoyBL3IsXrYzEo95h5eEgXs/T6SxYAwuSo+Ndqxkist3BnknjOR8ERS4BgA76v7mpDBZcA==" saltValue="JvzRIA9SAjvsZX2GnV6n2A==" spinCount="100000" sqref="L565:O580" name="Rango7_1_1_16"/>
    <protectedRange sqref="N565:O580" name="Diligenciar_1_1_16"/>
    <protectedRange sqref="AF567 AF569 AF578 AF571 AF573 AF575" name="Rango1_2_22"/>
    <protectedRange sqref="AE567 AE569 AE578 AE571 AE573 AE575" name="Diligenciar_13_1_1_1_1"/>
    <protectedRange sqref="AG567 AG569 AG578 AG571 AG573 AG575" name="Diligenciar_14_1_3"/>
    <protectedRange algorithmName="SHA-512" hashValue="49/yl+GTMlRN3FloWoyBL3IsXrYzEo95h5eEgXs/T6SxYAwuSo+Ndqxkist3BnknjOR8ERS4BgA76v7mpDBZcA==" saltValue="JvzRIA9SAjvsZX2GnV6n2A==" spinCount="100000" sqref="L581:O582" name="Rango7_1_1_17"/>
    <protectedRange sqref="N581:O582" name="Diligenciar_1_1_17"/>
    <protectedRange sqref="A581:A582 P581:P582 AD581" name="Rango1_2_33"/>
    <protectedRange algorithmName="SHA-512" hashValue="49/yl+GTMlRN3FloWoyBL3IsXrYzEo95h5eEgXs/T6SxYAwuSo+Ndqxkist3BnknjOR8ERS4BgA76v7mpDBZcA==" saltValue="JvzRIA9SAjvsZX2GnV6n2A==" spinCount="100000" sqref="R581:U582" name="Rango7_8_1_31"/>
    <protectedRange sqref="R581:T582" name="Diligenciar_12_1_31"/>
    <protectedRange algorithmName="SHA-512" hashValue="49/yl+GTMlRN3FloWoyBL3IsXrYzEo95h5eEgXs/T6SxYAwuSo+Ndqxkist3BnknjOR8ERS4BgA76v7mpDBZcA==" saltValue="JvzRIA9SAjvsZX2GnV6n2A==" spinCount="100000" sqref="Q581:Q582" name="Rango7_3_1_31"/>
    <protectedRange sqref="Q581:Q582" name="Diligenciar_5_1_31"/>
    <protectedRange sqref="AF581:AF582" name="Rango1_2_33_1"/>
    <protectedRange sqref="AG581:AG582" name="Diligenciar_14_1_31"/>
    <protectedRange sqref="A583 P583 X583:Z583 AC586:AC598 AC604 AC639 AC667:AC668 AB583:AD583" name="Rango1_2_23"/>
    <protectedRange algorithmName="SHA-512" hashValue="49/yl+GTMlRN3FloWoyBL3IsXrYzEo95h5eEgXs/T6SxYAwuSo+Ndqxkist3BnknjOR8ERS4BgA76v7mpDBZcA==" saltValue="JvzRIA9SAjvsZX2GnV6n2A==" spinCount="100000" sqref="R583:U583" name="Rango7_8_1_21"/>
    <protectedRange sqref="R583:T583" name="Diligenciar_12_1_21"/>
    <protectedRange algorithmName="SHA-512" hashValue="49/yl+GTMlRN3FloWoyBL3IsXrYzEo95h5eEgXs/T6SxYAwuSo+Ndqxkist3BnknjOR8ERS4BgA76v7mpDBZcA==" saltValue="JvzRIA9SAjvsZX2GnV6n2A==" spinCount="100000" sqref="Q583" name="Rango7_3_1_20"/>
    <protectedRange sqref="Q583" name="Diligenciar_5_1_20"/>
    <protectedRange algorithmName="SHA-512" hashValue="49/yl+GTMlRN3FloWoyBL3IsXrYzEo95h5eEgXs/T6SxYAwuSo+Ndqxkist3BnknjOR8ERS4BgA76v7mpDBZcA==" saltValue="JvzRIA9SAjvsZX2GnV6n2A==" spinCount="100000" sqref="L583:O583" name="Rango7_1_1_18"/>
    <protectedRange sqref="N583:O583" name="Diligenciar_1_1_18"/>
    <protectedRange sqref="B583" name="Diligenciar_9_2_1_2_4"/>
    <protectedRange sqref="AF583" name="Rango1_2_24"/>
    <protectedRange sqref="AE583" name="Diligenciar_13_1_2"/>
    <protectedRange sqref="AG583" name="Diligenciar_14_1_4"/>
    <protectedRange sqref="A584:A585 AF584:AF585 P584:P585 X584:Z585 AB584:AD585" name="Rango1_2_25"/>
    <protectedRange sqref="B584:C585" name="Diligenciar_9_2_1_11"/>
    <protectedRange sqref="H584:I585" name="Diligenciar_3_1_4"/>
    <protectedRange algorithmName="SHA-512" hashValue="49/yl+GTMlRN3FloWoyBL3IsXrYzEo95h5eEgXs/T6SxYAwuSo+Ndqxkist3BnknjOR8ERS4BgA76v7mpDBZcA==" saltValue="JvzRIA9SAjvsZX2GnV6n2A==" spinCount="100000" sqref="R584:U585" name="Rango7_8_1_22"/>
    <protectedRange sqref="R584:T585" name="Diligenciar_12_1_22"/>
    <protectedRange algorithmName="SHA-512" hashValue="49/yl+GTMlRN3FloWoyBL3IsXrYzEo95h5eEgXs/T6SxYAwuSo+Ndqxkist3BnknjOR8ERS4BgA76v7mpDBZcA==" saltValue="JvzRIA9SAjvsZX2GnV6n2A==" spinCount="100000" sqref="Q584:Q585" name="Rango7_3_1_21"/>
    <protectedRange sqref="Q584:Q585" name="Diligenciar_5_1_21"/>
    <protectedRange sqref="AE584:AE585" name="Diligenciar_13_1_3"/>
    <protectedRange sqref="AG584:AG585" name="Diligenciar_14_1_5"/>
    <protectedRange algorithmName="SHA-512" hashValue="49/yl+GTMlRN3FloWoyBL3IsXrYzEo95h5eEgXs/T6SxYAwuSo+Ndqxkist3BnknjOR8ERS4BgA76v7mpDBZcA==" saltValue="JvzRIA9SAjvsZX2GnV6n2A==" spinCount="100000" sqref="V584:W585" name="Rango7_4_3"/>
    <protectedRange sqref="W584:W585" name="Diligenciar_4_2_1_1"/>
    <protectedRange sqref="A586:A596 P586:P596 X586:Z596 AD586:AD596 AB586:AB596" name="Rango1_2_28"/>
    <protectedRange algorithmName="SHA-512" hashValue="49/yl+GTMlRN3FloWoyBL3IsXrYzEo95h5eEgXs/T6SxYAwuSo+Ndqxkist3BnknjOR8ERS4BgA76v7mpDBZcA==" saltValue="JvzRIA9SAjvsZX2GnV6n2A==" spinCount="100000" sqref="R586:U596" name="Rango7_8_1_23"/>
    <protectedRange sqref="R586:T596" name="Diligenciar_12_1_23"/>
    <protectedRange algorithmName="SHA-512" hashValue="49/yl+GTMlRN3FloWoyBL3IsXrYzEo95h5eEgXs/T6SxYAwuSo+Ndqxkist3BnknjOR8ERS4BgA76v7mpDBZcA==" saltValue="JvzRIA9SAjvsZX2GnV6n2A==" spinCount="100000" sqref="Q586:Q596" name="Rango7_3_1_22"/>
    <protectedRange sqref="Q586:Q596" name="Diligenciar_5_1_22"/>
    <protectedRange algorithmName="SHA-512" hashValue="49/yl+GTMlRN3FloWoyBL3IsXrYzEo95h5eEgXs/T6SxYAwuSo+Ndqxkist3BnknjOR8ERS4BgA76v7mpDBZcA==" saltValue="JvzRIA9SAjvsZX2GnV6n2A==" spinCount="100000" sqref="V586:V596" name="Rango7_4_4"/>
    <protectedRange algorithmName="SHA-512" hashValue="49/yl+GTMlRN3FloWoyBL3IsXrYzEo95h5eEgXs/T6SxYAwuSo+Ndqxkist3BnknjOR8ERS4BgA76v7mpDBZcA==" saltValue="JvzRIA9SAjvsZX2GnV6n2A==" spinCount="100000" sqref="L586:O596" name="Rango7_1_1_20"/>
    <protectedRange sqref="N586:O596" name="Diligenciar_1_1_20"/>
    <protectedRange sqref="B586:B596" name="Diligenciar_9_2_1_2_5"/>
    <protectedRange sqref="A597:A598 P597:P598 X597:Z598 AD597:AD598 AB597:AB598" name="Rango1_2_29"/>
    <protectedRange algorithmName="SHA-512" hashValue="49/yl+GTMlRN3FloWoyBL3IsXrYzEo95h5eEgXs/T6SxYAwuSo+Ndqxkist3BnknjOR8ERS4BgA76v7mpDBZcA==" saltValue="JvzRIA9SAjvsZX2GnV6n2A==" spinCount="100000" sqref="R597:U598" name="Rango7_8_1_26"/>
    <protectedRange sqref="R597:T598" name="Diligenciar_12_1_26"/>
    <protectedRange algorithmName="SHA-512" hashValue="49/yl+GTMlRN3FloWoyBL3IsXrYzEo95h5eEgXs/T6SxYAwuSo+Ndqxkist3BnknjOR8ERS4BgA76v7mpDBZcA==" saltValue="JvzRIA9SAjvsZX2GnV6n2A==" spinCount="100000" sqref="Q597:Q598" name="Rango7_3_1_23"/>
    <protectedRange sqref="Q597:Q598" name="Diligenciar_5_1_23"/>
    <protectedRange algorithmName="SHA-512" hashValue="49/yl+GTMlRN3FloWoyBL3IsXrYzEo95h5eEgXs/T6SxYAwuSo+Ndqxkist3BnknjOR8ERS4BgA76v7mpDBZcA==" saltValue="JvzRIA9SAjvsZX2GnV6n2A==" spinCount="100000" sqref="V597:V598" name="Rango7_4_5"/>
    <protectedRange algorithmName="SHA-512" hashValue="49/yl+GTMlRN3FloWoyBL3IsXrYzEo95h5eEgXs/T6SxYAwuSo+Ndqxkist3BnknjOR8ERS4BgA76v7mpDBZcA==" saltValue="JvzRIA9SAjvsZX2GnV6n2A==" spinCount="100000" sqref="L597:O598" name="Rango7_1_1_21"/>
    <protectedRange sqref="N597:O598" name="Diligenciar_1_1_21"/>
    <protectedRange sqref="B597:B598" name="Diligenciar_9_2_1_2_6"/>
    <protectedRange sqref="AF586:AF596" name="Rango1_2_31"/>
    <protectedRange sqref="AE586:AE596" name="Diligenciar_13_1_4"/>
    <protectedRange sqref="AG586:AG596" name="Diligenciar_14_1_6"/>
    <protectedRange sqref="AF597:AF599" name="Rango1_2_34"/>
    <protectedRange sqref="AE597:AE598" name="Diligenciar_13_1_5"/>
    <protectedRange sqref="AG597:AG599" name="Diligenciar_14_1_7"/>
    <protectedRange sqref="AF625:AF629" name="Rango1_2_35"/>
    <protectedRange sqref="AE625:AE629" name="Diligenciar_13_1_6"/>
    <protectedRange sqref="AG625:AG629" name="Diligenciar_14_1_8"/>
    <protectedRange sqref="P599 A599" name="Rango1_2_10_1"/>
    <protectedRange algorithmName="SHA-512" hashValue="49/yl+GTMlRN3FloWoyBL3IsXrYzEo95h5eEgXs/T6SxYAwuSo+Ndqxkist3BnknjOR8ERS4BgA76v7mpDBZcA==" saltValue="JvzRIA9SAjvsZX2GnV6n2A==" spinCount="100000" sqref="R599:U599" name="Rango7_8_1_11_1"/>
    <protectedRange sqref="R599:T599" name="Diligenciar_12_1_11_1"/>
    <protectedRange algorithmName="SHA-512" hashValue="49/yl+GTMlRN3FloWoyBL3IsXrYzEo95h5eEgXs/T6SxYAwuSo+Ndqxkist3BnknjOR8ERS4BgA76v7mpDBZcA==" saltValue="JvzRIA9SAjvsZX2GnV6n2A==" spinCount="100000" sqref="Q599" name="Rango7_3_1_8_1"/>
    <protectedRange sqref="Q599" name="Diligenciar_5_1_8_1"/>
    <protectedRange algorithmName="SHA-512" hashValue="49/yl+GTMlRN3FloWoyBL3IsXrYzEo95h5eEgXs/T6SxYAwuSo+Ndqxkist3BnknjOR8ERS4BgA76v7mpDBZcA==" saltValue="JvzRIA9SAjvsZX2GnV6n2A==" spinCount="100000" sqref="L599:O599" name="Rango7_1_1_8_1"/>
    <protectedRange sqref="N599:O599" name="Diligenciar_1_1_8_1"/>
    <protectedRange sqref="B599" name="Diligenciar_9_2_1_9_1"/>
    <protectedRange sqref="P623:P624 AF623:AF624 A623:A624 X623:Z624 AB623:AD624" name="Rango1_2_4_4"/>
    <protectedRange sqref="B623:C624" name="Diligenciar_9_2_1_2"/>
    <protectedRange sqref="H623:I624" name="Diligenciar_3_1_2_1"/>
    <protectedRange algorithmName="SHA-512" hashValue="49/yl+GTMlRN3FloWoyBL3IsXrYzEo95h5eEgXs/T6SxYAwuSo+Ndqxkist3BnknjOR8ERS4BgA76v7mpDBZcA==" saltValue="JvzRIA9SAjvsZX2GnV6n2A==" spinCount="100000" sqref="R623:U624" name="Rango7_8_1_3"/>
    <protectedRange sqref="R623:T624" name="Diligenciar_12_1_3"/>
    <protectedRange algorithmName="SHA-512" hashValue="49/yl+GTMlRN3FloWoyBL3IsXrYzEo95h5eEgXs/T6SxYAwuSo+Ndqxkist3BnknjOR8ERS4BgA76v7mpDBZcA==" saltValue="JvzRIA9SAjvsZX2GnV6n2A==" spinCount="100000" sqref="Q623:Q624" name="Rango7_3_1_3"/>
    <protectedRange sqref="Q623:Q624" name="Diligenciar_5_1_3_1"/>
    <protectedRange sqref="AE623:AE624" name="Diligenciar_13_1_7"/>
    <protectedRange sqref="AG623:AG624" name="Diligenciar_14_1_9"/>
    <protectedRange algorithmName="SHA-512" hashValue="49/yl+GTMlRN3FloWoyBL3IsXrYzEo95h5eEgXs/T6SxYAwuSo+Ndqxkist3BnknjOR8ERS4BgA76v7mpDBZcA==" saltValue="JvzRIA9SAjvsZX2GnV6n2A==" spinCount="100000" sqref="V623:W624" name="Rango7_4_1_3"/>
    <protectedRange sqref="W623:W624" name="Diligenciar_4_5_1"/>
    <protectedRange sqref="X639:Z639 A639 P639 AD639 AB639" name="Rango1_2_5_1"/>
    <protectedRange algorithmName="SHA-512" hashValue="49/yl+GTMlRN3FloWoyBL3IsXrYzEo95h5eEgXs/T6SxYAwuSo+Ndqxkist3BnknjOR8ERS4BgA76v7mpDBZcA==" saltValue="JvzRIA9SAjvsZX2GnV6n2A==" spinCount="100000" sqref="R639:U639" name="Rango7_8_1_4"/>
    <protectedRange sqref="R639:T639" name="Diligenciar_12_1_4"/>
    <protectedRange algorithmName="SHA-512" hashValue="49/yl+GTMlRN3FloWoyBL3IsXrYzEo95h5eEgXs/T6SxYAwuSo+Ndqxkist3BnknjOR8ERS4BgA76v7mpDBZcA==" saltValue="JvzRIA9SAjvsZX2GnV6n2A==" spinCount="100000" sqref="Q639" name="Rango7_3_1_4"/>
    <protectedRange sqref="Q639" name="Diligenciar_5_1_4_1"/>
    <protectedRange algorithmName="SHA-512" hashValue="49/yl+GTMlRN3FloWoyBL3IsXrYzEo95h5eEgXs/T6SxYAwuSo+Ndqxkist3BnknjOR8ERS4BgA76v7mpDBZcA==" saltValue="JvzRIA9SAjvsZX2GnV6n2A==" spinCount="100000" sqref="V639" name="Rango7_4_1_3_1"/>
    <protectedRange algorithmName="SHA-512" hashValue="49/yl+GTMlRN3FloWoyBL3IsXrYzEo95h5eEgXs/T6SxYAwuSo+Ndqxkist3BnknjOR8ERS4BgA76v7mpDBZcA==" saltValue="JvzRIA9SAjvsZX2GnV6n2A==" spinCount="100000" sqref="L639:O639" name="Rango7_1_1_3"/>
    <protectedRange sqref="N639:O639" name="Diligenciar_1_1_3_1"/>
    <protectedRange sqref="AF639" name="Rango1_2_6_1"/>
    <protectedRange sqref="AE639:AE648" name="Diligenciar_13_1_8"/>
    <protectedRange sqref="AG639" name="Diligenciar_14_1"/>
    <protectedRange sqref="A640:A641 P640:P641 X640:Z641 AB640:AD641" name="Rango1_2_43"/>
    <protectedRange algorithmName="SHA-512" hashValue="49/yl+GTMlRN3FloWoyBL3IsXrYzEo95h5eEgXs/T6SxYAwuSo+Ndqxkist3BnknjOR8ERS4BgA76v7mpDBZcA==" saltValue="JvzRIA9SAjvsZX2GnV6n2A==" spinCount="100000" sqref="R640:U641" name="Rango7_8_1_41"/>
    <protectedRange sqref="R640:T641" name="Diligenciar_12_1_41"/>
    <protectedRange algorithmName="SHA-512" hashValue="49/yl+GTMlRN3FloWoyBL3IsXrYzEo95h5eEgXs/T6SxYAwuSo+Ndqxkist3BnknjOR8ERS4BgA76v7mpDBZcA==" saltValue="JvzRIA9SAjvsZX2GnV6n2A==" spinCount="100000" sqref="Q640:Q641" name="Rango7_3_1_41"/>
    <protectedRange sqref="Q640:Q641" name="Diligenciar_5_1_41"/>
    <protectedRange algorithmName="SHA-512" hashValue="49/yl+GTMlRN3FloWoyBL3IsXrYzEo95h5eEgXs/T6SxYAwuSo+Ndqxkist3BnknjOR8ERS4BgA76v7mpDBZcA==" saltValue="JvzRIA9SAjvsZX2GnV6n2A==" spinCount="100000" sqref="V640:V641" name="Rango7_4_39"/>
    <protectedRange algorithmName="SHA-512" hashValue="49/yl+GTMlRN3FloWoyBL3IsXrYzEo95h5eEgXs/T6SxYAwuSo+Ndqxkist3BnknjOR8ERS4BgA76v7mpDBZcA==" saltValue="JvzRIA9SAjvsZX2GnV6n2A==" spinCount="100000" sqref="L630:O636 L640:O641" name="Rango7_1_1_41"/>
    <protectedRange sqref="N630:O636 N640:O641" name="Diligenciar_1_1_41"/>
    <protectedRange sqref="B640:B641" name="Diligenciar_9_2_1_2_3"/>
    <protectedRange sqref="AF640:AF648" name="Rango1_2_43_1"/>
    <protectedRange sqref="AG640:AG648" name="Diligenciar_14_1_41"/>
    <protectedRange sqref="P633 X630:X631 A630:A631 P630 P635:P636 Z630:Z631 AB630:AD631" name="Rango1_2_8_1"/>
    <protectedRange sqref="B630:B631" name="Diligenciar_9_2_1_1"/>
    <protectedRange algorithmName="SHA-512" hashValue="49/yl+GTMlRN3FloWoyBL3IsXrYzEo95h5eEgXs/T6SxYAwuSo+Ndqxkist3BnknjOR8ERS4BgA76v7mpDBZcA==" saltValue="JvzRIA9SAjvsZX2GnV6n2A==" spinCount="100000" sqref="R630:U630 R632:U633 R635:U636" name="Rango7_8_1_6"/>
    <protectedRange sqref="R630:T630 R632:T633 R635:T636" name="Diligenciar_12_1_6"/>
    <protectedRange algorithmName="SHA-512" hashValue="49/yl+GTMlRN3FloWoyBL3IsXrYzEo95h5eEgXs/T6SxYAwuSo+Ndqxkist3BnknjOR8ERS4BgA76v7mpDBZcA==" saltValue="JvzRIA9SAjvsZX2GnV6n2A==" spinCount="100000" sqref="Q633 Q630 Q635:Q636" name="Rango7_3_1_6"/>
    <protectedRange sqref="Q633 Q630 Q635:Q636" name="Diligenciar_5_1_6"/>
    <protectedRange algorithmName="SHA-512" hashValue="49/yl+GTMlRN3FloWoyBL3IsXrYzEo95h5eEgXs/T6SxYAwuSo+Ndqxkist3BnknjOR8ERS4BgA76v7mpDBZcA==" saltValue="JvzRIA9SAjvsZX2GnV6n2A==" spinCount="100000" sqref="V630:V631" name="Rango7_4_7"/>
    <protectedRange sqref="AF635:AF636 AF630" name="Rango1_2_10"/>
    <protectedRange sqref="AE635:AE636 AE630" name="Diligenciar_13_1_9"/>
    <protectedRange sqref="AG635:AG636 AG630" name="Diligenciar_14_1_10"/>
    <protectedRange sqref="A635 X635:Z635 AB635:AD635" name="Rango1_2_11"/>
    <protectedRange sqref="B635:C635" name="Diligenciar_9_2_1_3"/>
    <protectedRange sqref="H635:I635" name="Diligenciar_3_1_1_1_2"/>
    <protectedRange algorithmName="SHA-512" hashValue="49/yl+GTMlRN3FloWoyBL3IsXrYzEo95h5eEgXs/T6SxYAwuSo+Ndqxkist3BnknjOR8ERS4BgA76v7mpDBZcA==" saltValue="JvzRIA9SAjvsZX2GnV6n2A==" spinCount="100000" sqref="V635:W635" name="Rango7_4_8"/>
    <protectedRange sqref="W635" name="Diligenciar_4_3_1_1"/>
    <protectedRange sqref="A636 X636:Z636 AB636:AD636" name="Rango1_2_12"/>
    <protectedRange sqref="B636:C636" name="Diligenciar_9_2_1_4"/>
    <protectedRange sqref="H636:I636" name="Diligenciar_3_1_5"/>
    <protectedRange algorithmName="SHA-512" hashValue="49/yl+GTMlRN3FloWoyBL3IsXrYzEo95h5eEgXs/T6SxYAwuSo+Ndqxkist3BnknjOR8ERS4BgA76v7mpDBZcA==" saltValue="JvzRIA9SAjvsZX2GnV6n2A==" spinCount="100000" sqref="V636" name="Rango7_4_9"/>
    <protectedRange sqref="A633:A634 X633:Z634 AB633:AD634" name="Rango1_2_14"/>
    <protectedRange sqref="B633:C634" name="Diligenciar_9_2_1_8"/>
    <protectedRange sqref="H633:H634" name="Diligenciar_3_1_7"/>
    <protectedRange algorithmName="SHA-512" hashValue="49/yl+GTMlRN3FloWoyBL3IsXrYzEo95h5eEgXs/T6SxYAwuSo+Ndqxkist3BnknjOR8ERS4BgA76v7mpDBZcA==" saltValue="JvzRIA9SAjvsZX2GnV6n2A==" spinCount="100000" sqref="W633:W634" name="Rango7_4_11"/>
    <protectedRange sqref="W633:W634" name="Diligenciar_4_5_1_1"/>
    <protectedRange sqref="AF633:AF634" name="Rango1_2_16"/>
    <protectedRange sqref="AE633:AE634" name="Diligenciar_13_1_13"/>
    <protectedRange sqref="AG633:AG634" name="Diligenciar_14_1_14"/>
    <protectedRange sqref="A632 P632 X632:Z632 AB632:AD632" name="Rango1_2_17"/>
    <protectedRange algorithmName="SHA-512" hashValue="49/yl+GTMlRN3FloWoyBL3IsXrYzEo95h5eEgXs/T6SxYAwuSo+Ndqxkist3BnknjOR8ERS4BgA76v7mpDBZcA==" saltValue="JvzRIA9SAjvsZX2GnV6n2A==" spinCount="100000" sqref="Q632" name="Rango7_3_1_12"/>
    <protectedRange sqref="Q632" name="Diligenciar_5_1_12"/>
    <protectedRange algorithmName="SHA-512" hashValue="49/yl+GTMlRN3FloWoyBL3IsXrYzEo95h5eEgXs/T6SxYAwuSo+Ndqxkist3BnknjOR8ERS4BgA76v7mpDBZcA==" saltValue="JvzRIA9SAjvsZX2GnV6n2A==" spinCount="100000" sqref="V632" name="Rango7_4_12"/>
    <protectedRange sqref="AF631:AF632" name="Rango1_2_20"/>
    <protectedRange sqref="AE631:AE632" name="Diligenciar_13_1_15"/>
    <protectedRange sqref="AG631:AG632" name="Diligenciar_14_1_16"/>
    <protectedRange sqref="P637 A637 X637:Z637 AB637:AD637" name="Rango1_2_27"/>
    <protectedRange algorithmName="SHA-512" hashValue="49/yl+GTMlRN3FloWoyBL3IsXrYzEo95h5eEgXs/T6SxYAwuSo+Ndqxkist3BnknjOR8ERS4BgA76v7mpDBZcA==" saltValue="JvzRIA9SAjvsZX2GnV6n2A==" spinCount="100000" sqref="R637:U637" name="Rango7_8_1_15"/>
    <protectedRange sqref="R637:T637" name="Diligenciar_12_1_15"/>
    <protectedRange algorithmName="SHA-512" hashValue="49/yl+GTMlRN3FloWoyBL3IsXrYzEo95h5eEgXs/T6SxYAwuSo+Ndqxkist3BnknjOR8ERS4BgA76v7mpDBZcA==" saltValue="JvzRIA9SAjvsZX2GnV6n2A==" spinCount="100000" sqref="Q637" name="Rango7_3_1_14"/>
    <protectedRange sqref="Q637" name="Diligenciar_5_1_14"/>
    <protectedRange algorithmName="SHA-512" hashValue="49/yl+GTMlRN3FloWoyBL3IsXrYzEo95h5eEgXs/T6SxYAwuSo+Ndqxkist3BnknjOR8ERS4BgA76v7mpDBZcA==" saltValue="JvzRIA9SAjvsZX2GnV6n2A==" spinCount="100000" sqref="V637" name="Rango7_4_14"/>
    <protectedRange algorithmName="SHA-512" hashValue="49/yl+GTMlRN3FloWoyBL3IsXrYzEo95h5eEgXs/T6SxYAwuSo+Ndqxkist3BnknjOR8ERS4BgA76v7mpDBZcA==" saltValue="JvzRIA9SAjvsZX2GnV6n2A==" spinCount="100000" sqref="L637:O637" name="Rango7_1_1_13"/>
    <protectedRange sqref="N637:O637" name="Diligenciar_1_1_13"/>
    <protectedRange sqref="B637:B638" name="Diligenciar_9_2_1_2_8"/>
    <protectedRange sqref="AF637" name="Rango1_2_36"/>
    <protectedRange sqref="AE637" name="Diligenciar_13_1_16"/>
    <protectedRange sqref="AG637" name="Diligenciar_14_1_17"/>
    <protectedRange sqref="A625:A626 P625:P626 X625:Z626 AB625:AD626" name="Rango1_2_15"/>
    <protectedRange sqref="B625:C625" name="Diligenciar_9_2_1"/>
    <protectedRange sqref="H625:I625" name="Diligenciar_3_1_6"/>
    <protectedRange algorithmName="SHA-512" hashValue="49/yl+GTMlRN3FloWoyBL3IsXrYzEo95h5eEgXs/T6SxYAwuSo+Ndqxkist3BnknjOR8ERS4BgA76v7mpDBZcA==" saltValue="JvzRIA9SAjvsZX2GnV6n2A==" spinCount="100000" sqref="R625:U626" name="Rango7_8_1_1"/>
    <protectedRange sqref="R625:T626" name="Diligenciar_12_1_1_1"/>
    <protectedRange algorithmName="SHA-512" hashValue="49/yl+GTMlRN3FloWoyBL3IsXrYzEo95h5eEgXs/T6SxYAwuSo+Ndqxkist3BnknjOR8ERS4BgA76v7mpDBZcA==" saltValue="JvzRIA9SAjvsZX2GnV6n2A==" spinCount="100000" sqref="Q625:Q626" name="Rango7_3_1_7"/>
    <protectedRange sqref="Q625:Q626" name="Diligenciar_5_1_7"/>
    <protectedRange algorithmName="SHA-512" hashValue="49/yl+GTMlRN3FloWoyBL3IsXrYzEo95h5eEgXs/T6SxYAwuSo+Ndqxkist3BnknjOR8ERS4BgA76v7mpDBZcA==" saltValue="JvzRIA9SAjvsZX2GnV6n2A==" spinCount="100000" sqref="V626 V625:W625" name="Rango7_4_10"/>
    <protectedRange sqref="W625" name="Diligenciar_4_4_1_1"/>
    <protectedRange algorithmName="SHA-512" hashValue="49/yl+GTMlRN3FloWoyBL3IsXrYzEo95h5eEgXs/T6SxYAwuSo+Ndqxkist3BnknjOR8ERS4BgA76v7mpDBZcA==" saltValue="JvzRIA9SAjvsZX2GnV6n2A==" spinCount="100000" sqref="L625:O627" name="Rango7_1_1_1_1"/>
    <protectedRange sqref="N625:O627" name="Diligenciar_1_1_4"/>
    <protectedRange sqref="B626" name="Diligenciar_9_2_1_2_1"/>
    <protectedRange sqref="AG638" name="Diligenciar_14_1_11"/>
    <protectedRange sqref="A638 P638 X638:Z638 AB638:AD638" name="Rango1_2_26"/>
    <protectedRange sqref="C638" name="Diligenciar_9_2_1_12"/>
    <protectedRange sqref="H638:I638" name="Diligenciar_3_1_8"/>
    <protectedRange algorithmName="SHA-512" hashValue="49/yl+GTMlRN3FloWoyBL3IsXrYzEo95h5eEgXs/T6SxYAwuSo+Ndqxkist3BnknjOR8ERS4BgA76v7mpDBZcA==" saltValue="JvzRIA9SAjvsZX2GnV6n2A==" spinCount="100000" sqref="R638:U638" name="Rango7_8_1_10"/>
    <protectedRange sqref="R638:T638" name="Diligenciar_12_1_10"/>
    <protectedRange algorithmName="SHA-512" hashValue="49/yl+GTMlRN3FloWoyBL3IsXrYzEo95h5eEgXs/T6SxYAwuSo+Ndqxkist3BnknjOR8ERS4BgA76v7mpDBZcA==" saltValue="JvzRIA9SAjvsZX2GnV6n2A==" spinCount="100000" sqref="Q638" name="Rango7_3_1_9"/>
    <protectedRange sqref="Q638" name="Diligenciar_5_1_9"/>
    <protectedRange algorithmName="SHA-512" hashValue="49/yl+GTMlRN3FloWoyBL3IsXrYzEo95h5eEgXs/T6SxYAwuSo+Ndqxkist3BnknjOR8ERS4BgA76v7mpDBZcA==" saltValue="JvzRIA9SAjvsZX2GnV6n2A==" spinCount="100000" sqref="V638:W638" name="Rango7_4_16"/>
    <protectedRange sqref="W638" name="Diligenciar_4_7_1"/>
    <protectedRange algorithmName="SHA-512" hashValue="49/yl+GTMlRN3FloWoyBL3IsXrYzEo95h5eEgXs/T6SxYAwuSo+Ndqxkist3BnknjOR8ERS4BgA76v7mpDBZcA==" saltValue="JvzRIA9SAjvsZX2GnV6n2A==" spinCount="100000" sqref="L638:O638" name="Rango7_1_1_8"/>
    <protectedRange sqref="N638:O638" name="Diligenciar_1_1_8"/>
    <protectedRange sqref="P642:P648 A642:A648 X642:Z648 AB642:AD648" name="Rango1_2_15_1"/>
    <protectedRange sqref="B642:C648" name="Diligenciar_9_2_1_6"/>
    <protectedRange sqref="H642:I648" name="Diligenciar_3_1_6_1"/>
    <protectedRange algorithmName="SHA-512" hashValue="49/yl+GTMlRN3FloWoyBL3IsXrYzEo95h5eEgXs/T6SxYAwuSo+Ndqxkist3BnknjOR8ERS4BgA76v7mpDBZcA==" saltValue="JvzRIA9SAjvsZX2GnV6n2A==" spinCount="100000" sqref="R642:U648" name="Rango7_8_1_9"/>
    <protectedRange sqref="R642:T648" name="Diligenciar_12_1_9"/>
    <protectedRange algorithmName="SHA-512" hashValue="49/yl+GTMlRN3FloWoyBL3IsXrYzEo95h5eEgXs/T6SxYAwuSo+Ndqxkist3BnknjOR8ERS4BgA76v7mpDBZcA==" saltValue="JvzRIA9SAjvsZX2GnV6n2A==" spinCount="100000" sqref="Q642:Q648" name="Rango7_3_1_8"/>
    <protectedRange sqref="Q642:Q648" name="Diligenciar_5_1_8_2"/>
    <protectedRange algorithmName="SHA-512" hashValue="49/yl+GTMlRN3FloWoyBL3IsXrYzEo95h5eEgXs/T6SxYAwuSo+Ndqxkist3BnknjOR8ERS4BgA76v7mpDBZcA==" saltValue="JvzRIA9SAjvsZX2GnV6n2A==" spinCount="100000" sqref="W642:W648" name="Rango7_4_13"/>
    <protectedRange sqref="W642:W648" name="Diligenciar_4_6_1"/>
    <protectedRange algorithmName="SHA-512" hashValue="49/yl+GTMlRN3FloWoyBL3IsXrYzEo95h5eEgXs/T6SxYAwuSo+Ndqxkist3BnknjOR8ERS4BgA76v7mpDBZcA==" saltValue="JvzRIA9SAjvsZX2GnV6n2A==" spinCount="100000" sqref="L642:O648" name="Rango7_1_1_4"/>
    <protectedRange sqref="N642:O648" name="Diligenciar_1_1_4_1"/>
    <protectedRange sqref="Y581" name="Rango1_2_33_3"/>
    <protectedRange algorithmName="SHA-512" hashValue="49/yl+GTMlRN3FloWoyBL3IsXrYzEo95h5eEgXs/T6SxYAwuSo+Ndqxkist3BnknjOR8ERS4BgA76v7mpDBZcA==" saltValue="JvzRIA9SAjvsZX2GnV6n2A==" spinCount="100000" sqref="L698:O733 L669:O683" name="Rango7_1_1_2_1"/>
    <protectedRange sqref="N698:O733 N669:O683" name="Diligenciar_1_1_2_1_1"/>
    <protectedRange sqref="P669:P683 P698:P733" name="Rango1_2_2_4_1"/>
    <protectedRange algorithmName="SHA-512" hashValue="49/yl+GTMlRN3FloWoyBL3IsXrYzEo95h5eEgXs/T6SxYAwuSo+Ndqxkist3BnknjOR8ERS4BgA76v7mpDBZcA==" saltValue="JvzRIA9SAjvsZX2GnV6n2A==" spinCount="100000" sqref="R669:U683 R698:U733" name="Rango7_8_1_2"/>
    <protectedRange sqref="R669:T683 R698:T733" name="Diligenciar_12_1_2"/>
    <protectedRange algorithmName="SHA-512" hashValue="49/yl+GTMlRN3FloWoyBL3IsXrYzEo95h5eEgXs/T6SxYAwuSo+Ndqxkist3BnknjOR8ERS4BgA76v7mpDBZcA==" saltValue="JvzRIA9SAjvsZX2GnV6n2A==" spinCount="100000" sqref="Q669:Q683 Q698:Q733" name="Rango7_3_1_2_1"/>
    <protectedRange sqref="Q669:Q683 Q698:Q733" name="Diligenciar_5_1_2_1_1"/>
    <protectedRange sqref="AD669:AD683 AD698:AD733" name="Rango1_2_3_1_1"/>
    <protectedRange algorithmName="SHA-512" hashValue="49/yl+GTMlRN3FloWoyBL3IsXrYzEo95h5eEgXs/T6SxYAwuSo+Ndqxkist3BnknjOR8ERS4BgA76v7mpDBZcA==" saltValue="JvzRIA9SAjvsZX2GnV6n2A==" spinCount="100000" sqref="L684:O689" name="Rango7_1_1_2_1_1"/>
    <protectedRange sqref="N684:O689" name="Diligenciar_1_1_2_1_1_1"/>
    <protectedRange sqref="P684:P689" name="Rango1_2_2_1_1_1"/>
    <protectedRange algorithmName="SHA-512" hashValue="49/yl+GTMlRN3FloWoyBL3IsXrYzEo95h5eEgXs/T6SxYAwuSo+Ndqxkist3BnknjOR8ERS4BgA76v7mpDBZcA==" saltValue="JvzRIA9SAjvsZX2GnV6n2A==" spinCount="100000" sqref="R684:U684 R695:S695 R685:T689 U685:U697" name="Rango7_8_1_2_1"/>
    <protectedRange sqref="R684:T689 R695:S695" name="Diligenciar_12_1_2_1"/>
    <protectedRange algorithmName="SHA-512" hashValue="49/yl+GTMlRN3FloWoyBL3IsXrYzEo95h5eEgXs/T6SxYAwuSo+Ndqxkist3BnknjOR8ERS4BgA76v7mpDBZcA==" saltValue="JvzRIA9SAjvsZX2GnV6n2A==" spinCount="100000" sqref="Q684:Q689 Q695" name="Rango7_3_1_2_1_1"/>
    <protectedRange sqref="Q684:Q689 Q695" name="Diligenciar_5_1_2_1_1_1"/>
    <protectedRange sqref="AG669:AG698 AG700 AG702 AG704 AG706 AG708 AG710 AG712 AG714 AG716 AG718 AG720 AG722 AG724 AG726 AG728 AG730 AG732 AG734 AG736 AG738 AG740 AG742 AG744 AG746 AG748 AG750 AG752 AG754 AG756" name="Diligenciar_14_1_1_1"/>
    <protectedRange sqref="AD684:AD689" name="Rango1_2_3_1_1_1"/>
    <protectedRange sqref="A734:A757 P734:P757 X734:Z757 AB734:AD757" name="Rango1_2_21_1_1"/>
    <protectedRange sqref="B735:C735 C734 B737:C737 C736 B739:C739 C738 B741:C741 C740 B743:C743 C742 B745:C745 C744 B747:C747 C746 B749:C749 C748 B751:C751 C750 B753:C753 C752 B755:C755 C754 B757:C757 C756" name="Diligenciar_9_2_1_10_1"/>
    <protectedRange algorithmName="SHA-512" hashValue="49/yl+GTMlRN3FloWoyBL3IsXrYzEo95h5eEgXs/T6SxYAwuSo+Ndqxkist3BnknjOR8ERS4BgA76v7mpDBZcA==" saltValue="JvzRIA9SAjvsZX2GnV6n2A==" spinCount="100000" sqref="R734:U757" name="Rango7_8_1_20_1"/>
    <protectedRange sqref="R734:T757" name="Diligenciar_12_1_20_1"/>
    <protectedRange algorithmName="SHA-512" hashValue="49/yl+GTMlRN3FloWoyBL3IsXrYzEo95h5eEgXs/T6SxYAwuSo+Ndqxkist3BnknjOR8ERS4BgA76v7mpDBZcA==" saltValue="JvzRIA9SAjvsZX2GnV6n2A==" spinCount="100000" sqref="Q734:Q757" name="Rango7_3_1_19_1"/>
    <protectedRange sqref="Q734:Q757" name="Diligenciar_5_1_19_1"/>
    <protectedRange algorithmName="SHA-512" hashValue="49/yl+GTMlRN3FloWoyBL3IsXrYzEo95h5eEgXs/T6SxYAwuSo+Ndqxkist3BnknjOR8ERS4BgA76v7mpDBZcA==" saltValue="JvzRIA9SAjvsZX2GnV6n2A==" spinCount="100000" sqref="W734:W757" name="Rango7_4_2_1_1"/>
    <protectedRange sqref="W734:W757" name="Diligenciar_4_1_1_2"/>
    <protectedRange algorithmName="SHA-512" hashValue="49/yl+GTMlRN3FloWoyBL3IsXrYzEo95h5eEgXs/T6SxYAwuSo+Ndqxkist3BnknjOR8ERS4BgA76v7mpDBZcA==" saltValue="JvzRIA9SAjvsZX2GnV6n2A==" spinCount="100000" sqref="L734:O757" name="Rango7_1_1_16_1"/>
    <protectedRange sqref="N734:O757" name="Diligenciar_1_1_16_1"/>
    <protectedRange sqref="P667:P668 X667:Z668 AD667:AD668 AB667:AB668" name="Rango1_2_30"/>
    <protectedRange algorithmName="SHA-512" hashValue="49/yl+GTMlRN3FloWoyBL3IsXrYzEo95h5eEgXs/T6SxYAwuSo+Ndqxkist3BnknjOR8ERS4BgA76v7mpDBZcA==" saltValue="JvzRIA9SAjvsZX2GnV6n2A==" spinCount="100000" sqref="R667:U668" name="Rango7_8_1_27"/>
    <protectedRange sqref="R667:T668" name="Diligenciar_12_1_27"/>
    <protectedRange algorithmName="SHA-512" hashValue="49/yl+GTMlRN3FloWoyBL3IsXrYzEo95h5eEgXs/T6SxYAwuSo+Ndqxkist3BnknjOR8ERS4BgA76v7mpDBZcA==" saltValue="JvzRIA9SAjvsZX2GnV6n2A==" spinCount="100000" sqref="Q667:Q668" name="Rango7_3_1_26"/>
    <protectedRange sqref="Q667:Q668" name="Diligenciar_5_1_26"/>
    <protectedRange algorithmName="SHA-512" hashValue="49/yl+GTMlRN3FloWoyBL3IsXrYzEo95h5eEgXs/T6SxYAwuSo+Ndqxkist3BnknjOR8ERS4BgA76v7mpDBZcA==" saltValue="JvzRIA9SAjvsZX2GnV6n2A==" spinCount="100000" sqref="V667:V668" name="Rango7_4_6"/>
    <protectedRange algorithmName="SHA-512" hashValue="49/yl+GTMlRN3FloWoyBL3IsXrYzEo95h5eEgXs/T6SxYAwuSo+Ndqxkist3BnknjOR8ERS4BgA76v7mpDBZcA==" saltValue="JvzRIA9SAjvsZX2GnV6n2A==" spinCount="100000" sqref="L667:O668" name="Rango7_1_1_22"/>
    <protectedRange sqref="N667:O668" name="Diligenciar_1_1_22"/>
    <protectedRange sqref="B667:B668" name="Diligenciar_9_2_1_2_7"/>
    <protectedRange sqref="AF698:AF757" name="Rango1_2_34_1"/>
    <protectedRange sqref="AG699 AG701 AG703 AG705 AG707 AG709 AG711 AG713 AG715 AG717 AG719 AG721 AG723 AG725 AG727 AG729 AG731 AG733 AG735 AG737 AG739 AG741 AG743 AG745 AG747 AG749 AG751 AG753 AG755 AG757" name="Diligenciar_14_1_7_1"/>
    <protectedRange sqref="AF667:AF668" name="Rango1_2_35_1"/>
    <protectedRange sqref="AE667:AE668" name="Diligenciar_13_1_6_1"/>
    <protectedRange sqref="AG667:AG668" name="Diligenciar_14_1_8_1"/>
    <protectedRange sqref="A649:A666 P649:P666 X658:Z666 X649:Z656 Y657:Z657 AB649:AD666" name="Rango1_2_37"/>
    <protectedRange algorithmName="SHA-512" hashValue="49/yl+GTMlRN3FloWoyBL3IsXrYzEo95h5eEgXs/T6SxYAwuSo+Ndqxkist3BnknjOR8ERS4BgA76v7mpDBZcA==" saltValue="JvzRIA9SAjvsZX2GnV6n2A==" spinCount="100000" sqref="E650 E652 E654 E656 E658 E660 E662 E664 E666 E772" name="Rango7_2_1_11"/>
    <protectedRange sqref="E650 E652 E654 E656 E658 E660 E662 E664 E666 E772" name="Diligenciar_2_1_11"/>
    <protectedRange sqref="B649:B651 B653 B655 B659 B661 B663 B665 B669:B698 B700 B702 B704 B706 B708 B710 B712 B714 B716 B718 B720 B722 B724 B726 B728 B730 B732 B734 B736 B738 B740 B742 B744 B746 B748 B750 B752 B754 B756 B758 B762:B765 B771:B772" name="Diligenciar_9_2_1_9"/>
    <protectedRange algorithmName="SHA-512" hashValue="49/yl+GTMlRN3FloWoyBL3IsXrYzEo95h5eEgXs/T6SxYAwuSo+Ndqxkist3BnknjOR8ERS4BgA76v7mpDBZcA==" saltValue="JvzRIA9SAjvsZX2GnV6n2A==" spinCount="100000" sqref="R649:U666" name="Rango7_8_1_18"/>
    <protectedRange sqref="R649:T666" name="Diligenciar_12_1_18"/>
    <protectedRange algorithmName="SHA-512" hashValue="49/yl+GTMlRN3FloWoyBL3IsXrYzEo95h5eEgXs/T6SxYAwuSo+Ndqxkist3BnknjOR8ERS4BgA76v7mpDBZcA==" saltValue="JvzRIA9SAjvsZX2GnV6n2A==" spinCount="100000" sqref="Q649:Q666" name="Rango7_3_1_15"/>
    <protectedRange sqref="Q649:Q666" name="Diligenciar_5_1_15"/>
    <protectedRange algorithmName="SHA-512" hashValue="49/yl+GTMlRN3FloWoyBL3IsXrYzEo95h5eEgXs/T6SxYAwuSo+Ndqxkist3BnknjOR8ERS4BgA76v7mpDBZcA==" saltValue="JvzRIA9SAjvsZX2GnV6n2A==" spinCount="100000" sqref="V649:V666" name="Rango7_4_15"/>
    <protectedRange algorithmName="SHA-512" hashValue="49/yl+GTMlRN3FloWoyBL3IsXrYzEo95h5eEgXs/T6SxYAwuSo+Ndqxkist3BnknjOR8ERS4BgA76v7mpDBZcA==" saltValue="JvzRIA9SAjvsZX2GnV6n2A==" spinCount="100000" sqref="L649:O666" name="Rango7_1_1_14"/>
    <protectedRange sqref="N649:O666" name="Diligenciar_1_1_14"/>
    <protectedRange sqref="AF649:AF666" name="Rango1_2_38"/>
    <protectedRange sqref="AG649:AG666" name="Diligenciar_14_1_19"/>
    <protectedRange sqref="AE649:AE666" name="Diligenciar_13_1_1_2"/>
    <protectedRange algorithmName="SHA-512" hashValue="49/yl+GTMlRN3FloWoyBL3IsXrYzEo95h5eEgXs/T6SxYAwuSo+Ndqxkist3BnknjOR8ERS4BgA76v7mpDBZcA==" saltValue="JvzRIA9SAjvsZX2GnV6n2A==" spinCount="100000" sqref="W649:W666" name="Rango7_4_18"/>
    <protectedRange sqref="W649:W666" name="Diligenciar_4_9_1"/>
    <protectedRange sqref="P773 A773 P775 A775:A776" name="Rango1_2_9_1"/>
    <protectedRange sqref="B773 B775" name="Diligenciar_9_2_1_7"/>
    <protectedRange algorithmName="SHA-512" hashValue="49/yl+GTMlRN3FloWoyBL3IsXrYzEo95h5eEgXs/T6SxYAwuSo+Ndqxkist3BnknjOR8ERS4BgA76v7mpDBZcA==" saltValue="JvzRIA9SAjvsZX2GnV6n2A==" spinCount="100000" sqref="R773:U773 R775:U775" name="Rango7_8_1_7"/>
    <protectedRange sqref="R773:T773 R775:T775" name="Diligenciar_12_1_7"/>
    <protectedRange algorithmName="SHA-512" hashValue="49/yl+GTMlRN3FloWoyBL3IsXrYzEo95h5eEgXs/T6SxYAwuSo+Ndqxkist3BnknjOR8ERS4BgA76v7mpDBZcA==" saltValue="JvzRIA9SAjvsZX2GnV6n2A==" spinCount="100000" sqref="Q773 Q775" name="Rango7_3_1_7_1"/>
    <protectedRange sqref="Q773 Q775" name="Diligenciar_5_1_7_1"/>
    <protectedRange algorithmName="SHA-512" hashValue="49/yl+GTMlRN3FloWoyBL3IsXrYzEo95h5eEgXs/T6SxYAwuSo+Ndqxkist3BnknjOR8ERS4BgA76v7mpDBZcA==" saltValue="JvzRIA9SAjvsZX2GnV6n2A==" spinCount="100000" sqref="L773:O773 L775:O775" name="Rango7_1_1_7"/>
    <protectedRange sqref="N773:O773 N775:O775" name="Diligenciar_1_1_7"/>
    <protectedRange sqref="P777" name="Rango1_2_1_1_1"/>
    <protectedRange algorithmName="SHA-512" hashValue="49/yl+GTMlRN3FloWoyBL3IsXrYzEo95h5eEgXs/T6SxYAwuSo+Ndqxkist3BnknjOR8ERS4BgA76v7mpDBZcA==" saltValue="JvzRIA9SAjvsZX2GnV6n2A==" spinCount="100000" sqref="R777:S777" name="Rango7_8_1_1_1"/>
    <protectedRange sqref="R777:S777" name="Diligenciar_12_1_1_1_1"/>
    <protectedRange algorithmName="SHA-512" hashValue="49/yl+GTMlRN3FloWoyBL3IsXrYzEo95h5eEgXs/T6SxYAwuSo+Ndqxkist3BnknjOR8ERS4BgA76v7mpDBZcA==" saltValue="JvzRIA9SAjvsZX2GnV6n2A==" spinCount="100000" sqref="Q777" name="Rango7_3_1_1_2"/>
    <protectedRange sqref="Q777" name="Diligenciar_5_1_1_1_1"/>
    <protectedRange algorithmName="SHA-512" hashValue="49/yl+GTMlRN3FloWoyBL3IsXrYzEo95h5eEgXs/T6SxYAwuSo+Ndqxkist3BnknjOR8ERS4BgA76v7mpDBZcA==" saltValue="JvzRIA9SAjvsZX2GnV6n2A==" spinCount="100000" sqref="L777:O777" name="Rango7_1_1_1_1_1"/>
    <protectedRange sqref="N777:O777" name="Diligenciar_1_1_1_1_1"/>
    <protectedRange sqref="B777" name="Diligenciar_9_2_1_2_2"/>
    <protectedRange algorithmName="SHA-512" hashValue="49/yl+GTMlRN3FloWoyBL3IsXrYzEo95h5eEgXs/T6SxYAwuSo+Ndqxkist3BnknjOR8ERS4BgA76v7mpDBZcA==" saltValue="JvzRIA9SAjvsZX2GnV6n2A==" spinCount="100000" sqref="T777:U777" name="Rango7_8_1_8"/>
    <protectedRange sqref="T777" name="Diligenciar_12_1_8"/>
    <protectedRange sqref="X758:Z768 A758:A768 P758:P768 AD769:AD777 AB758:AD768" name="Rango1_2_21_3_1"/>
    <protectedRange algorithmName="SHA-512" hashValue="49/yl+GTMlRN3FloWoyBL3IsXrYzEo95h5eEgXs/T6SxYAwuSo+Ndqxkist3BnknjOR8ERS4BgA76v7mpDBZcA==" saltValue="JvzRIA9SAjvsZX2GnV6n2A==" spinCount="100000" sqref="E762:E765" name="Rango7_2_1_7_3"/>
    <protectedRange sqref="E762:E765" name="Diligenciar_2_1_7_3"/>
    <protectedRange sqref="C758 B759:C761 B766:C768 C762:C765" name="Diligenciar_9_2_1_10_3"/>
    <protectedRange algorithmName="SHA-512" hashValue="49/yl+GTMlRN3FloWoyBL3IsXrYzEo95h5eEgXs/T6SxYAwuSo+Ndqxkist3BnknjOR8ERS4BgA76v7mpDBZcA==" saltValue="JvzRIA9SAjvsZX2GnV6n2A==" spinCount="100000" sqref="R758:U768" name="Rango7_8_1_20_3"/>
    <protectedRange sqref="R758:T768" name="Diligenciar_12_1_20_3"/>
    <protectedRange algorithmName="SHA-512" hashValue="49/yl+GTMlRN3FloWoyBL3IsXrYzEo95h5eEgXs/T6SxYAwuSo+Ndqxkist3BnknjOR8ERS4BgA76v7mpDBZcA==" saltValue="JvzRIA9SAjvsZX2GnV6n2A==" spinCount="100000" sqref="Q758:Q768" name="Rango7_3_1_19_3"/>
    <protectedRange sqref="Q758:Q768" name="Diligenciar_5_1_19_3"/>
    <protectedRange algorithmName="SHA-512" hashValue="49/yl+GTMlRN3FloWoyBL3IsXrYzEo95h5eEgXs/T6SxYAwuSo+Ndqxkist3BnknjOR8ERS4BgA76v7mpDBZcA==" saltValue="JvzRIA9SAjvsZX2GnV6n2A==" spinCount="100000" sqref="W758:W768" name="Rango7_4_2_3"/>
    <protectedRange sqref="W758:W768" name="Diligenciar_4_1_3"/>
    <protectedRange algorithmName="SHA-512" hashValue="49/yl+GTMlRN3FloWoyBL3IsXrYzEo95h5eEgXs/T6SxYAwuSo+Ndqxkist3BnknjOR8ERS4BgA76v7mpDBZcA==" saltValue="JvzRIA9SAjvsZX2GnV6n2A==" spinCount="100000" sqref="L758:O768" name="Rango7_1_1_16_3"/>
    <protectedRange sqref="N758:O768" name="Diligenciar_1_1_16_3"/>
    <protectedRange sqref="AF758:AF768" name="Rango1_2_34_3"/>
    <protectedRange sqref="AG758:AG768" name="Diligenciar_14_1_7_3"/>
    <protectedRange sqref="A774 P774 X774:Z774 AB774:AC774" name="Rango1_2_39"/>
    <protectedRange sqref="B774:C774" name="Diligenciar_9_2_1_13"/>
    <protectedRange sqref="H774:I774" name="Diligenciar_3_1_9"/>
    <protectedRange algorithmName="SHA-512" hashValue="49/yl+GTMlRN3FloWoyBL3IsXrYzEo95h5eEgXs/T6SxYAwuSo+Ndqxkist3BnknjOR8ERS4BgA76v7mpDBZcA==" saltValue="JvzRIA9SAjvsZX2GnV6n2A==" spinCount="100000" sqref="R774:U774" name="Rango7_8_1_11"/>
    <protectedRange sqref="R774:T774" name="Diligenciar_12_1_11"/>
    <protectedRange algorithmName="SHA-512" hashValue="49/yl+GTMlRN3FloWoyBL3IsXrYzEo95h5eEgXs/T6SxYAwuSo+Ndqxkist3BnknjOR8ERS4BgA76v7mpDBZcA==" saltValue="JvzRIA9SAjvsZX2GnV6n2A==" spinCount="100000" sqref="Q774" name="Rango7_3_1_10"/>
    <protectedRange sqref="Q774" name="Diligenciar_5_1_10"/>
    <protectedRange algorithmName="SHA-512" hashValue="49/yl+GTMlRN3FloWoyBL3IsXrYzEo95h5eEgXs/T6SxYAwuSo+Ndqxkist3BnknjOR8ERS4BgA76v7mpDBZcA==" saltValue="JvzRIA9SAjvsZX2GnV6n2A==" spinCount="100000" sqref="V774:W774" name="Rango7_4_17"/>
    <protectedRange sqref="W774" name="Diligenciar_4_8_1"/>
    <protectedRange algorithmName="SHA-512" hashValue="49/yl+GTMlRN3FloWoyBL3IsXrYzEo95h5eEgXs/T6SxYAwuSo+Ndqxkist3BnknjOR8ERS4BgA76v7mpDBZcA==" saltValue="JvzRIA9SAjvsZX2GnV6n2A==" spinCount="100000" sqref="L774:O774" name="Rango7_1_1_5"/>
    <protectedRange sqref="N774:O774" name="Diligenciar_1_1_5"/>
    <protectedRange algorithmName="SHA-512" hashValue="49/yl+GTMlRN3FloWoyBL3IsXrYzEo95h5eEgXs/T6SxYAwuSo+Ndqxkist3BnknjOR8ERS4BgA76v7mpDBZcA==" saltValue="JvzRIA9SAjvsZX2GnV6n2A==" spinCount="100000" sqref="W566" name="Rango7_4_2_4"/>
    <protectedRange sqref="W566" name="Diligenciar_4_1_4"/>
    <protectedRange algorithmName="SHA-512" hashValue="49/yl+GTMlRN3FloWoyBL3IsXrYzEo95h5eEgXs/T6SxYAwuSo+Ndqxkist3BnknjOR8ERS4BgA76v7mpDBZcA==" saltValue="JvzRIA9SAjvsZX2GnV6n2A==" spinCount="100000" sqref="W567" name="Rango7_4_2_6_1"/>
    <protectedRange sqref="W567" name="Diligenciar_4_1_6"/>
    <protectedRange sqref="X657" name="Rango1_2_41"/>
    <protectedRange sqref="G565:G583 G585 G600:G628 G630:G648 G758:G765 G771:G777" name="Rango1_8_7_1_18"/>
    <protectedRange sqref="G584 G586:G599 G629" name="Rango1_2_25_2"/>
    <protectedRange sqref="G649:G666 G698:G757" name="Rango1_2_37_2_1"/>
    <protectedRange sqref="D778:D913" name="Rango1_3_1_19"/>
    <protectedRange sqref="J778:K913 F778:F913" name="Rango1_10_29"/>
    <protectedRange sqref="AG778:AG913" name="Diligenciar_14_1_19_1"/>
    <protectedRange sqref="A778:A913 AC778:AD911 AF778:AF913" name="Rango1_32_1"/>
    <protectedRange sqref="Q778:R906 Q907:Q911 S907:T911 P778:P913" name="Diligenciar_2_3"/>
    <protectedRange sqref="G778:G913" name="Rango1_8_7_1_19"/>
    <protectedRange sqref="J914:K917 J984:K996 J998:K1004 F991:F996 F914:F988" name="Rango1_8_28"/>
    <protectedRange sqref="D916 D918:D993 D997:D1004" name="Rango1_3_1_20"/>
    <protectedRange sqref="E965:E978 E916:E917 E939 E984:E987 E989:E994 E1001" name="Rango1_4_1_16"/>
    <protectedRange sqref="E914:E915 E995:E996 E998:E1000 J918:K983 J997:K997 F997:F1003" name="Rango1_10_30"/>
    <protectedRange sqref="F989:F990" name="Rango1_34"/>
    <protectedRange sqref="E988" name="Diligenciar_3_12"/>
    <protectedRange algorithmName="SHA-512" hashValue="49/yl+GTMlRN3FloWoyBL3IsXrYzEo95h5eEgXs/T6SxYAwuSo+Ndqxkist3BnknjOR8ERS4BgA76v7mpDBZcA==" saltValue="JvzRIA9SAjvsZX2GnV6n2A==" spinCount="100000" sqref="E931 E940:E964 E1004" name="Rango7_18"/>
    <protectedRange sqref="E931 E940:E964 E1004" name="Diligenciar_4_11"/>
    <protectedRange sqref="E918:E930 E932:E938 E979:E983 E997 E1002:E1003" name="Rango1_3_8"/>
    <protectedRange sqref="AG998:AG1000" name="Rango1_17_2"/>
    <protectedRange sqref="AF998:AF1000" name="Rango1_19_2"/>
    <protectedRange sqref="B1004" name="Diligenciar_9_2_1_1_2"/>
    <protectedRange sqref="A914:A1004 H914:I915 V914:Z917 V984:Z1004 AD918:AD983 AB914:AD917 AB984:AD1004" name="Rango1_33_1"/>
    <protectedRange sqref="B987:B994 B916:B985" name="Diligenciar_3_4_1"/>
    <protectedRange sqref="B986" name="Diligenciar_4_10_1"/>
    <protectedRange sqref="B914:B915" name="Diligenciar_5_5"/>
    <protectedRange algorithmName="SHA-512" hashValue="49/yl+GTMlRN3FloWoyBL3IsXrYzEo95h5eEgXs/T6SxYAwuSo+Ndqxkist3BnknjOR8ERS4BgA76v7mpDBZcA==" saltValue="JvzRIA9SAjvsZX2GnV6n2A==" spinCount="100000" sqref="L914:L1004" name="Rango7_11_1"/>
    <protectedRange sqref="M914:O1004" name="Diligenciar_14"/>
    <protectedRange sqref="R916 R987:R988" name="Diligenciar_1_1_1_2"/>
    <protectedRange sqref="P993:Q993 S916:T916 P916:Q916 P914:T915 T993:U993 S987:S988 P994:P1004 P917:P992" name="Diligenciar_6_5"/>
    <protectedRange sqref="AE939:AE983 AF939:AG997 AE914:AG938 AF1001:AG1004" name="Diligenciar_8_3"/>
    <protectedRange sqref="V922:Z922 AB922:AC922" name="Rango1_1_7"/>
    <protectedRange sqref="V923:Z923 AB923:AC923" name="Rango1_2_40"/>
    <protectedRange sqref="V924:Z924 AB924:AC924" name="Rango1_3_6_1"/>
    <protectedRange sqref="V925:Z925 AB925:AC925" name="Rango1_4_6"/>
    <protectedRange sqref="V919:Z919 AB919:AC919" name="Rango1_5_8"/>
    <protectedRange sqref="V930:Z930 AB930:AC930" name="Rango1_6_5"/>
    <protectedRange sqref="V927:Z927 AB927:AC927" name="Rango1_7_5"/>
    <protectedRange sqref="V928:Z928 AB928:AC928" name="Rango1_9_5"/>
    <protectedRange sqref="V936:Z936 AB936:AC936" name="Rango1_10_3_1"/>
    <protectedRange sqref="V938:Z938 AB938:AC938" name="Rango1_11_2"/>
    <protectedRange sqref="V932:Z932 AB932:AC932" name="Rango1_12_3"/>
    <protectedRange sqref="V929:Z929 AB929:AC929" name="Rango1_13_2"/>
    <protectedRange sqref="V937:Z937 AB937:AC937" name="Rango1_14_2"/>
    <protectedRange sqref="V933:Z933 AB933:AC933" name="Rango1_15_1"/>
    <protectedRange sqref="V920:Z920 AB920:AC920" name="Rango1_16_3"/>
    <protectedRange sqref="V926:Z926 AB926:AC926" name="Rango1_17_2_1"/>
    <protectedRange sqref="V918:Z918 AB918:AC918" name="Rango1_18_2"/>
    <protectedRange sqref="V921:Z921 AB921:AC921" name="Rango1_19_2_1"/>
    <protectedRange sqref="V935:Z935 AB935:AC935" name="Rango1_20_2"/>
    <protectedRange sqref="V934:Z934 AB934:AC934" name="Rango1_21_2"/>
    <protectedRange sqref="V931:Z931 AB931:AC931" name="Rango1_22_2"/>
    <protectedRange sqref="V939:Z939 AB939:AC939" name="Rango1_23_1"/>
    <protectedRange sqref="V942:Z942 AB942:AC942" name="Rango1_24_2"/>
    <protectedRange sqref="V951:Z951 AB951:AC951" name="Rango1_25_1"/>
    <protectedRange sqref="V941:Z941 AB941:AC941" name="Rango1_26_1"/>
    <protectedRange sqref="V940:Z940 AB940:AC940" name="Rango1_27_1"/>
    <protectedRange sqref="V943:Z943 AB943:AC943" name="Rango1_28_1"/>
    <protectedRange sqref="V944:Z944 AB944:AC944" name="Rango1_29_1_1"/>
    <protectedRange sqref="V945:Z945 AB945:AC945" name="Rango1_30_1"/>
    <protectedRange sqref="V946:Z946 AB946:AC946" name="Rango1_31_1_1"/>
    <protectedRange sqref="V963:Z963 AB963:AC963" name="Rango1_32_1_1"/>
    <protectedRange sqref="V947:Z947 AB947:AC947" name="Rango1_34_1"/>
    <protectedRange sqref="V948:Z948 AB948:AC948" name="Rango1_35"/>
    <protectedRange sqref="V949:Z949 AB949:AC949" name="Rango1_36"/>
    <protectedRange sqref="V950:Z950 AB950:AC950" name="Rango1_37"/>
    <protectedRange sqref="V952:Z952 AB952:AC952" name="Rango1_38"/>
    <protectedRange sqref="V953:Z953 AB953:AC953" name="Rango1_39"/>
    <protectedRange sqref="V954:Z954 AB954:AC954" name="Rango1_40"/>
    <protectedRange sqref="V955:Z955 AB955:AC955" name="Rango1_41"/>
    <protectedRange sqref="V956:Z956 AB956:AC956" name="Rango1_42"/>
    <protectedRange sqref="V957:Z957 AB957:AC957" name="Rango1_43"/>
    <protectedRange sqref="V961:Z961 AB961:AC961" name="Rango1_45"/>
    <protectedRange sqref="V962:Z962 AB962:AC962" name="Rango1_46"/>
    <protectedRange sqref="V958:Z958 AB958:AC958" name="Rango1_47"/>
    <protectedRange sqref="V959:Z959 AB959:AC959" name="Rango1_48"/>
    <protectedRange sqref="V964:Z964 AB964:AC964" name="Rango1_50"/>
    <protectedRange sqref="V966:Z966 AB966:AC966" name="Rango1_51"/>
    <protectedRange sqref="V960:Z960 AB960:AC960" name="Rango1_52"/>
    <protectedRange sqref="V965:Z965 AB965:AC965" name="Rango1_53"/>
    <protectedRange sqref="V967:Z967 AB967:AC967" name="Rango1_54"/>
    <protectedRange sqref="V968:Z968 AB968:AC968" name="Rango1_55"/>
    <protectedRange sqref="V969:Z969 AB969:AC969" name="Rango1_56"/>
    <protectedRange sqref="V970:Z970 AB970:AC970" name="Rango1_57"/>
    <protectedRange sqref="V971:Z973 AB971:AC973" name="Rango1_58"/>
    <protectedRange sqref="V974:Z976 AB974:AC976" name="Rango1_59"/>
    <protectedRange sqref="V977:Z978 AB977:AC978" name="Rango1_60"/>
    <protectedRange sqref="V979:Z981 V983:Z983 AB979:AC981 AB983:AC983" name="Rango1_61"/>
    <protectedRange sqref="V982:Z982 AB982:AC982" name="Rango1_62"/>
    <protectedRange sqref="G914:G1004" name="Rango1_8_7_1_20"/>
    <protectedRange sqref="J1009:K1011 J1013:K1037 J1039:K1039 F1011:F1012 F1015:F1037" name="Rango1_8_29"/>
    <protectedRange sqref="D1005:D1013 D1015:D1039" name="Rango1_3_1_21"/>
    <protectedRange sqref="E1005:E1008 E1011 E1016:E1037" name="Rango1_4_1_17"/>
    <protectedRange sqref="E1039 E1012:E1015 J1005:K1008 J1012:K1012 J1038:K1038 F1005:F1010 F1013:F1014 F1038:F1039" name="Rango1_10_31"/>
    <protectedRange sqref="E1038 E1009:E1010" name="Rango1_3_9"/>
    <protectedRange sqref="B1038:C1038 AB1038:AB1039 V1038:Z1039 C1039 AD1038:AE1039 Q1038:Q1039 T1038:T1039 U1038 H1038:I1039 L1038:O1039" name="Rango1_44"/>
    <protectedRange sqref="P1020:Q1020 P1010:R1012 P1015:R1015 R1022:R1037 P1017:R1019 P1016 R1016 T1017:T1020 P1013:Q1014 T1010:T1015 P1022:P1039 R1039 H1009:I1037 C1009:C1037" name="Rango1_2_42"/>
    <protectedRange sqref="S1015:S1019 S1010:S1012 W1010:Y1037 Q1022:Q1037 S1022:T1037 Z1010 Z1012:Z1013 S1038:S1039" name="Diligenciar_3_1_10"/>
    <protectedRange sqref="A1009:A1039" name="Rango1_5_9"/>
    <protectedRange algorithmName="SHA-512" hashValue="49/yl+GTMlRN3FloWoyBL3IsXrYzEo95h5eEgXs/T6SxYAwuSo+Ndqxkist3BnknjOR8ERS4BgA76v7mpDBZcA==" saltValue="JvzRIA9SAjvsZX2GnV6n2A==" spinCount="100000" sqref="AG1010:AG1039" name="Rango7_1_1_9_1"/>
    <protectedRange sqref="AG1010:AG1039" name="Diligenciar_4_2_2_1"/>
    <protectedRange sqref="AD1010:AD1012 R1020:S1020 R1013:S1014 P1009:Z1009 AE1010 AB1009:AG1009" name="Rango1_1_8"/>
    <protectedRange sqref="L1009:O1037 C1005:C1008 A1005:A1008 AC1011:AC1039 H1005:I1008 L1005:Z1008 AB1005:AG1008" name="Rango1_3_7_1"/>
    <protectedRange sqref="Q1016 T1016" name="Rango1_4_7"/>
    <protectedRange sqref="U1016" name="Rango1_6_6"/>
    <protectedRange sqref="U1022:U1037" name="Rango1_7_6"/>
    <protectedRange sqref="B1005:B1037 B1039" name="Rango1_10_4_1"/>
    <protectedRange sqref="P1021:U1021" name="Rango1_13_3"/>
    <protectedRange sqref="U1010 U1012" name="Rango1_12_4"/>
    <protectedRange sqref="R1038" name="Rango1_8_5_1"/>
    <protectedRange sqref="G1005:G1039" name="Rango1_8_7_1_21"/>
    <protectedRange sqref="J1040:K1059 J1062:K1065 F1040:F1048 F1062:F1065 F1050 F1052:F1054" name="Rango1_8_30"/>
    <protectedRange sqref="D1050:D1052 D1040:D1048 D1057:D1065" name="Rango1_3_1_22"/>
    <protectedRange sqref="E1050 E1052 E1060 E1065 E1040:E1048 E1057:E1058" name="Rango1_4_1_18"/>
    <protectedRange sqref="E1056 E1061:E1064 D1049:E1049 J1060:K1061 D1053:E1054 F1051 F1057:F1058 F1060:F1061" name="Rango1_10_32"/>
    <protectedRange sqref="F1055:F1056 F1059" name="Rango1_49"/>
    <protectedRange sqref="E1055" name="Diligenciar_3_13"/>
    <protectedRange algorithmName="SHA-512" hashValue="49/yl+GTMlRN3FloWoyBL3IsXrYzEo95h5eEgXs/T6SxYAwuSo+Ndqxkist3BnknjOR8ERS4BgA76v7mpDBZcA==" saltValue="JvzRIA9SAjvsZX2GnV6n2A==" spinCount="100000" sqref="E1051" name="Rango7_19"/>
    <protectedRange sqref="E1051" name="Diligenciar_4_13"/>
    <protectedRange sqref="D1055" name="Rango1_2_2_7"/>
    <protectedRange algorithmName="SHA-512" hashValue="49/yl+GTMlRN3FloWoyBL3IsXrYzEo95h5eEgXs/T6SxYAwuSo+Ndqxkist3BnknjOR8ERS4BgA76v7mpDBZcA==" saltValue="JvzRIA9SAjvsZX2GnV6n2A==" spinCount="100000" sqref="AG1040:AG1065" name="Rango7_1_1_9_2"/>
    <protectedRange sqref="AG1040:AG1065" name="Diligenciar_4_2_2_2"/>
    <protectedRange sqref="AB1040:AF1040 A1040:C1043 AB1041:AE1043 AF1041:AF1065 H1040:I1043 L1040:Z1043" name="Rango1_49_1"/>
    <protectedRange sqref="A1060:C1060 H1060:I1060 L1060:Z1060 AB1060:AE1060" name="Rango1_1_9"/>
    <protectedRange sqref="V1061:Z1061 A1061:C1061 B1062 H1061:I1061 L1061:T1061 AB1061:AE1061" name="Rango1_2_44"/>
    <protectedRange sqref="G1040:G1065" name="Rango1_8_7_1_22"/>
    <protectedRange sqref="J1066:K1068 J1071:K1072 J1074:K1075 J1078:K1084 J1086:K1087 J1089:K1094 J1097:K1106 J1108:K1123 J1125:K1125 F1068 F1074:F1075 F1087 F1097 F1118 F1089 F1093 F1124:F1125 F1110:F1114 F1121:F1122" name="Rango1_8_31"/>
    <protectedRange sqref="D1073:D1077 D1085:D1090 D1093:D1098 D1106:D1109 D1113:D1116 D1118:D1119 D1123:D1124 D1126 D1066 D1068:D1071 D1079:D1083 D1101:D1104" name="Rango1_3_1_23"/>
    <protectedRange sqref="E1086 E1108:E1109 E1073 E1079:E1080 E1082 E1084 E1094 E1098 E1100:E1101 E1103 E1105 E1121:E1122 E1124:E1125" name="Rango1_4_1_19"/>
    <protectedRange sqref="E1078 E1081 E1092 E1099 E1102 E1068 E1074:E1075 E1085 E1087 E1097 E1106 E1072 E1110:E1118 J1069:K1070 J1073:K1073 J1076:K1077 J1085:K1085 J1088:K1088 J1095:K1096 J1107:K1107 J1124:K1124 J1126:K1126 E1066:F1067 F1069:F1073 F1076:F1086 E1088:F1088 F1091:F1092 F1094:F1096 F1098:F1100 F1102:F1109 F1115:F1117 E1119:F1120 E1123:F1123 F1126" name="Rango1_10_33"/>
    <protectedRange sqref="E1071" name="Diligenciar_3_14"/>
    <protectedRange algorithmName="SHA-512" hashValue="49/yl+GTMlRN3FloWoyBL3IsXrYzEo95h5eEgXs/T6SxYAwuSo+Ndqxkist3BnknjOR8ERS4BgA76v7mpDBZcA==" saltValue="JvzRIA9SAjvsZX2GnV6n2A==" spinCount="100000" sqref="E1083 E1090" name="Rango7_20"/>
    <protectedRange sqref="E1083 E1090" name="Diligenciar_4_16"/>
    <protectedRange sqref="E1107 E1126 E1091 E1104 E1069:E1070 E1076:E1077" name="Rango1_3_10"/>
    <protectedRange sqref="D1091" name="Rango1_2_2_9"/>
    <protectedRange algorithmName="SHA-512" hashValue="49/yl+GTMlRN3FloWoyBL3IsXrYzEo95h5eEgXs/T6SxYAwuSo+Ndqxkist3BnknjOR8ERS4BgA76v7mpDBZcA==" saltValue="JvzRIA9SAjvsZX2GnV6n2A==" spinCount="100000" sqref="AG1066:AG1126" name="Rango7_1_1_9_3"/>
    <protectedRange sqref="AG1066:AG1126" name="Diligenciar_4_2_2_3"/>
    <protectedRange sqref="B1068 A1066:A1073 AB1066:AD1067 P1066:Z1068 AB1068:AC1068 V1071:Z1072 AB1071:AC1072 V1074:Z1075 AB1074:AC1075 V1078:Z1084 AB1078:AC1084 V1086:Z1087 AB1086:AC1087 V1089:Z1094 AB1089:AC1094 V1097:Z1106 AB1097:AC1106 AB1108:AC1117 V1108:Z1117 V1119:Z1123 AB1119:AC1123 V1125:Z1125 AB1125:AC1125 H1066:I1068" name="Rango1_63"/>
    <protectedRange sqref="M1066:M1068" name="Diligenciar_15"/>
    <protectedRange sqref="L1066:L1068" name="Diligenciar_7_2"/>
    <protectedRange sqref="N1066:N1068" name="Diligenciar_8_4"/>
    <protectedRange sqref="O1066:O1068" name="Diligenciar_14_2"/>
    <protectedRange sqref="AF1069:AF1070 O1073 L1073 AC1085:AD1085 AC1088:AD1088 AC1095:AD1096 AC1107 AC1124 AC1126 AC1073:AD1073 AC1076:AD1077 AD1071:AD1072 H1069:I1072 L1071:U1072 L1070:Z1070 L1069:U1069 AB1069:AD1070" name="Rango1_5_10"/>
    <protectedRange sqref="C1069:C1070" name="Diligenciar_2_2_1_1"/>
    <protectedRange sqref="AF1071" name="Diligenciar_8_2_2"/>
    <protectedRange sqref="C1066:C1067" name="Diligenciar_2_2_2"/>
    <protectedRange algorithmName="SHA-512" hashValue="49/yl+GTMlRN3FloWoyBL3IsXrYzEo95h5eEgXs/T6SxYAwuSo+Ndqxkist3BnknjOR8ERS4BgA76v7mpDBZcA==" saltValue="JvzRIA9SAjvsZX2GnV6n2A==" spinCount="100000" sqref="AE1066:AE1067" name="Rango7_5_2"/>
    <protectedRange sqref="AF1066:AF1067" name="Diligenciar_8_1_1_1"/>
    <protectedRange sqref="C1068" name="Diligenciar_2_5_3"/>
    <protectedRange sqref="AD1068:AF1068" name="Rango1_1_10"/>
    <protectedRange sqref="AB1073 M1073:N1073 P1073:Z1073 H1073:I1073" name="Rango1_3_8_1"/>
    <protectedRange sqref="A1074:A1085 L1085:Z1085 AE1076:AF1077 AD1074:AF1075 AB1076:AB1077 AD1078:AF1083 AD1084 AB1085 H1074:I1085 L1074:U1075 L1078:U1084 L1076:Z1077" name="Rango1_2_45"/>
    <protectedRange algorithmName="SHA-512" hashValue="49/yl+GTMlRN3FloWoyBL3IsXrYzEo95h5eEgXs/T6SxYAwuSo+Ndqxkist3BnknjOR8ERS4BgA76v7mpDBZcA==" saltValue="JvzRIA9SAjvsZX2GnV6n2A==" spinCount="100000" sqref="AE1084" name="Rango7_6_2"/>
    <protectedRange sqref="AF1084" name="Diligenciar_17"/>
    <protectedRange sqref="C1076:C1077" name="Diligenciar_2_15"/>
    <protectedRange sqref="B1076:B1077" name="Diligenciar_2_1_9_1"/>
    <protectedRange sqref="B1074:C1075" name="Diligenciar_2_5_3_1"/>
    <protectedRange sqref="B1078:C1078" name="Diligenciar_2_1_10_1"/>
    <protectedRange sqref="C1079" name="Diligenciar_2_3_2"/>
    <protectedRange sqref="B1079" name="Diligenciar_2_1_11_1"/>
    <protectedRange sqref="C1080 C1083" name="Diligenciar_2_16"/>
    <protectedRange sqref="B1083" name="Diligenciar_2_3_3"/>
    <protectedRange sqref="B1080" name="Diligenciar_2_1_1_1_1"/>
    <protectedRange sqref="B1081:C1081" name="Diligenciar_2_2_1_1_1"/>
    <protectedRange sqref="B1082:C1082" name="Diligenciar_2_4_1"/>
    <protectedRange sqref="C1084" name="Diligenciar_2_17"/>
    <protectedRange sqref="B1084" name="Diligenciar_2_1_1_2"/>
    <protectedRange sqref="C1085" name="Diligenciar_2_4_2"/>
    <protectedRange sqref="B1085" name="Diligenciar_2_4_1_1"/>
    <protectedRange sqref="AF1085" name="Diligenciar_30"/>
    <protectedRange algorithmName="SHA-512" hashValue="49/yl+GTMlRN3FloWoyBL3IsXrYzEo95h5eEgXs/T6SxYAwuSo+Ndqxkist3BnknjOR8ERS4BgA76v7mpDBZcA==" saltValue="JvzRIA9SAjvsZX2GnV6n2A==" spinCount="100000" sqref="AE1085" name="Rango7_8_2"/>
    <protectedRange sqref="A1086:A1094 AF1090 L1088:Z1088 AD1086:AF1087 AD1089:AF1089 AD1090 AD1091:AF1092 AB1088 AD1093:AD1094 H1086:I1094 L1086:U1087 L1089:U1094" name="Rango1_4_8"/>
    <protectedRange sqref="B1086:C1087" name="Diligenciar_4_2_3"/>
    <protectedRange sqref="C1090" name="Rango1_1_1_1"/>
    <protectedRange sqref="B1092:C1092" name="Diligenciar_2_1_13"/>
    <protectedRange sqref="A1095:A1105 AE1095:AF1096 AD1099:AF1099 AD1101:AF1105 AB1095:AB1096 H1095:I1105 L1095:U1105" name="Rango1_6_7"/>
    <protectedRange sqref="B1099:C1099" name="Diligenciar_2_1_10_1_1"/>
    <protectedRange sqref="C1101" name="Diligenciar_2_16_1"/>
    <protectedRange sqref="B1101" name="Diligenciar_2_1_1_1_1_1"/>
    <protectedRange sqref="B1102:C1102" name="Diligenciar_2_2_1_1_1_2"/>
    <protectedRange sqref="C1098 C1100" name="Diligenciar_2_17_1"/>
    <protectedRange sqref="B1098 B1100" name="Diligenciar_2_1_1_2_1"/>
    <protectedRange sqref="B1095:C1096" name="Diligenciar_2_2_1_1_2"/>
    <protectedRange sqref="V1095:V1096 X1095:Z1096" name="Rango1_1_1_1_1"/>
    <protectedRange sqref="B1097:C1097" name="Diligenciar_2_5_3_2"/>
    <protectedRange sqref="AD1097:AF1097 AE1098 AE1100" name="Rango1_2_3_5"/>
    <protectedRange sqref="AD1098 AF1098" name="Rango1_3_1_1_1"/>
    <protectedRange sqref="AD1100 AF1100" name="Rango1_4_1_2_1"/>
    <protectedRange sqref="B1103:C1103" name="Diligenciar_2_2_1_2"/>
    <protectedRange sqref="B1104:C1104" name="Diligenciar_2_2_1_2_1"/>
    <protectedRange sqref="B1105:C1105" name="Diligenciar_2_2_1_3"/>
    <protectedRange sqref="A1106:A1112 A1126 H1126:I1126 AD1124 S1126:Z1126 AD1126:AE1126 AD1106:AF1112 AB1107 H1106:I1112 L1106:U1106 L1108:U1112 L1107:Z1107 L1126:O1126 AB1126" name="Rango1_8_6_1"/>
    <protectedRange sqref="B1106:C1106" name="Diligenciar_2_5_1"/>
    <protectedRange sqref="B1107:C1112 B1126:C1126" name="Diligenciar_2_1_5_2"/>
    <protectedRange sqref="AE1119:AF1120 A1113:A1125 V1069:Z1069 AD1115 AD1121:AF1123 AD1125:AE1125 H1113:I1125 L1113:U1125" name="Rango1_10_5_1"/>
    <protectedRange algorithmName="SHA-512" hashValue="49/yl+GTMlRN3FloWoyBL3IsXrYzEo95h5eEgXs/T6SxYAwuSo+Ndqxkist3BnknjOR8ERS4BgA76v7mpDBZcA==" saltValue="JvzRIA9SAjvsZX2GnV6n2A==" spinCount="100000" sqref="AE1116:AE1117" name="Rango7_6_3"/>
    <protectedRange sqref="AD1119:AD1120 AD1116:AD1117" name="Diligenciar_9_3"/>
    <protectedRange sqref="B1118:C1118 B1113:C1115" name="Diligenciar_2_4_4"/>
    <protectedRange sqref="B1116:C1117" name="Diligenciar_2_5_4"/>
    <protectedRange algorithmName="SHA-512" hashValue="49/yl+GTMlRN3FloWoyBL3IsXrYzEo95h5eEgXs/T6SxYAwuSo+Ndqxkist3BnknjOR8ERS4BgA76v7mpDBZcA==" saltValue="JvzRIA9SAjvsZX2GnV6n2A==" spinCount="100000" sqref="AE1118 AE1115" name="Rango7_8_3"/>
    <protectedRange sqref="AD1118 AF1118" name="Diligenciar_16_2"/>
    <protectedRange sqref="AF1115 AF1125:AF1126" name="Diligenciar_5_3_2"/>
    <protectedRange sqref="AF1116:AF1117" name="Diligenciar_17_3"/>
    <protectedRange sqref="B1119:C1120" name="Diligenciar_2_9_2"/>
    <protectedRange sqref="B1121:C1122" name="Diligenciar_2_10_2"/>
    <protectedRange sqref="C1123:C1125" name="Diligenciar_2_12_2"/>
    <protectedRange sqref="B1123:B1125" name="Diligenciar_3_1_4_1"/>
    <protectedRange sqref="AD1113:AF1114" name="Rango1_2_6_2"/>
    <protectedRange sqref="V1124:Z1124" name="Rango1_1_4_1"/>
    <protectedRange sqref="AB1124" name="Rango1_3_4_1_1"/>
    <protectedRange sqref="G1066:G1126" name="Rango1_8_7_1_23"/>
    <protectedRange sqref="J1127:K1151 F1148 F1150 F1128 F1139:F1140" name="Rango1_8_32"/>
    <protectedRange sqref="D1127:D1136 D1138:D1140 D1143:D1151" name="Rango1_3_1_24"/>
    <protectedRange sqref="E1134 E1146" name="Rango1_4_1_20"/>
    <protectedRange sqref="E1147:E1151 E1137:E1138 E1132:E1133 F1149 F1127 F1132 F1134:F1138 E1141:F1142 F1146:F1147 F1151" name="Rango1_10_34"/>
    <protectedRange sqref="F1129:F1131 F1133 F1143:F1145" name="Rango1_64"/>
    <protectedRange algorithmName="SHA-512" hashValue="49/yl+GTMlRN3FloWoyBL3IsXrYzEo95h5eEgXs/T6SxYAwuSo+Ndqxkist3BnknjOR8ERS4BgA76v7mpDBZcA==" saltValue="JvzRIA9SAjvsZX2GnV6n2A==" spinCount="100000" sqref="E1127:E1131 E1135:E1136" name="Rango7_21"/>
    <protectedRange sqref="E1127:E1131 E1135:E1136" name="Diligenciar_4_17"/>
    <protectedRange sqref="B1131" name="Rango1_1_3_2"/>
    <protectedRange algorithmName="SHA-512" hashValue="49/yl+GTMlRN3FloWoyBL3IsXrYzEo95h5eEgXs/T6SxYAwuSo+Ndqxkist3BnknjOR8ERS4BgA76v7mpDBZcA==" saltValue="JvzRIA9SAjvsZX2GnV6n2A==" spinCount="100000" sqref="AG1127:AG1151" name="Rango7_1_1_9_4"/>
    <protectedRange sqref="AG1127:AG1151" name="Diligenciar_4_2_2_4"/>
    <protectedRange sqref="AF1127:AF1151" name="Diligenciar_5_3_2_2"/>
    <protectedRange sqref="M1127:M1128 U1128:Z1128 V1127:Z1127 A1131:A1133 A1127:A1128 V1131:Z1133 AB1127:AD1128 AB1131:AD1133" name="Rango1_64_1"/>
    <protectedRange sqref="C1127:C1129" name="Diligenciar_6_7"/>
    <protectedRange sqref="B1128" name="Diligenciar_6_1_1_1"/>
    <protectedRange sqref="B1127" name="Diligenciar_2_4_1_2"/>
    <protectedRange sqref="AE1127 L1127:L1128" name="Diligenciar_2_4_4_1"/>
    <protectedRange sqref="N1127:N1128" name="Diligenciar_2_4_5"/>
    <protectedRange sqref="R1128" name="Diligenciar_2_4_9"/>
    <protectedRange sqref="S1128" name="Diligenciar_2_4_10"/>
    <protectedRange sqref="T1128" name="Diligenciar_2_4_11"/>
    <protectedRange sqref="C1131:C1133" name="Diligenciar_2_1_2_1"/>
    <protectedRange sqref="P1131:P1133" name="Diligenciar_2_1_2_5_1"/>
    <protectedRange sqref="R1131:R1133" name="Diligenciar_2_1_2_8"/>
    <protectedRange sqref="Q1131:Q1133" name="Diligenciar_2_1_2_10"/>
    <protectedRange sqref="S1131:S1133" name="Diligenciar_2_1_2_11"/>
    <protectedRange sqref="T1131:T1133" name="Diligenciar_2_1_2_12"/>
    <protectedRange sqref="U1129:Z1129 A1129 AB1129:AD1129" name="Rango1_1_1_2"/>
    <protectedRange sqref="B1129 B1133" name="Diligenciar_2_4_1_2_2"/>
    <protectedRange sqref="Q1129" name="Diligenciar_2_4_8_2_2"/>
    <protectedRange sqref="R1129" name="Diligenciar_2_4_9_2_2"/>
    <protectedRange sqref="S1129" name="Diligenciar_2_4_10_2_2"/>
    <protectedRange sqref="T1129" name="Diligenciar_2_4_11_2_2"/>
    <protectedRange sqref="U1130:Z1130 A1130 AB1130:AD1130" name="Rango1_2_2_6_1"/>
    <protectedRange sqref="C1130" name="Diligenciar_6_5_2"/>
    <protectedRange sqref="Q1130" name="Diligenciar_2_4_8_1_1_2"/>
    <protectedRange sqref="R1130" name="Diligenciar_2_4_9_1_1_2"/>
    <protectedRange sqref="S1130" name="Diligenciar_2_4_10_1_1_2"/>
    <protectedRange sqref="T1130" name="Diligenciar_2_4_11_1_1_2"/>
    <protectedRange sqref="L1137:N1137" name="Rango1_6_8"/>
    <protectedRange sqref="V1137:Z1137 A1137 AB1137:AD1137" name="Rango1_3_2_1"/>
    <protectedRange sqref="P1137" name="Diligenciar_2_1_2_5_2_1"/>
    <protectedRange sqref="M1137" name="Diligenciar_5_1_1_14_2_1"/>
    <protectedRange sqref="V1134:Z1135 AB1134:AE1135" name="Rango1_9_6"/>
    <protectedRange sqref="V1134:Z1135 A1134 M1134:O1135 A1135:B1135 H1134:I1135 AB1134:AD1135" name="Rango1_2_3_6"/>
    <protectedRange sqref="C1134" name="Diligenciar_2_5_6_2"/>
    <protectedRange sqref="C1135" name="Diligenciar_2_5_1_2_2"/>
    <protectedRange sqref="B1134" name="Diligenciar_3_1_2_2_1"/>
    <protectedRange sqref="P1134:R1135" name="Diligenciar_2_5_2_2_2"/>
    <protectedRange sqref="S1134:S1135" name="Diligenciar_2_5_3_2_2"/>
    <protectedRange sqref="T1134:T1135" name="Diligenciar_2_5_4_2_2"/>
    <protectedRange sqref="U1127" name="Rango1_1_11"/>
    <protectedRange sqref="U1146:Z1146 M1146 V1151:Z1151 L1151:N1151 A1146:A1151 AB1146:AD1146 AB1151:AE1151" name="Rango1_2_46"/>
    <protectedRange sqref="AE1146 L1146" name="Diligenciar_2_4_4_2"/>
    <protectedRange sqref="N1146" name="Diligenciar_2_4_5_2"/>
    <protectedRange sqref="O1151" name="Diligenciar_2_1_2_3_3"/>
    <protectedRange sqref="P1151" name="Diligenciar_2_1_2_10_5"/>
    <protectedRange sqref="M1147:M1148 U1147:Z1148 AB1147:AD1148" name="Rango1_1_1_2_2"/>
    <protectedRange sqref="L1147:L1148 AE1147:AE1148" name="Diligenciar_2_4_4_2_2_2"/>
    <protectedRange sqref="N1147:N1148" name="Diligenciar_2_4_5_2_2_2"/>
    <protectedRange sqref="Q1147:Q1148" name="Diligenciar_2_4_8_2_2_2"/>
    <protectedRange sqref="S1147:S1148" name="Diligenciar_2_4_10_2_2_2"/>
    <protectedRange sqref="T1147:T1148" name="Diligenciar_2_4_11_2_2_2"/>
    <protectedRange sqref="M1149:M1150 U1149:Z1150 AB1149:AD1150" name="Rango1_2_2_2_1"/>
    <protectedRange sqref="B1149:B1150" name="Diligenciar_2_4_1_1_1_2_2"/>
    <protectedRange sqref="L1149:L1150 AE1149:AE1150" name="Diligenciar_2_4_4_1_1_2_2"/>
    <protectedRange sqref="N1149:N1150" name="Diligenciar_2_4_5_1_1_2_2"/>
    <protectedRange sqref="C1146" name="Diligenciar_6_5_2_1_1"/>
    <protectedRange sqref="B1146" name="Diligenciar_2_4_1_1_1_2_1_2"/>
    <protectedRange sqref="B1147:B1148" name="Rango1_5_2_1_1"/>
    <protectedRange sqref="R1151" name="Diligenciar_2_1_2_8_4_1"/>
    <protectedRange sqref="Q1151" name="Diligenciar_2_1_2_10_4_2"/>
    <protectedRange sqref="S1151" name="Diligenciar_2_1_2_11_4_1"/>
    <protectedRange sqref="T1151" name="Diligenciar_2_1_2_12_4_1"/>
    <protectedRange sqref="C1147:C1148" name="Diligenciar_2_1_2_4_1"/>
    <protectedRange sqref="B1132" name="Rango1_7_7"/>
    <protectedRange sqref="P1140:Q1140 W1138:Z1139 L1138:T1138 P1139 Q1141:T1141 A1142:A1145 M1142:M1145 AC1142:AD1145 A1140:B1141 AB1138:AE1141 A1138:C1139" name="Diligenciar_5_1_1_13"/>
    <protectedRange sqref="M1136:N1136 M1129:N1133" name="Rango1_3_9_1"/>
    <protectedRange sqref="R1136" name="Diligenciar_2_1_2_8_2"/>
    <protectedRange sqref="S1136" name="Diligenciar_2_1_2_11_2"/>
    <protectedRange sqref="A1136 V1136:Z1136 AB1136:AD1136" name="Rango1_3_3_1_1"/>
    <protectedRange sqref="A1136 V1136:Z1136 AB1136:AD1136" name="Rango1_4_9"/>
    <protectedRange sqref="P1136" name="Diligenciar_2_1_2_5_3"/>
    <protectedRange sqref="Q1136" name="Diligenciar_2_1_2_10_3"/>
    <protectedRange sqref="T1136" name="Diligenciar_2_1_2_12_3"/>
    <protectedRange sqref="L1136 L1129:L1133 AE1136:AE1137 AE1145 AE1128:AE1133" name="Diligenciar_2_1_1_3"/>
    <protectedRange sqref="B1130" name="Rango1_1_5_1"/>
    <protectedRange sqref="G1127:G1151" name="Rango1_8_7_1_24"/>
    <protectedRange sqref="J1159:K1164 J1168:K1173 J1176:K1179 J1182:K1209 J1225:K1233 J1235:K1238 J1241:K1241 J1243:K1248 J1250:K1258 J1260:K1262 J1264:K1267 J1270:K1272 J1274:K1277 J1280:K1288 J1290:K1290 J1296:K1300 J1304:K1317 K1165 K1167 K1175 K1181 F1168 F1159 F1161 F1171:F1172 F1182 F1205:F1207 F1222:F1226 F1234:F1235 F1239:F1240 F1244 F1255 F1262 F1266:F1267 F1272 F1290:F1291 F1293:F1295 F1303:F1304 F1306:F1307" name="Rango1_8_33"/>
    <protectedRange sqref="D1259 D1263 D1265 D1152:D1158 D1182 D1248:D1250 D1252 D1254:D1256 D1268:D1275 D1277:D1295 D1160:D1165 D1168:D1174 D1176:D1180 D1184 D1187:D1238 D1240 D1242:D1244 D1297:D1317" name="Rango1_3_1_25"/>
    <protectedRange sqref="E1153 E1166 E1177 E1205:E1207 E1242 E1248 E1265 E1268:E1269 E1273 E1284:E1286 E1298 E1169:E1170 E1173 E1179 E1187:E1194 E1239 E1253 E1257 E1263" name="Rango1_4_1_21"/>
    <protectedRange sqref="E1236:E1237 E1241 E1267 E1171:E1172 E1258 E1264 E1167 E1174:E1175 E1195:E1196 E1208:E1212 E1231:E1232 E1274:E1275 E1277 E1289 E1291:E1294 E1301:E1303 E1154:E1159 E1183 E1247 E1250:E1251 D1175 D1251 D1262 D1276 J1152:K1152 J1166:K1166 J1174:K1174 J1180:K1180 J1210:K1217 J1242:K1242 J1249:K1249 J1259:K1259 J1263:K1263 J1268:K1269 J1273:K1273 J1278:K1279 J1289:K1289 J1291:K1295 J1301:K1303 D1159 F1197:F1204 E1296:F1296 F1271 F1288 F1152:F1158 E1162:F1163 F1166:F1167 F1169 F1173:F1175 F1179:F1181 F1184 F1187:F1194 F1208:F1221 F1231 F1241:F1243 E1245:F1246 F1248:F1253 F1256:F1259 F1263 F1268:F1269 F1273 F1277:F1280 F1282 F1292 F1297 F1301:F1302 F1308:F1309 F1311:F1317" name="Rango1_10_35"/>
    <protectedRange sqref="F1160 F1170 F1176:F1178 F1186 F1227:F1228 F1232:F1233 F1236:F1238 F1247 F1254 F1260:F1261 F1264:F1265 F1270 F1276 F1281 F1283 F1287 F1298:F1300 F1305 F1310" name="Rango1_69"/>
    <protectedRange sqref="E1185" name="Diligenciar_3_15"/>
    <protectedRange algorithmName="SHA-512" hashValue="49/yl+GTMlRN3FloWoyBL3IsXrYzEo95h5eEgXs/T6SxYAwuSo+Ndqxkist3BnknjOR8ERS4BgA76v7mpDBZcA==" saltValue="JvzRIA9SAjvsZX2GnV6n2A==" spinCount="100000" sqref="E1180:E1181 E1220 E1280:E1283" name="Rango7_22"/>
    <protectedRange sqref="E1180:E1181 E1220 E1280:E1283" name="Diligenciar_4_18"/>
    <protectedRange sqref="E1260:E1261 E1213 E1186 E1152 E1240" name="Rango1_3_11"/>
    <protectedRange sqref="D1186 D1239 D1266 D1260:D1261 D1166:D1167" name="Rango1_2_2_10"/>
    <protectedRange algorithmName="SHA-512" hashValue="49/yl+GTMlRN3FloWoyBL3IsXrYzEo95h5eEgXs/T6SxYAwuSo+Ndqxkist3BnknjOR8ERS4BgA76v7mpDBZcA==" saltValue="JvzRIA9SAjvsZX2GnV6n2A==" spinCount="100000" sqref="J1153:K1158 J1218:K1224 J1234:K1234 J1239:K1240" name="Rango7_1_1_2_2"/>
    <protectedRange algorithmName="SHA-512" hashValue="49/yl+GTMlRN3FloWoyBL3IsXrYzEo95h5eEgXs/T6SxYAwuSo+Ndqxkist3BnknjOR8ERS4BgA76v7mpDBZcA==" saltValue="JvzRIA9SAjvsZX2GnV6n2A==" spinCount="100000" sqref="E1214:E1216" name="Rango7_2_1_7_1"/>
    <protectedRange sqref="E1214:E1216" name="Diligenciar_2_1_7_1"/>
    <protectedRange algorithmName="SHA-512" hashValue="49/yl+GTMlRN3FloWoyBL3IsXrYzEo95h5eEgXs/T6SxYAwuSo+Ndqxkist3BnknjOR8ERS4BgA76v7mpDBZcA==" saltValue="JvzRIA9SAjvsZX2GnV6n2A==" spinCount="100000" sqref="AG1152:AG1317" name="Rango7_1_1_9_5"/>
    <protectedRange sqref="AG1152:AG1317" name="Diligenciar_4_2_2_5"/>
    <protectedRange sqref="AB1272:AE1307 A1155:A1307 AB1152:AF1271 AF1272:AF1309 P1238:Z1238 C1213 L1238:M1238 L1239:Z1307 H1166:I1166 H1165:J1165 H1167:J1167 H1175:J1175 H1181:J1181 H1152:I1164 H1168:I1174 H1176:I1180 H1182:I1307 A1152:C1154 B1297:C1307 B1214:C1295 B1155:C1212 L1152:Z1237 E1270:E1271 E1168 E1217:E1219 E1184 E1221:E1224 B1296:D1296" name="Rango1_65_1"/>
    <protectedRange sqref="H1312:H1317 I1310:I1317 AB1308:AE1309 AB1310:AF1317 H1310 H1308:I1309 L1308:Z1317 A1308:C1317 E1308:E1317" name="Rango1_1_12_1"/>
    <protectedRange sqref="N1238:O1238" name="Rango1_66_1"/>
    <protectedRange sqref="B1213" name="Rango1_1_5_1_1"/>
    <protectedRange sqref="G1164 G1166:G1168 G1172 G1174:G1176 G1178:G1179 G1187 G1189 G1195:G1196 G1202:G1203 G1206 G1208:G1211 G1213 G1220:G1221 G1225:G1242 G1249 G1270:G1271 G1274:G1306 G1152:G1158 G1308:G1317" name="Rango1_8_7_1_25"/>
    <protectedRange sqref="J1318:K1318 J1337:K1375 K1334 F1368 F1340 F1351 F1361 F1363 F1373:F1375" name="Rango1_8_35"/>
    <protectedRange sqref="D1367 D1373:D1375 D1318:D1361 D1369:D1370" name="Rango1_3_1_27"/>
    <protectedRange sqref="E1335:E1336 E1341 E1346 E1353:E1354 E1356 E1338:E1339 E1359:E1365 E1368 E1372:E1373" name="Rango1_4_1_23"/>
    <protectedRange sqref="E1347 E1369:E1371 E1374:E1375 E1340 E1351 E1357 D1362 J1319:K1333 J1335:K1336 F1318 F1320:F1325 F1327:F1328 F1331:F1332 F1334:F1335 F1337:F1339 F1344 F1348:F1350 E1366:F1366 F1370:F1372" name="Rango1_10_37"/>
    <protectedRange sqref="F1336 F1341 F1345:F1347 F1352:F1353 F1355:F1360 F1364:F1365 F1367" name="Rango1_74"/>
    <protectedRange sqref="E1358" name="Diligenciar_3_17"/>
    <protectedRange algorithmName="SHA-512" hashValue="49/yl+GTMlRN3FloWoyBL3IsXrYzEo95h5eEgXs/T6SxYAwuSo+Ndqxkist3BnknjOR8ERS4BgA76v7mpDBZcA==" saltValue="JvzRIA9SAjvsZX2GnV6n2A==" spinCount="100000" sqref="E1342:E1345 E1348:E1350 E1355" name="Rango7_26"/>
    <protectedRange sqref="E1342:E1345 E1348:E1350 E1355" name="Diligenciar_4_20"/>
    <protectedRange sqref="E1367 E1324:E1334 E1320 E1322" name="Rango1_3_13"/>
    <protectedRange sqref="E1323" name="Rango1_29_2"/>
    <protectedRange algorithmName="SHA-512" hashValue="49/yl+GTMlRN3FloWoyBL3IsXrYzEo95h5eEgXs/T6SxYAwuSo+Ndqxkist3BnknjOR8ERS4BgA76v7mpDBZcA==" saltValue="JvzRIA9SAjvsZX2GnV6n2A==" spinCount="100000" sqref="AG1318:AG1375" name="Rango7_1_1_9_7"/>
    <protectedRange sqref="AG1318:AG1375" name="Diligenciar_4_2_2_7"/>
    <protectedRange sqref="M1374:M1375" name="Rango1_65_3"/>
    <protectedRange sqref="AF1318:AF1375" name="Rango1_1_12_3"/>
    <protectedRange sqref="B1367:B1368 A1339 A1371:C1371 P1371:Z1371 AB1371:AE1371 AD1374 U1367:Z1368 U1374:Z1374 AB1367:AE1368 AB1374:AC1375 AD1375:AE1375 N1375:Z1375 N1374:P1374 N1347:O1347 N1323:O1323 L1374:L1375 A1373:A1375 H1367:I1368 H1374:I1375 H1371:I1371 L1367:P1368 L1371:N1371" name="Rango1_66_3"/>
    <protectedRange sqref="B1359 H1343:I1348 H1340:I1341 N1369:O1369 C1369 N1351:O1355 H1328:I1328 H1324:H1327 H1329:H1330 H1334:J1334 H1333 H1337:I1338 H1335:H1336 H1342 I1324 H1359:I1359 H1350:I1355 H1369:I1369 H1331:I1332 H1318:I1323 L1351:L1355 L1369 E1318:E1319 C1351:C1359 E1337 E1321" name="Rango1_15_2"/>
    <protectedRange sqref="B1350:B1351 B1369 B1318:B1338 B1340:B1348 B1354:B1358" name="Rango1_1_5_1_3"/>
    <protectedRange sqref="C1350 C1318:C1338 C1340:C1348" name="Rango1_2_4_5"/>
    <protectedRange sqref="L1347 L1318:L1338 L1340:L1345" name="Rango1_4_4_1"/>
    <protectedRange sqref="M1350:M1355 M1369 M1318:M1338 M1340:M1348" name="Rango1_5_4_1"/>
    <protectedRange sqref="N1350 N1318:N1322 N1340:N1346 N1348 N1324:N1338" name="Rango1_6_4_1"/>
    <protectedRange sqref="O1350 O1318:O1322 O1340:O1346 O1348 O1324:O1338" name="Rango1_7_4_1"/>
    <protectedRange sqref="L1348 L1346 L1350 H1356:I1357 L1356:O1359 C1356:C1358" name="Rango1_10_4_1_1"/>
    <protectedRange sqref="AE1318" name="Rango1_8_7_2"/>
    <protectedRange sqref="B1370:C1370 P1362:Z1362 B1360:C1361 H1370:I1370 H1360:I1366 H1372:I1373 L1370:Z1370 L1360:Z1361 L1363:Z1366 L1372:Z1373 B1372:C1373 B1363:C1366" name="Rango1_16_4_1"/>
    <protectedRange sqref="B1352:B1353 B1362" name="Rango1_1_2_1_1"/>
    <protectedRange sqref="C1362" name="Rango1_2_2_7_1"/>
    <protectedRange sqref="L1362" name="Rango1_4_2_1"/>
    <protectedRange sqref="M1362" name="Rango1_5_1_1"/>
    <protectedRange sqref="N1362" name="Rango1_6_1_1"/>
    <protectedRange sqref="O1362" name="Rango1_7_1_1"/>
    <protectedRange sqref="AB1360:AB1366 AB1370 AB1372:AB1373" name="Rango1_17_3_1"/>
    <protectedRange sqref="AD1370:AE1370 AE1360:AE1363 AD1369 AD1364:AE1366 AD1319:AD1363 AD1372:AD1373" name="Rango1_19_3_1"/>
    <protectedRange sqref="B1349:C1349 H1349:I1349 L1349:X1349" name="Rango1_2_47"/>
    <protectedRange sqref="AB1348" name="Rango1_3_10_1"/>
    <protectedRange sqref="AE1349" name="Rango1_5_12"/>
    <protectedRange sqref="AD1318" name="Rango1_7_8"/>
    <protectedRange sqref="Y1346:Z1346 AB1346" name="Rango1_6_9_1"/>
    <protectedRange sqref="U1346:X1346" name="Rango1_4_1_3_1"/>
    <protectedRange sqref="V1340:Z1340 AB1340 AE1340" name="Rango1_9_7_1"/>
    <protectedRange sqref="V1341:Z1341 AE1341 AB1341" name="Rango1_10_6_1"/>
    <protectedRange sqref="V1344:Z1344 AB1344" name="Rango1_11_3_1"/>
    <protectedRange sqref="AE1348 AB1349 V1348:X1348" name="Rango1_14_3_1"/>
    <protectedRange sqref="AE1350 AB1350 V1350:Z1350" name="Rango1_20_3_1"/>
    <protectedRange sqref="AB1339:AC1339 B1339:C1339 AE1339 H1339:I1339 L1339:Z1339" name="Rango1_12_5_1"/>
    <protectedRange sqref="G1318:G1375" name="Rango1_8_7_1_27"/>
    <protectedRange sqref="J1377:K1387 J1389:K1412 F1391:F1394 F1396:F1398 F1411 F1376:F1387" name="Rango1_8_36"/>
    <protectedRange sqref="D1376:D1388 D1390:D1412" name="Rango1_3_1_28"/>
    <protectedRange sqref="E1380 E1388 E1391:E1398 E1411" name="Rango1_4_1_24"/>
    <protectedRange sqref="E1390 E1376:E1379 E1381:E1387 J1388:K1388 J1376:K1376 E1399:F1410 F1412 F1388:F1389 F1395" name="Rango1_10_38"/>
    <protectedRange algorithmName="SHA-512" hashValue="49/yl+GTMlRN3FloWoyBL3IsXrYzEo95h5eEgXs/T6SxYAwuSo+Ndqxkist3BnknjOR8ERS4BgA76v7mpDBZcA==" saltValue="JvzRIA9SAjvsZX2GnV6n2A==" spinCount="100000" sqref="AG1376:AG1412" name="Rango7_1_1_9_8"/>
    <protectedRange sqref="AG1376:AG1412" name="Diligenciar_4_2_2_8"/>
    <protectedRange sqref="AF1376:AF1412" name="Rango1_1_12_4"/>
    <protectedRange sqref="A1389:B1390 L1379:R1410 X1376:Z1410 W1377:W1378 S1380:S1410 T1378:V1410 W1380:W1410 AB1376:AE1412 L1377:S1378 L1411:Z1412 L1376:W1376 H1376:I1388 H1391:I1412 A1376:C1388 A1391:C1412" name="Rango1_67_1"/>
    <protectedRange sqref="C1390 H1389:I1390 E1389" name="Rango1_10_7_1"/>
    <protectedRange sqref="C1389" name="Rango1_2_2_8_1"/>
    <protectedRange sqref="G1389:G1398 G1376:G1387" name="Rango1_8_7_1_28"/>
    <protectedRange sqref="F1413:F1414 F1416:F1418 F1420:F1424" name="Rango1_8_37"/>
    <protectedRange sqref="F1426:F1428" name="Rango1_10_39"/>
    <protectedRange sqref="F1429:F1431" name="Rango1_77"/>
    <protectedRange algorithmName="SHA-512" hashValue="49/yl+GTMlRN3FloWoyBL3IsXrYzEo95h5eEgXs/T6SxYAwuSo+Ndqxkist3BnknjOR8ERS4BgA76v7mpDBZcA==" saltValue="JvzRIA9SAjvsZX2GnV6n2A==" spinCount="100000" sqref="AG1413:AG1431" name="Rango7_1_1_9_9"/>
    <protectedRange sqref="AG1413:AG1431" name="Diligenciar_4_2_2_9"/>
    <protectedRange algorithmName="SHA-512" hashValue="49/yl+GTMlRN3FloWoyBL3IsXrYzEo95h5eEgXs/T6SxYAwuSo+Ndqxkist3BnknjOR8ERS4BgA76v7mpDBZcA==" saltValue="JvzRIA9SAjvsZX2GnV6n2A==" spinCount="100000" sqref="B1422 A1422:A1423 A1425:B1428 Q1425:U1428 Q1429:S1431 J1425:K1431 P1424:U1424 A1424:C1424 C1422:C1423 A1413:C1421 H1424:N1424 E1413:E1424 H1413:U1423" name="Rango7_3_1"/>
    <protectedRange sqref="S1418 N1424 N1418:R1423 S1419:T1423 A1413:A1428 Q1425:T1428 Q1429:S1431 P1424:T1424 N1413:T1417 J1413:K1431 C1413:C1424 E1413:E1424" name="Diligenciar_16_1"/>
    <protectedRange algorithmName="SHA-512" hashValue="49/yl+GTMlRN3FloWoyBL3IsXrYzEo95h5eEgXs/T6SxYAwuSo+Ndqxkist3BnknjOR8ERS4BgA76v7mpDBZcA==" saltValue="JvzRIA9SAjvsZX2GnV6n2A==" spinCount="100000" sqref="AF1425:AF1431 AE1413:AF1424" name="Rango7_12_2"/>
    <protectedRange sqref="AF1413:AF1431" name="Diligenciar_18_2"/>
    <protectedRange sqref="G1413:G1423" name="Rango1_8_7_1_29"/>
    <protectedRange sqref="G1424:G1428" name="Rango1_2_37_2_2"/>
    <protectedRange algorithmName="SHA-512" hashValue="49/yl+GTMlRN3FloWoyBL3IsXrYzEo95h5eEgXs/T6SxYAwuSo+Ndqxkist3BnknjOR8ERS4BgA76v7mpDBZcA==" saltValue="JvzRIA9SAjvsZX2GnV6n2A==" spinCount="100000" sqref="D139 AD139:AE139 G139 J139:K139 M135:M139 S135:S138 D135:K138 AC135:AE138" name="Rango7"/>
    <protectedRange sqref="W135:X135 Z135 A139:G139 W139:Z139 AC139:AE139 P135:T139 A135:A138 D135:G138 J135:K139 AD135:AE138 W136:Z136 W137:Y138" name="Diligenciar"/>
    <protectedRange sqref="C135:C138" name="Diligenciar_2"/>
    <protectedRange sqref="B135:B138" name="Diligenciar_3"/>
    <protectedRange sqref="L135:L139" name="Diligenciar_4_1"/>
    <protectedRange sqref="N135:N139" name="Diligenciar_5"/>
    <protectedRange sqref="O135:O139" name="Diligenciar_6"/>
    <protectedRange sqref="AB139" name="Diligenciar_7"/>
  </protectedRanges>
  <autoFilter ref="A11:BA1431">
    <filterColumn colId="0">
      <filters>
        <filter val="Gerencia de Seguridad Alimentaria y Nutricional de Antioquia - MANÁ"/>
      </filters>
    </filterColumn>
  </autoFilter>
  <mergeCells count="13">
    <mergeCell ref="A8:O9"/>
    <mergeCell ref="P8:U8"/>
    <mergeCell ref="V8:AD10"/>
    <mergeCell ref="AE8:AG10"/>
    <mergeCell ref="P9:Q10"/>
    <mergeCell ref="R9:U10"/>
    <mergeCell ref="L10:O10"/>
    <mergeCell ref="A7:AG7"/>
    <mergeCell ref="A1:B6"/>
    <mergeCell ref="C1:AD6"/>
    <mergeCell ref="AE1:AG2"/>
    <mergeCell ref="AE3:AG4"/>
    <mergeCell ref="AE5:AG6"/>
  </mergeCells>
  <dataValidations count="111">
    <dataValidation allowBlank="1" showInputMessage="1" showErrorMessage="1" promptTitle="Fuente de recursos" prompt="Ingrese la(s) fuente(s) de financiación, separelas por &quot;-&quot;" sqref="G586:G599 G649:G666 G584 G698:G757 G629 G1424:G1428"/>
    <dataValidation allowBlank="1" showErrorMessage="1" errorTitle="Información incorrecta" error="Favor seleccione una de las opciones de la lista" promptTitle="Duración estimada" prompt="Seleccione con base en lo siguiente:_x000a_0 Días_x000a_1 Meses_x000a_2 Años" sqref="F11"/>
    <dataValidation allowBlank="1" showErrorMessage="1" errorTitle="Información incorrecta" error="Favor seleccione una opción de la lista" promptTitle="Modalidad de selección" prompt="Seleccione la modalidad de selección de acuerdo al instructivo de la Hoja &quot;Datos&quot;" sqref="G11"/>
    <dataValidation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H11"/>
    <dataValidation allowBlank="1" showInputMessage="1" showErrorMessage="1" errorTitle="Información incorrecta" error="Favor seleccione el mes de la lista" sqref="C11 WVM933 JA933 SW933 ACS933 AMO933 AWK933 BGG933 BQC933 BZY933 CJU933 CTQ933 DDM933 DNI933 DXE933 EHA933 EQW933 FAS933 FKO933 FUK933 GEG933 GOC933 GXY933 HHU933 HRQ933 IBM933 ILI933 IVE933 JFA933 JOW933 JYS933 KIO933 KSK933 LCG933 LMC933 LVY933 MFU933 MPQ933 MZM933 NJI933 NTE933 ODA933 OMW933 OWS933 PGO933 PQK933 QAG933 QKC933 QTY933 RDU933 RNQ933 RXM933 SHI933 SRE933 TBA933 TKW933 TUS933 UEO933 UOK933 UYG933 VIC933 VRY933 WBU933 WLQ933 E122 E1413:E1424 E181:E182 E152 E165 E177 E292:E293 E315 E331 E335 E342 E327:E328 E349 E197:E200 E203:E206 E208:E210 E222 E225 E228:E229 E247:E248 E262:E263 E269:E270 E274:E275 E279:E281 E288:E289 E296 E303:E305 E309:E310 E319:E320 E323 E338 E346 E353:E356 E362:E363 E220 E253 E259 E369:E370 E377 E400 E427 E431 E463 E458 E467 E775 E580:E583 E644 E666 E664 E662 E772:E773 E565:E566 E660 E640 E698:E757 E650 E652 E654 E656 E658 E577 E604 E608 E630 E760:E765 E988 E931 E940:E964 E1004 E1055 E1051 E1090 E1071 E1083 E1127:E1131 E1135:E1136 E1185 E1214:E1216 E1280:E1283 E1180:E1181 E1220 E1355 E1358 E1342:E1345 E1348:E1350 E135:E139"/>
    <dataValidation allowBlank="1" showErrorMessage="1" errorTitle="Información incorrecta" error="Seleccione una opción de la lista" promptTitle="Vigencias futuras" prompt="Seleccione SI o NO según el caso" sqref="K11"/>
    <dataValidation allowBlank="1" showErrorMessage="1" errorTitle="Información incorrecta" error="Favor seleccione el mes de la lista" prompt="_x000a_" sqref="D11"/>
    <dataValidation allowBlank="1" showErrorMessage="1" errorTitle="Dato ingresado incorrecto" error="Ingrese el número correcto" promptTitle="Duración estimada contrato" prompt="Ingrese cantidad estimada de días, meses, años del contrato" sqref="E11"/>
    <dataValidation type="decimal" operator="greaterThanOrEqual" allowBlank="1" showInputMessage="1" showErrorMessage="1" promptTitle="Valor" prompt="Digite el valor sin &quot;.&quot; y &quot;,&quot;" sqref="AY985:AY986 AY1000:AY1001 AY978:AY979 AY988 H23:H120 I102:I103 I106:I120 H130:I134 H197:H374 I224 I226 I244 I246 I265 I275 I277 I284:I285 I290 I308 I321 I200:I201 I378:I379 H406:H420 H377:H378 H382:H387 H389 H400:I400 H422:H455 I408:I454 H478:H479 H491:I549 H551:I561 H563:I564 H698:I733 I681:I682 I669:I671 I687:I689 H776 H669:H679 H681:H689 H914:H915 I915 H1005:I1039 H1040:H1043 H1060:I1061 I1068 I1082 H1107:H1117 I1098 I1101 I1108:I1117 H1095:H1105 H1119:I1122 H1124:I1126 H1066:H1070 H1072 H1074:H1087 I1076 H1134:I1134 H1312:H1331 H1152:H1310 I1322:I1323 I1331 I1345 H1345:H1354 I1349 I1359 I1337:I1338 I1328 H1359:H1373 H1355:I1357 I1343 H1334:H1343 I1334 I1368 I1389:I1390 I1384:I1387 H1402:I1402 I1397:I1401 H1376:H1401 I1377:I1378 H1404:I1412 H12:H21">
      <formula1>0</formula1>
    </dataValidation>
    <dataValidation type="whole" operator="greaterThanOrEqual" allowBlank="1" showInputMessage="1" showErrorMessage="1" promptTitle="Valor" prompt="Digite el valor sin &quot;.&quot; y &quot;,&quot;" sqref="AY1002:AY1003 AY983 AY949 AY970 H22 I104:I105 I197:I199 I309:I320 I202:I223 I225 I227:I243 I245 I247:I264 I266:I274 I276 I278:I283 I286:I289 I291:I307 I322:I366 I376:I377 I407 I455 I683:I686 I672:I680 I776 H680 I914 I1040:I1059 I1062:I1067 H1071 I1083:I1087 H1073 I1095:I1097 I1099:I1100 I1102:I1105 I1107 H1123:I1123 H1088:I1094 I1069:I1075 I1077:I1081 H1135:I1135 I1152:I1321 I1346:I1348 I1350:I1354 I1339:I1341 I1360:I1367 H1374:I1375 I1369:I1373 I1379:I1383 I1391:I1396 I1388 I1376 I12:I101">
      <formula1>0</formula1>
    </dataValidation>
    <dataValidation allowBlank="1" showInputMessage="1" showErrorMessage="1" errorTitle="Información incorrecta" error="Favor seleccione el mes de la lista" promptTitle="Descripción" prompt="Digite el objeto contractual" sqref="C1377:C1412 C17:C104 C106:C120 C133 C130:C131 C188 D193:D211 C273:C275 C197:C206 C277:C371 C254:C271 C241:C252 C208:C239 U329:U339 D212:E212 D353:D417 D219:D286 D334:D348 D288:D332 D350:D351 D213:D217 D218:E218 P392:P394 AE391:AE394 R392:S394 U392:U394 C377:C378 H392:I394 C400 C392:C394 C406 C408:C456 D447:D460 D419:D445 B476 L475:N475 AG476 C461:C463 C469:C480 H476:I476 D462:D482 C459 C466 L476:Z476 AB476:AE476 D484 D488 D486 D491:D1013 C698:C733 C669:C689 C1017:C1018 C1038:C1065 C1020:C1021 C1005:C1015 Q1038:Q1039 T1038:T1039 U1038 D1015:D1055 D1057:D1066 D1068:D1109 C1090 D1113:D1119 D1121:D1184 C1152:C1331 D1248:D1412 D1186:D1246 C1369:C1373 C1334:C1355 C1359:C1366 D12:D134 D140:D191 C12:C15"/>
    <dataValidation type="list" allowBlank="1" showInputMessage="1" showErrorMessage="1" sqref="P197:P376 P382 P400:P409 R440 R442 R429 R425 P412:P454 R454 P459:P460 P464:P468 P480 P565:P627 P630 P632:P689 P773:P913 P698:P768 R1021:R1037 R1010:R1012 R1015:R1019 P1005:P1125 R1039 P1146 P1127:P1130 P1152:P1412 P12:P134">
      <formula1>PROGRAMAS</formula1>
    </dataValidation>
    <dataValidation type="list" allowBlank="1" showInputMessage="1" showErrorMessage="1" promptTitle="Dependencia" prompt="Seleccione la dependencia" sqref="A130:A134 A140:A482 A491:A627 A630:A666 A669:A689 A773:A776 A698:A768 A778:A1004 A1040:A1137 A1146:A1412 A12:A128">
      <formula1>DEPENDENCIA</formula1>
    </dataValidation>
    <dataValidation allowBlank="1" showInputMessage="1" showErrorMessage="1" errorTitle="Información incorrecta" error="Favor seleccione el mes de la lista" promptTitle="Fecha" prompt="Ingrese la cantidad y la unidad &quot;5 meses&quot;" sqref="E1351 E183:E187 E189:E196 E178:E180 E153:E164 E166:E176 E202 E211 E235:E237 E245:E246 E223 E295 E316:E318 E265:E266 E260:E261 E339:E340 E273 E357:E361 E343:E345 E219 E227 E221 E324:E326 E336:E337 E350:E352 E230:E232 E251:E252 E306:E308 E282:E287 E364:E368 E239 E254:E258 E290:E291 E329:E330 E332:E334 E298:E302 E347:E348 E313:E314 E207 E213:E217 E276:E278 E322 E249 E271 E311 E371:E376 E403:E404 E378:E399 E406:E421 E429:E430 E451:E455 E425:E426 E432:E449 E423 E469:E550 E464:E466 E459:E461 E562:E564 E774 E645:E649 E651 E653 E655 E657 E659 E661 E663 E665 E758:E759 E567:E576 E578:E579 E584:E586 E605:E607 E596:E603 E643 E588 E609:E619 E641 E590:E593 E631:E639 E621:E629 E776:E777 E669:E697 E766:E771 E914:E917 E989:E1003 E939 E965:E987 E1005:E1050 E1060:E1070 E1052:E1054 E1056:E1058 E1091:E1092 E1084:E1088 E1072:E1082 E1094:E1126 E1132:E1134 E1137:E1138 E1141:E1159 E1273:E1279 E1183:E1184 E1308:E1341 E1179 E1162:E1163 E1166:E1175 E1177 E1186:E1196 E1217:E1219 E1231:E1232 E1236:E1237 E1239:E1261 E1263:E1271 E1284:E1286 E1289 E1291:E1294 E1296 E1298 E1301:E1303 E1205:E1213 E1221:E1224 E1346:E1347 E1359:E1412 E1356:E1357 E1353:E1354 E123:E134 E140:E151 E12:E121"/>
    <dataValidation allowBlank="1" showInputMessage="1" showErrorMessage="1" promptTitle="UNSPSC" prompt="Escriba el código o códigos que aplican según la clasificación en la  hoja: DATOS o en la página web: www.colombiacompra.gov.co" sqref="B130 B134 C207 B292:B293 B239:B240 B242:B245 B268:B276 B232:B237 B254:B255 B201:B202 B355 B316:B327 B332 B357:B358 B197 B278:B284 B289:B290 B199 B247:B251 B347:B353 B257:B266 B286:B287 B295:B304 B205:B209 B360:B363 B344:B345 B309:B314 B329 B365:B372 B211:B213 B215:B229 B306:B307 B374:B378 B400:B438 B390 B440:B475 B477:B482 B547:B548 B776 B733 B699 B701 B703 B705 B707 B709 B711 B713 B715 B717 B719 B721 B723 B725 B727 B729 B731 B1005:B1065 B1068 B1147:B1148 B1131:B1132 B1214:B1317 B1152:B1212 B1360:B1374 B1347:B1349 B1336:B1337 B1339:B1344 B1351:B1354 B1376:B1412 B12:B120"/>
    <dataValidation allowBlank="1" showInputMessage="1" showErrorMessage="1" promptTitle="PEP" prompt="Código PEP_x000a_Este código  permite relacionar el Plan de Adquisiciones con el informe de Ejecución Presupuestal de Hacienda y hacer un mejor análisis de la información." sqref="CKI933:CKI934 CAM933:CAM934 BQQ933:BQQ934 ADG933:ADG934 TK933:TK934 BGU933:BGU934 AWY933:AWY934 ANC933:ANC934 JO933:JO934 WWA933:WWA934 WME933:WME934 WCI933:WCI934 VSM933:VSM934 VIQ933:VIQ934 UYU933:UYU934 UOY933:UOY934 UFC933:UFC934 TVG933:TVG934 TLK933:TLK934 TBO933:TBO934 SRS933:SRS934 SHW933:SHW934 RYA933:RYA934 ROE933:ROE934 REI933:REI934 QUM933:QUM934 QKQ933:QKQ934 QAU933:QAU934 PQY933:PQY934 PHC933:PHC934 OXG933:OXG934 ONK933:ONK934 ODO933:ODO934 NTS933:NTS934 NJW933:NJW934 NAA933:NAA934 MQE933:MQE934 MGI933:MGI934 LWM933:LWM934 LMQ933:LMQ934 LCU933:LCU934 KSY933:KSY934 KJC933:KJC934 JZG933:JZG934 JPK933:JPK934 JFO933:JFO934 IVS933:IVS934 ILW933:ILW934 ICA933:ICA934 HSE933:HSE934 HII933:HII934 GYM933:GYM934 GOQ933:GOQ934 GEU933:GEU934 FUY933:FUY934 FLC933:FLC934 FBG933:FBG934 ERK933:ERK934 EHO933:EHO934 DXS933:DXS934 DNW933:DNW934 DEA933:DEA934 CUE933:CUE934 S134 S1380:S1412 S197:S366 S368 S370:S376 S384:S385 S381:S382 S400:S435 S437:S454 S776 S907:S911 S987:S988 S914:S916 S1005:S1043 S1060:S1061 S1066:S1138 S1146:S1148 S1141 S1151:S1378 S139 S12:S132"/>
    <dataValidation type="date" operator="greaterThanOrEqual" allowBlank="1" showInputMessage="1" showErrorMessage="1" errorTitle="Error en el ingreso" error="Ingrese la fecha con el formato DD/MM/AAAA" promptTitle="Fecha inicio proceso" prompt="Ingrese la fecha con el formato DD/MM/AAAA" sqref="H1403:I1403">
      <formula1>42005</formula1>
    </dataValidation>
    <dataValidation allowBlank="1" showInputMessage="1" showErrorMessage="1" promptTitle="Número de radicado" prompt="Ingrese el número del radicado resolución y/o carta de aceptación para los de mínima cuantía" sqref="UPE933 UZA933 WMK933 VIW933 VSS933 WCO933 WWG933 JU933 TQ933 ADM933 ANI933 AXE933 BHA933 BQW933 CAS933 CKO933 CUK933 DEG933 DOC933 DXY933 EHU933 ERQ933 FBM933 FLI933 FVE933 GFA933 GOW933 GYS933 HIO933 HSK933 ICG933 IMC933 IVY933 JFU933 JPQ933 JZM933 KJI933 KTE933 LDA933 LMW933 LWS933 MGO933 MQK933 NAG933 NKC933 NTY933 ODU933 ONQ933 OXM933 PHI933 PRE933 QBA933 QKW933 QUS933 REO933 ROK933 RYG933 SIC933 SRY933 TBU933 TLQ933 TVM933 UFI933 Y131:Y132 Y134 Y1375:Y1412 Y180:Y366 X382 Y376:Y381 Y383:Y475 Y482 Y477:Y480 Y485 Y487:Y580 Y773:Y777 Y583:Y615 Y618:Y627 W616:W617 Y632:Y689 Y698:Y768 Y914:Y1117 Z1009:Z1010 Z1038:Z1039 Z1012:Z1013 Y1119:Y1139 Y1146:Y1335 Y1339:Y1340 Y1342:Y1345 Y1347 Y1337 Y1351:Y1373 Y136:Y178 Y12:Y129"/>
    <dataValidation allowBlank="1" showInputMessage="1" showErrorMessage="1" promptTitle="N° Necesidad en SAP" prompt="Es el número que arroja SAP al matricular el PAA" sqref="WMI933 WWE933 JS933 TO933 ADK933 ANG933 AXC933 BGY933 BQU933 CAQ933 CKM933 CUI933 DEE933 DOA933 DXW933 EHS933 ERO933 FBK933 FLG933 FVC933 GEY933 GOU933 GYQ933 HIM933 HSI933 ICE933 IMA933 IVW933 JFS933 JPO933 JZK933 KJG933 KTC933 LCY933 LMU933 LWQ933 MGM933 MQI933 NAE933 NKA933 NTW933 ODS933 ONO933 OXK933 PHG933 PRC933 QAY933 QKU933 QUQ933 REM933 ROI933 RYE933 SIA933 SRW933 TBS933 TLO933 TVK933 UFG933 UPC933 UYY933 VIU933 VSQ933 WCM933 W1380:W1412 W141:W178 W180:W424 W426:W458 W460:W462 W464:W475 Y481 W477:W580 W773:W777 W638 W584:W585 W618:W625 W633:W635 W599:W615 W642:W666 W669:W689 W698:W768 V914:V915 W914:W1094 W1097:W1117 W1119:W1139 W1146:W1340 W1342:W1349 W1351:W1373 W1375:W1378 W12:W139"/>
    <dataValidation type="date" operator="greaterThanOrEqual" allowBlank="1" showInputMessage="1" showErrorMessage="1" errorTitle="Información incorrecta" error="Ingrese la fecha posterior al 1 enero 2016" promptTitle="Fecha de aprobación" prompt="Ingrese la fecha de aprobación del Estudio Previo en Comité o Consejo de Gobierno" sqref="X134 X140:X178 X180:X366 X376:X381 X383:X462 X464:X475 X477:X580 X586:X615 X583 X618:X627 V616:V617 X630:X632 X773:X777 X636:X648 X664:X689 X658:X662 X650:X654 X656 X698:X768 X914:X1009 X1038:X1117 X1119:X1127 X1129:X1137 X1147:X1340 X1375:X1412 X1342:X1349 X1351:X1373 X12:X129">
      <formula1>36526</formula1>
    </dataValidation>
    <dataValidation allowBlank="1" showErrorMessage="1" errorTitle="Información incorrecta" error="Favor seleccione una de las opciones de la lista" promptTitle="Unidad de contratación" prompt="Seleccione la dependencia o secretaría responsable" sqref="UYN933:UYP933 WCB933:WCD933 VIJ933:VIL933 VSF933:VSH933 WLX933:WLZ933 WVT933:WVV933 JI934:JJ934 TE934:TF934 ADA934:ADB934 AMW934:AMX934 AWS934:AWT934 BGO934:BGP934 BQK934:BQL934 CAG934:CAH934 CKC934:CKD934 CTY934:CTZ934 DDU934:DDV934 DNQ934:DNR934 DXM934:DXN934 EHI934:EHJ934 ERE934:ERF934 FBA934:FBB934 FKW934:FKX934 FUS934:FUT934 GEO934:GEP934 GOK934:GOL934 GYG934:GYH934 HIC934:HID934 HRY934:HRZ934 IBU934:IBV934 ILQ934:ILR934 IVM934:IVN934 JFI934:JFJ934 JPE934:JPF934 JZA934:JZB934 KIW934:KIX934 KSS934:KST934 LCO934:LCP934 LMK934:LML934 LWG934:LWH934 MGC934:MGD934 MPY934:MPZ934 MZU934:MZV934 NJQ934:NJR934 NTM934:NTN934 ODI934:ODJ934 ONE934:ONF934 OXA934:OXB934 PGW934:PGX934 PQS934:PQT934 QAO934:QAP934 QKK934:QKL934 QUG934:QUH934 REC934:RED934 RNY934:RNZ934 RXU934:RXV934 SHQ934:SHR934 SRM934:SRN934 TBI934:TBJ934 TLE934:TLF934 TVA934:TVB934 UEW934:UEX934 UOS934:UOT934 UYO934:UYP934 VIK934:VIL934 VSG934:VSH934 WCC934:WCD934 WLY934:WLZ934 WVU934:WVV934 JH933:JJ933 TD933:TF933 ACZ933:ADB933 AMV933:AMX933 AWR933:AWT933 BGN933:BGP933 BQJ933:BQL933 CAF933:CAH933 CKB933:CKD933 CTX933:CTZ933 DDT933:DDV933 DNP933:DNR933 DXL933:DXN933 EHH933:EHJ933 ERD933:ERF933 FAZ933:FBB933 FKV933:FKX933 FUR933:FUT933 GEN933:GEP933 GOJ933:GOL933 GYF933:GYH933 HIB933:HID933 HRX933:HRZ933 IBT933:IBV933 ILP933:ILR933 IVL933:IVN933 JFH933:JFJ933 JPD933:JPF933 JYZ933:JZB933 KIV933:KIX933 KSR933:KST933 LCN933:LCP933 LMJ933:LML933 LWF933:LWH933 MGB933:MGD933 MPX933:MPZ933 MZT933:MZV933 NJP933:NJR933 NTL933:NTN933 ODH933:ODJ933 OND933:ONF933 OWZ933:OXB933 PGV933:PGX933 PQR933:PQT933 QAN933:QAP933 QKJ933:QKL933 QUF933:QUH933 REB933:RED933 RNX933:RNZ933 RXT933:RXV933 SHP933:SHR933 SRL933:SRN933 TBH933:TBJ933 TLD933:TLF933 TUZ933:TVB933 UEV933:UEX933 UOR933:UOT933 M121 N166:N171 N173:N174 N197:N385 N387:N464 N466:N468 N470 N478:N479 N483:N583 N586:N627 N630:N689 N773:N777 N698:N768 M914:N1004 N1005:N1065 M1066:M1068 N1069:N1136 L1138:N1138 M1142:M1145 M1137 N1146:N1424 N12:N134"/>
    <dataValidation type="list" allowBlank="1" showInputMessage="1" showErrorMessage="1" errorTitle="Información incorrecta" error="Seleccione una opción de la lista" promptTitle="Vigencias futuras" prompt="Seleccione la opción del desplegable" sqref="J130:J131 J1181 J1175 J1165 J1167 J1334">
      <formula1>"SI,NO"</formula1>
    </dataValidation>
    <dataValidation errorStyle="information" allowBlank="1" showErrorMessage="1" promptTitle="Nombre responsable" prompt="Es el lider gestor de contratación de cada Dependencia" sqref="JK933:JK934 TG933:TG934 WVW933:WVW934 WMA933:WMA934 WCE933:WCE934 VSI933:VSI934 VIM933:VIM934 UYQ933:UYQ934 UOU933:UOU934 UEY933:UEY934 TVC933:TVC934 TLG933:TLG934 TBK933:TBK934 SRO933:SRO934 SHS933:SHS934 RXW933:RXW934 ROA933:ROA934 REE933:REE934 QUI933:QUI934 QKM933:QKM934 QAQ933:QAQ934 PQU933:PQU934 PGY933:PGY934 OXC933:OXC934 ONG933:ONG934 ODK933:ODK934 NTO933:NTO934 NJS933:NJS934 MZW933:MZW934 MQA933:MQA934 MGE933:MGE934 LWI933:LWI934 LMM933:LMM934 LCQ933:LCQ934 KSU933:KSU934 KIY933:KIY934 JZC933:JZC934 JPG933:JPG934 JFK933:JFK934 IVO933:IVO934 ILS933:ILS934 IBW933:IBW934 HSA933:HSA934 HIE933:HIE934 GYI933:GYI934 GOM933:GOM934 GEQ933:GEQ934 FUU933:FUU934 FKY933:FKY934 FBC933:FBC934 ERG933:ERG934 EHK933:EHK934 DXO933:DXO934 DNS933:DNS934 DDW933:DDW934 CUA933:CUA934 CKE933:CKE934 CAI933:CAI934 BQM933:BQM934 BGQ933:BGQ934 AWU933:AWU934 AMY933:AMY934 ADC933:ADC934 O166:O171 O173:O174 O197:O367 O408:O460 O470 O466:O468 O478:O479 O483:O583 O586:O627 O630:O689 O773:O777 O698:O768 O1005:O1065 O1069:O1128 O1138 O1134:O1135 O1146:O1369 O1372:O1414 O1416:O1423 O12:O134"/>
    <dataValidation allowBlank="1" showErrorMessage="1" promptTitle="Funciones del super e interven" prompt="Escriba las funciones que realiza la supervisión y/o interventoría separadas por , _x000a_Técnica_x000a_Jurídica_x000a_Administrativa_x000a_Contable y/o financiera_x000a_Coordinación" sqref="AG17:AG120 AG130:AG139 AG181:AG183 AG151 AG147 AG153:AG162 AG167 AG140 AG176:AG178 AG185:AG187 AG170:AG174 AG190:AG370 AG390:AG419 AG386 AG382:AG383 AG376:AG380 AG421:AG475 AG477:AG548 AG552:AG564 AG998:AG1000 AG1005:AG1417 AD1126 AD1104:AD1114 AD1068:AD1070 AD1080 AD1124 AD1073:AD1077 AD1083:AD1088 AD1095:AD1098 AD1100:AD1101 AF1418:AG1418 AG1419:AG1431 AE135:AE139"/>
    <dataValidation type="list" allowBlank="1" showInputMessage="1" showErrorMessage="1" errorTitle="Información incorrecta" error="Favor seleccione una de las opciones de la lista" promptTitle="Vigencias futuras" prompt="Seleccione el estado de las vigencias futuras" sqref="K17:K18 K103:K105 K115 K130:K131 K1388 K184:K185 K190 K163:K164 K172:K176 K178:K179 K200:K201 K224 K226 K238 K244 K246 K265 K275 K277 K284:K285 K290 K308 K321 I367 K379:K380 K376:K377 K392 K395:K396 K399 K401:K404 K382 K408:K409 K412 K415 K417 K421:K422 K425:K428 K433:K434 K441 K443 K445 K448 K450 K481 K477:K479 K464 K455 K457 K459:K460 K462 K466 K470:K474 K550:K562 K491:K548 K778:K913 K997 K918:K983 K1005:K1008 K1012 K1038 K1060:K1061 K1107 K1069:K1070 K1073 K1076:K1077 K1085 K1088 K1095:K1096 K1124 K1126 K1180:K1181 K1291:K1295 K1301:K1303 K1152 K1174:K1175 K1210:K1217 K1242 K1249 K1259 K1263 K1268:K1269 K1273 K1278:K1279 K1289 K1165:K1167 K1319:K1336 K1376">
      <formula1>VIGENCIAS</formula1>
    </dataValidation>
    <dataValidation allowBlank="1" showInputMessage="1" showErrorMessage="1" promptTitle="Funciones del super e interven" prompt="Escriba las funciones que realiza la supervisión y/o interventoría separadas por , _x000a_Técnica_x000a_Jurídica_x000a_Administrativa_x000a_Contable y/o financiera_x000a_Coordinación" sqref="WWL933 JZ933 TV933 ADR933 ANN933 AXJ933 BHF933 BRB933 CAX933 CKT933 CUP933 DEL933 DOH933 DYD933 EHZ933 ERV933 FBR933 FLN933 FVJ933 GFF933 GPB933 GYX933 HIT933 HSP933 ICL933 IMH933 IWD933 JFZ933 JPV933 JZR933 KJN933 KTJ933 LDF933 LNB933 LWX933 MGT933 MQP933 NAL933 NKH933 NUD933 ODZ933 ONV933 OXR933 PHN933 PRJ933 QBF933 QLB933 QUX933 RET933 ROP933 RYL933 SIH933 SSD933 TBZ933 TLV933 TVR933 UFN933 UPJ933 UZF933 VJB933 VSX933 WCT933 WMP933 AG121:AG129 AG371:AG375 AG387:AG389 AG384:AG385 AG381 AG420 AG549:AG551 AG565:AG768 AG778:AG997 AG1001:AG1004 AD1116:AD1120 AD1138:AD1145"/>
    <dataValidation type="decimal" operator="greaterThanOrEqual" allowBlank="1" showInputMessage="1" showErrorMessage="1" sqref="VIF933:VIG933 WBX933:WBY933 WLT933:WLU933 JD933:JE933 VSB933:VSC933 WVP933:WVQ933 SZ933:TA933 ACV933:ACW933 AMR933:AMS933 AWN933:AWO933 BGJ933:BGK933 BQF933:BQG933 CAB933:CAC933 CJX933:CJY933 CTT933:CTU933 DDP933:DDQ933 DNL933:DNM933 DXH933:DXI933 EHD933:EHE933 EQZ933:ERA933 FAV933:FAW933 FKR933:FKS933 FUN933:FUO933 GEJ933:GEK933 GOF933:GOG933 GYB933:GYC933 HHX933:HHY933 HRT933:HRU933 IBP933:IBQ933 ILL933:ILM933 IVH933:IVI933 JFD933:JFE933 JOZ933:JPA933 JYV933:JYW933 KIR933:KIS933 KSN933:KSO933 LCJ933:LCK933 LMF933:LMG933 LWB933:LWC933 MFX933:MFY933 MPT933:MPU933 MZP933:MZQ933 NJL933:NJM933 NTH933:NTI933 ODD933:ODE933 OMZ933:ONA933 OWV933:OWW933 PGR933:PGS933 PQN933:PQO933 QAJ933:QAK933 QKF933:QKG933 QUB933:QUC933 RDX933:RDY933 RNT933:RNU933 RXP933:RXQ933 SHL933:SHM933 SRH933:SRI933 TBD933:TBE933 TKZ933:TLA933 TUV933:TUW933 UER933:UES933 UON933:UOO933 UYJ933:UYK933 H121:I129 H1413:H1424 H456:I456 I488 I486 H483:H490 H550:I550 H1044 H1147:I1151 H1129:I1133 H1127:I1127 H1138:I1139 H135:I139">
      <formula1>0</formula1>
    </dataValidation>
    <dataValidation allowBlank="1" showErrorMessage="1" errorTitle="Información incorrecta" error="Favor seleccione el mes de la lista" promptTitle="Fecha estimada inicio" prompt="Ingrese el mes estimado de inicio de proceso_x000a_1 Enero     7 Julio_x000a_2 Febrero  8 Agosto_x000a_3 Marzo     9 Septiembre_x000a_4 Abril       10 Octubre_x000a_5 Mayo     11 Noviembre_x000a_6 Junio     12 Diciembre" sqref="WBS933 WLO933 WVK933 VRW933 IY933 SU933 ACQ933 AMM933 AWI933 BGE933 BQA933 BZW933 CJS933 CTO933 DDK933 DNG933 DXC933 EGY933 EQU933 FAQ933 FKM933 FUI933 GEE933 GOA933 GXW933 HHS933 HRO933 IBK933 ILG933 IVC933 JEY933 JOU933 JYQ933 KIM933 KSI933 LCE933 LMA933 LVW933 MFS933 MPO933 MZK933 NJG933 NTC933 OCY933 OMU933 OWQ933 PGM933 PQI933 QAE933 QKA933 QTW933 RDS933 RNO933 RXK933 SHG933 SRC933 TAY933 TKU933 TUQ933 UEM933 UOI933 UYE933 VIA933 C121 C132 C1413:C1424 C153:C156 C166:C171 U490 C489:C490 T485 T488:T489 C550 C562 C1138:C1139 C1130:C1131 C1134:C1135 C139 AB139"/>
    <dataValidation type="date" operator="greaterThan" allowBlank="1" showInputMessage="1" showErrorMessage="1" errorTitle="Información incorrecta" error="Ingrese la fecha posterior al 1 enero 2016" promptTitle="Fecha de aprobación" prompt="Ingrese la fecha de aprobación del Estudio Previo en Comité o Consejo de Gobierno" sqref="WWF933 JT933 TP933 ADL933 ANH933 AXD933 BGZ933 BQV933 CAR933 CKN933 CUJ933 DEF933 DOB933 DXX933 EHT933 ERP933 FBL933 FLH933 FVD933 GEZ933 GOV933 GYR933 HIN933 HSJ933 ICF933 IMB933 IVX933 JFT933 JPP933 JZL933 KJH933 KTD933 LCZ933 LMV933 LWR933 MGN933 MQJ933 NAF933 NKB933 NTX933 ODT933 ONP933 OXL933 PHH933 PRD933 QAZ933 QKV933 QUR933 REN933 ROJ933 RYF933 SIB933 SRX933 TBT933 TLP933 TVL933 UFH933 UPD933 UYZ933 VIV933 VSR933 WCN933 WMJ933 X130:X132 X367 X1010:X1037 X1138:X1139 X135:X139">
      <formula1>42370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VSW933 WCS933 WMO933 WWK933 JY933 TU933 ADQ933 ANM933 AXI933 BHE933 BRA933 CAW933 CKS933 CUO933 DEK933 DOG933 DYC933 EHY933 ERU933 FBQ933 FLM933 FVI933 GFE933 GPA933 GYW933 HIS933 HSO933 ICK933 IMG933 IWC933 JFY933 JPU933 JZQ933 KJM933 KTI933 LDE933 LNA933 LWW933 MGS933 MQO933 NAK933 NKG933 NUC933 ODY933 ONU933 OXQ933 PHM933 PRI933 QBE933 QLA933 QUW933 RES933 ROO933 RYK933 SIG933 SSC933 TBY933 TLU933 TVQ933 UFM933 UPI933 UZE933 VJA933 AF135:AF139 AF914:AF997 AF1001:AF1004 AC1138:AC1145 AF1413:AF1417 AF1419:AF1431">
      <formula1>$AS$2:$AS$5</formula1>
    </dataValidation>
    <dataValidation type="whole" operator="greaterThanOrEqual" allowBlank="1" showInputMessage="1" showErrorMessage="1" sqref="IZ933:IZ935 WVL933:WVL935 WLP933:WLP935 WBT933:WBT935 VRX933:VRX935 VIB933:VIB935 UYF933:UYF935 UOJ933:UOJ935 UEN933:UEN935 TUR933:TUR935 TKV933:TKV935 TAZ933:TAZ935 SRD933:SRD935 SHH933:SHH935 RXL933:RXL935 RNP933:RNP935 RDT933:RDT935 QTX933:QTX935 QKB933:QKB935 QAF933:QAF935 PQJ933:PQJ935 PGN933:PGN935 OWR933:OWR935 OMV933:OMV935 OCZ933:OCZ935 NTD933:NTD935 NJH933:NJH935 MZL933:MZL935 MPP933:MPP935 MFT933:MFT935 LVX933:LVX935 LMB933:LMB935 LCF933:LCF935 KSJ933:KSJ935 KIN933:KIN935 JYR933:JYR935 JOV933:JOV935 JEZ933:JEZ935 IVD933:IVD935 ILH933:ILH935 IBL933:IBL935 HRP933:HRP935 HHT933:HHT935 GXX933:GXX935 GOB933:GOB935 GEF933:GEF935 FUJ933:FUJ935 FKN933:FKN935 FAR933:FAR935 EQV933:EQV935 EGZ933:EGZ935 DXD933:DXD935 DNH933:DNH935 DDL933:DDL935 CTP933:CTP935 CJT933:CJT935 BZX933:BZX935 BQB933:BQB935 BGF933:BGF935 AWJ933:AWJ935 AMN933:AMN935 ACR933:ACR935 SV933:SV935 I489:I490 I487 I483:I485 I1413:I1424 D135:D139">
      <formula1>0</formula1>
    </dataValidation>
    <dataValidation type="list" allowBlank="1" showInputMessage="1" showErrorMessage="1" sqref="SS933:SS935 IW933:IW935 WVI933:WVI935 WLM933:WLM935 WBQ933:WBQ935 VRU933:VRU935 VHY933:VHY935 UYC933:UYC935 UOG933:UOG935 UEK933:UEK935 TUO933:TUO935 TKS933:TKS935 TAW933:TAW935 SRA933:SRA935 SHE933:SHE935 RXI933:RXI935 RNM933:RNM935 RDQ933:RDQ935 QTU933:QTU935 QJY933:QJY935 QAC933:QAC935 PQG933:PQG935 PGK933:PGK935 OWO933:OWO935 OMS933:OMS935 OCW933:OCW935 NTA933:NTA935 NJE933:NJE935 MZI933:MZI935 MPM933:MPM935 MFQ933:MFQ935 LVU933:LVU935 LLY933:LLY935 LCC933:LCC935 KSG933:KSG935 KIK933:KIK935 JYO933:JYO935 JOS933:JOS935 JEW933:JEW935 IVA933:IVA935 ILE933:ILE935 IBI933:IBI935 HRM933:HRM935 HHQ933:HHQ935 GXU933:GXU935 GNY933:GNY935 GEC933:GEC935 FUG933:FUG935 FKK933:FKK935 FAO933:FAO935 EQS933:EQS935 EGW933:EGW935 DXA933:DXA935 DNE933:DNE935 DDI933:DDI935 CTM933:CTM935 CJQ933:CJQ935 BZU933:BZU935 BPY933:BPY935 BGC933:BGC935 AWG933:AWG935 AMK933:AMK935 ACO933:ACO935 A1138:A1145">
      <formula1>$AO$2:$AO$5</formula1>
    </dataValidation>
    <dataValidation type="list" allowBlank="1" showErrorMessage="1" errorTitle="Información incorrecta" error="Seleccione una opción de la lista" promptTitle="Vigencias futuras" prompt="Seleccione SI o NO según el caso" sqref="WVR933 JF933 TB933 ACX933 AMT933 AWP933 BGL933 BQH933 CAD933 CJZ933 CTV933 DDR933 DNN933 DXJ933 EHF933 ERB933 FAX933 FKT933 FUP933 GEL933 GOH933 GYD933 HHZ933 HRV933 IBR933 ILN933 IVJ933 JFF933 JPB933 JYX933 KIT933 KSP933 LCL933 LMH933 LWD933 MFZ933 MPV933 MZR933 NJN933 NTJ933 ODF933 ONB933 OWX933 PGT933 PQP933 QAL933 QKH933 QUD933 RDZ933 RNV933 RXR933 SHN933 SRJ933 TBF933 TLB933 TUX933 UET933 UOP933 UYL933 VIH933 VSD933 WBZ933 WLV933 J1413:J1431 J135:J139">
      <formula1>"SI,NO"</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JG933 TC933 ACY933 AMU933 AWQ933 BGM933 BQI933 CAE933 CKA933 CTW933 DDS933 DNO933 DXK933 EHG933 ERC933 FAY933 FKU933 FUQ933 GEM933 GOI933 GYE933 HIA933 HRW933 IBS933 ILO933 IVK933 JFG933 JPC933 JYY933 KIU933 KSQ933 LCM933 LMI933 LWE933 MGA933 MPW933 MZS933 NJO933 NTK933 ODG933 ONC933 OWY933 PGU933 PQQ933 QAM933 QKI933 QUE933 REA933 RNW933 RXS933 SHO933 SRK933 TBG933 TLC933 TUY933 UEU933 UOQ933 UYM933 VII933 VSE933 WCA933 WLW933 WVS933">
      <formula1>#REF!</formula1>
    </dataValidation>
    <dataValidation type="list" allowBlank="1" showErrorMessage="1" errorTitle="Información incorrecta" error="Favor seleccione una opción de la lista" sqref="JB933:JB935 WLR933:WLR935 WBV933:WBV935 VRZ933:VRZ935 VID933:VID935 UYH933:UYH935 UOL933:UOL935 UEP933:UEP935 TUT933:TUT935 TKX933:TKX935 TBB933:TBB935 SRF933:SRF935 SHJ933:SHJ935 RXN933:RXN935 RNR933:RNR935 RDV933:RDV935 QTZ933:QTZ935 QKD933:QKD935 QAH933:QAH935 PQL933:PQL935 PGP933:PGP935 OWT933:OWT935 OMX933:OMX935 ODB933:ODB935 NTF933:NTF935 NJJ933:NJJ935 MZN933:MZN935 MPR933:MPR935 MFV933:MFV935 LVZ933:LVZ935 LMD933:LMD935 LCH933:LCH935 KSL933:KSL935 KIP933:KIP935 JYT933:JYT935 JOX933:JOX935 JFB933:JFB935 IVF933:IVF935 ILJ933:ILJ935 IBN933:IBN935 HRR933:HRR935 HHV933:HHV935 GXZ933:GXZ935 GOD933:GOD935 GEH933:GEH935 FUL933:FUL935 FKP933:FKP935 FAT933:FAT935 EQX933:EQX935 EHB933:EHB935 DXF933:DXF935 DNJ933:DNJ935 DDN933:DDN935 CTR933:CTR935 CJV933:CJV935 BZZ933:BZZ935 BQD933:BQD935 BGH933:BGH935 AWL933:AWL935 AMP933:AMP935 ACT933:ACT935 SX933:SX935 WVN933:WVN935">
      <formula1>#REF!</formula1>
    </dataValidation>
    <dataValidation type="list" allowBlank="1" showInputMessage="1" showErrorMessage="1" sqref="TH933:TH934 AMZ933:AMZ934 AWV933:AWV934 BGR933:BGR934 BQN933:BQN934 CAJ933:CAJ934 CKF933:CKF934 CUB933:CUB934 DDX933:DDX934 DNT933:DNT934 DXP933:DXP934 EHL933:EHL934 ERH933:ERH934 FBD933:FBD934 FKZ933:FKZ934 FUV933:FUV934 GER933:GER934 GON933:GON934 GYJ933:GYJ934 HIF933:HIF934 HSB933:HSB934 IBX933:IBX934 ILT933:ILT934 IVP933:IVP934 JFL933:JFL934 JPH933:JPH934 JZD933:JZD934 KIZ933:KIZ934 KSV933:KSV934 LCR933:LCR934 LMN933:LMN934 LWJ933:LWJ934 MGF933:MGF934 MQB933:MQB934 MZX933:MZX934 NJT933:NJT934 NTP933:NTP934 ODL933:ODL934 ONH933:ONH934 OXD933:OXD934 PGZ933:PGZ934 PQV933:PQV934 QAR933:QAR934 QKN933:QKN934 QUJ933:QUJ934 REF933:REF934 ROB933:ROB934 RXX933:RXX934 SHT933:SHT934 SRP933:SRP934 TBL933:TBL934 TLH933:TLH934 TVD933:TVD934 UEZ933:UEZ934 UOV933:UOV934 UYR933:UYR934 VIN933:VIN934 VSJ933:VSJ934 WCF933:WCF934 WMB933:WMB934 WVX933:WVX934 ADD933:ADD934 JL933:JL934">
      <formula1>$AS$6:$AS$45</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WLS933:WLS935 WBW933:WBW935 VSA933:VSA935 VIE933:VIE935 UYI933:UYI935 UOM933:UOM935 UEQ933:UEQ935 TUU933:TUU935 TKY933:TKY935 TBC933:TBC935 SRG933:SRG935 SHK933:SHK935 RXO933:RXO935 RNS933:RNS935 RDW933:RDW935 QUA933:QUA935 QKE933:QKE935 QAI933:QAI935 PQM933:PQM935 PGQ933:PGQ935 OWU933:OWU935 OMY933:OMY935 ODC933:ODC935 NTG933:NTG935 NJK933:NJK935 MZO933:MZO935 MPS933:MPS935 MFW933:MFW935 LWA933:LWA935 LME933:LME935 LCI933:LCI935 KSM933:KSM935 KIQ933:KIQ935 JYU933:JYU935 JOY933:JOY935 JFC933:JFC935 IVG933:IVG935 ILK933:ILK935 IBO933:IBO935 HRS933:HRS935 HHW933:HHW935 GYA933:GYA935 GOE933:GOE935 GEI933:GEI935 FUM933:FUM935 FKQ933:FKQ935 FAU933:FAU935 EQY933:EQY935 EHC933:EHC935 DXG933:DXG935 DNK933:DNK935 DDO933:DDO935 CTS933:CTS935 CJW933:CJW935 CAA933:CAA935 BQE933:BQE935 BGI933:BGI935 AWM933:AWM935 AMQ933:AMQ935 ACU933:ACU935 SY933:SY935 JC933:JC935 WVO933:WVO935">
      <formula1>$AQ$2:$AQ$5</formula1>
    </dataValidation>
    <dataValidation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JW933 TS933 ADO933 ANK933 AXG933 BHC933 BQY933 CAU933 CKQ933 CUM933 DEI933 DOE933 DYA933 EHW933 ERS933 FBO933 FLK933 FVG933 GFC933 GOY933 GYU933 HIQ933 HSM933 ICI933 IME933 IWA933 JFW933 JPS933 JZO933 KJK933 KTG933 LDC933 LMY933 LWU933 MGQ933 MQM933 NAI933 NKE933 NUA933 ODW933 ONS933 OXO933 PHK933 PRG933 QBC933 QKY933 QUU933 REQ933 ROM933 RYI933 SIE933 SSA933 TBW933 TLS933 TVO933 UFK933 UPG933 UZC933 VIY933 VSU933 WCQ933 WMM933 WWI933 AA135:AA139 AB135:AB138"/>
    <dataValidation type="list" allowBlank="1" showInputMessage="1" showErrorMessage="1" sqref="AY993">
      <formula1>"Subsecretaría Logística,Subsecretaría Logística - Almacén,Imprenta,Seguridad,Subsecretaría Jurídica,Casa Fiscal de Antioquia,Servicios Generales,Gestión Documental"</formula1>
    </dataValidation>
    <dataValidation type="custom"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Y616:Y617 AA140:AA1431 AA12:AA134">
      <formula1>""</formula1>
    </dataValidation>
    <dataValidation type="list" allowBlank="1" showInputMessage="1" showErrorMessage="1" errorTitle="Error" error="Favor seleccione el estado del contrato de acuerdo a la lista" promptTitle="Estado del Contrato" prompt="Inserte el estado del Contrato" sqref="AC12:AC101 AC104 AC121 AC134 AC198:AC366 AC382 AC384:AC407 AD412:AD413 AD415:AD419 AD421:AD426 AD428:AD437 AD442 AD450:AD454 AC480:AC564 AC477 AB455:AB469 AC470:AC475 AD583:AD598 AD618:AD627 AD600:AD615 AD565:AD581 AD630:AD689 AD698:AD777 AC778:AC911 AC914:AC1004 AC1009 AC1040:AC1042 AC1060:AC1061 AC1085 AC1069:AC1070 AC1073 AC1076:AC1077 AC1088 AC1095:AC1096 AC1107 AC1124 AC1126:AC1133 AC1146:AC1317 AD1318 AD1339 AD1364:AD1368 AD1370:AD1371 AD1375 AC1376:AC1396">
      <formula1>EstadoContrato</formula1>
    </dataValidation>
    <dataValidation type="list" allowBlank="1" showInputMessage="1" showErrorMessage="1" errorTitle="Información incorrecta" error="Favor seleccione una opción de la lista" promptTitle="Modalidad de selección" prompt="Seleccione la modalidad de selección del contratista" sqref="F12:F134 F140:F1431">
      <formula1>MODSELECCION</formula1>
    </dataValidation>
    <dataValidation type="list" allowBlank="1" showInputMessage="1" showErrorMessage="1" promptTitle="Fuente de recursos" prompt="Ingrese la(s) fuente(s) de financiación, separelas por &quot;-&quot;" sqref="G1413:G1423 G157:G158 G160:G165 G174:G178 G180:G187 G189:G490 G547:G550 G562 G565:G583 G585 G600:G628 G771:G1158 G758:G765 G630:G648 G1274:G1306 G1164 G1166:G1168 G1172 G1174:G1176 G1178:G1179 G1187 G1189 G1195:G1196 G1202:G1203 G1206 G1208:G1211 G1213 G1225:G1242 G1249 G1270:G1271 G1220:G1221 G1308:G1387 G1389:G1398 G12:G134">
      <formula1>FUENTE</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7:AF120">
      <formula1>$F$319:$F$323</formula1>
    </dataValidation>
    <dataValidation allowBlank="1" showErrorMessage="1" errorTitle="Información incorrecta" error="Favor seleccione una de las opciones de la lista" promptTitle="Vigencias futuras" prompt="Seleccione con base en lo siguiente:_x000a_0 NA_x000a_1 No solicitadas_x000a_2 Solicitadas_x000a_3 Aprobadas" sqref="L121"/>
    <dataValidation type="list" allowBlank="1" showInputMessage="1" showErrorMessage="1" errorTitle="Error" error="Inserte el estado del contrato" promptTitle="Estado del Contrato" prompt="Inserte el estado del Contrato" sqref="AC122:AC129 AC1005:AC1008 AC1011:AC1039 AC1043 AC1097:AC1106 AC1066:AC1068 AC1071:AC1072 AC1074:AC1075 AC1078:AC1084 AC1086:AC1087 AC1089:AC1094 AC1119:AC1123 AC1108:AC1117 AC1125 AC1134:AC1137 AC1339 AD1369 AD1319:AD1338 AD1340:AD1363 AC1397:AC1412">
      <formula1>EstadoContrato</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1:AF129">
      <formula1>$F$326:$F$330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0:AF134">
      <formula1>$F$316:$F$320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71:AF375 AF387:AF389 AF384:AF385 AF381 AF420 AF565:AF599 AF623:AF637 AF639:AF668 AF698:AF768">
      <formula1>TIPOSUPER</formula1>
    </dataValidation>
    <dataValidation allowBlank="1" showErrorMessage="1" promptTitle="PEP" prompt="Código PEP_x000a_Este código  permite relacionar el Plan de Adquisiciones con el informe de Ejecución Presupuestal de Hacienda y hacer un mejor análisis de la información." sqref="S1413:S1431 S483:S484 S486:S489 S491:S561 S563:S627 S630 S632:S689 S695 S777 S773:S775 S698:S768 S1044 S135:S138"/>
    <dataValidation errorStyle="information" allowBlank="1" showInputMessage="1" showErrorMessage="1" promptTitle="Nombre responsable" prompt="Es el lider gestor de contratación de cada Dependencia" sqref="AE1069:AE1073 S490 S485 L1066:L1068 AE1088 AE1090 AE1093:AE1094 AE1124 L135:L139"/>
    <dataValidation errorStyle="information" allowBlank="1" showInputMessage="1" showErrorMessage="1" sqref="P173:P175 P153:P154 P156 Q174:R174 U174"/>
    <dataValidation type="textLength" allowBlank="1" showInputMessage="1" showErrorMessage="1" error="Ingrese el nombre de la actividad que no exceda los 40 carácteres" sqref="U166:U172 U188 I990 U914:U1004">
      <formula1>0</formula1>
      <formula2>40</formula2>
    </dataValidation>
    <dataValidation errorStyle="information" allowBlank="1" showErrorMessage="1" sqref="S153:S155"/>
    <dataValidation type="list" allowBlank="1" showInputMessage="1" showErrorMessage="1" sqref="S140:S152 R166:R171 R157:R159 R183 R140:R155 R186:S186 S157:S158 R181:S181 P1131:P1133 P1136:P1137">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97:AF366">
      <formula1>$F$481:$F$485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67:AF370">
      <formula1>$F$322:$F$326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1 AF380">
      <formula1>$G$349:$G$353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86 AF383 AF455:AF477 AF480:AF482 AF1066:AF1067 AF1124:AF1151 AF1115:AF1118 AF1093:AF1094 AF1088 AF1084:AF1085 AF1071:AF1073">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90:AF399 AF376:AF379">
      <formula1>$G$374:$G$378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0">
      <formula1>$G$347:$G$351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2">
      <formula1>$G$345:$G$349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4:AF405">
      <formula1>$G$343:$G$347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3">
      <formula1>$G$350:$G$354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6:AF407 AF998:AF1000">
      <formula1>$G$354:$G$358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82">
      <formula1>$F$367:$F$371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8:AF419 AF421:AF454">
      <formula1>$F$359:$F$363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78:AF479">
      <formula1>$F$2514:$F$2518</formula1>
    </dataValidation>
    <dataValidation operator="greaterThanOrEqual" allowBlank="1" showInputMessage="1" showErrorMessage="1" promptTitle="Valor" prompt="Digite el valor sin &quot;.&quot; y &quot;,&quot;" sqref="I478:I479 H1106:I1106"/>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3 AF485 AF487:AF490">
      <formula1>$AP$2:$AP$6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4 AF486">
      <formula1>$AS$2:$AS$6</formula1>
    </dataValidation>
    <dataValidation type="list" allowBlank="1" showInputMessage="1" showErrorMessage="1" sqref="P487 P490">
      <formula1>$AP$9:$AP$113</formula1>
    </dataValidation>
    <dataValidation type="list" allowBlank="1" showInputMessage="1" showErrorMessage="1" sqref="A484:A488">
      <formula1>$AL$2:$AL$25</formula1>
    </dataValidation>
    <dataValidation type="list" allowBlank="1" showInputMessage="1" showErrorMessage="1" sqref="P488:P489 P483:P486">
      <formula1>$AP$9:$AP$119</formula1>
    </dataValidation>
    <dataValidation type="list" allowBlank="1" showInputMessage="1" showErrorMessage="1" sqref="A489:A490 A483">
      <formula1>$AL$2:$AL$31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91:AF564">
      <formula1>$F$381:$F$385</formula1>
    </dataValidation>
    <dataValidation type="list" allowBlank="1" showInputMessage="1" showErrorMessage="1" sqref="P491:P547 P551:P564">
      <formula1>$AS$77:$AS$190</formula1>
    </dataValidation>
    <dataValidation type="list" allowBlank="1" showInputMessage="1" showErrorMessage="1" sqref="P550">
      <formula1>$AS$77:$AS$195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38">
      <formula1>$F$403:$F$407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00:AF622 AF669:AF689">
      <formula1>$F$531:$F$535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78:AF913">
      <formula1>$F$199:$F$203</formula1>
    </dataValidation>
    <dataValidation allowBlank="1" showInputMessage="1" showErrorMessage="1" promptTitle="Ubicación" prompt="Verificar opciones en la hoja &quot;Datos&quot;" sqref="R987:R988 R916"/>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09">
      <formula1>$F$349:$F$353</formula1>
    </dataValidation>
    <dataValidation type="list" allowBlank="1" showInputMessage="1" showErrorMessage="1" promptTitle="Dependencia" prompt="Seleccione la dependencia" sqref="A1005:A1008">
      <formula1>secretaira</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05:AF1008">
      <formula1>$F$369:$F$373</formula1>
    </dataValidation>
    <dataValidation type="list" allowBlank="1" showInputMessage="1" showErrorMessage="1" promptTitle="Dependencia" prompt="Seleccione la dependencia" sqref="A1009:A1039">
      <formula1>MUJERES</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10:AF1039">
      <formula1>$F$340:$F$344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40:AF1065">
      <formula1>$F$338:$F$342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69:AF1070">
      <formula1>$F$278:$F$282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68">
      <formula1>$F$358:$F$362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74:AF1083">
      <formula1>$F$347:$F$351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86:AF1087 AF1089:AF1092">
      <formula1>$F$334:$F$338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95:AF1105">
      <formula1>$F$328:$F$332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06:AF1112">
      <formula1>$F$294:$F$298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13:AF1114">
      <formula1>$F$306:$F$310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19:AF1123">
      <formula1>$F$308:$F$312</formula1>
    </dataValidation>
    <dataValidation type="list" allowBlank="1" showInputMessage="1" showErrorMessage="1" sqref="P1138:P1140">
      <formula1>$AS$6:$AS$48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10:AF1412">
      <formula1>$F$318:$F$322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52:AF1309">
      <formula1>$F$480:$F$484</formula1>
    </dataValidation>
    <dataValidation type="date" operator="greaterThan" allowBlank="1" showInputMessage="1" showErrorMessage="1" errorTitle="Fecha no válida" error="Favor ingresar una fecha posterior al 01/01/2014" sqref="AC1342:AC1343 AC1345 AC1347 AC1349 AC1318:AC1338 AC1351:AC1375">
      <formula1>41640</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413:K1431">
      <formula1>$AQ$8:$AQ$10</formula1>
    </dataValidation>
    <dataValidation type="list" allowBlank="1" showInputMessage="1" showErrorMessage="1" sqref="P1413:P1424">
      <formula1>$AS$8:$AS$124</formula1>
    </dataValidation>
    <dataValidation type="list" allowBlank="1" showInputMessage="1" showErrorMessage="1" sqref="A1413:A1428">
      <formula1>$AO$2:$AO$15</formula1>
    </dataValidation>
    <dataValidation type="list" allowBlank="1" showInputMessage="1" showErrorMessage="1" sqref="A135:A139">
      <formula1>$AP$2:$AP$18</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35:K139">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D135:AD139">
      <formula1>$AT$2:$AT$5</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135:G139">
      <formula1>$AR$2:$AR$5</formula1>
    </dataValidation>
    <dataValidation type="list" allowBlank="1" showInputMessage="1" showErrorMessage="1" sqref="P135:P139">
      <formula1>$AT$8:$AT$128</formula1>
    </dataValidation>
    <dataValidation type="list" allowBlank="1" showErrorMessage="1" errorTitle="Información incorrecta" error="Favor seleccione una opción de la lista" sqref="F135:F139">
      <formula1>$AR$9:$AR$19</formula1>
    </dataValidation>
    <dataValidation type="list" allowBlank="1" showInputMessage="1" showErrorMessage="1" sqref="R460 Q459 Q467:Q468 R468">
      <formula1>OFFSET(V$545,MATCH(R$5,U$545:U$1134,0) - 1, 0, COUNTIF(U$545:U$1134, R$5), 1)</formula1>
    </dataValidation>
    <dataValidation type="list" allowBlank="1" showInputMessage="1" showErrorMessage="1" sqref="Q466:R466">
      <formula1>OFFSET(V$550,MATCH(R$5,U$550:U$1139,0) - 1, 0, COUNTIF(U$550:U$1139, R$5), 1)</formula1>
    </dataValidation>
  </dataValidations>
  <hyperlinks>
    <hyperlink ref="O1421" r:id="rId1"/>
    <hyperlink ref="O1413" r:id="rId2" display="Victoria.hoyos@antioquia.gov.co"/>
    <hyperlink ref="O1422" r:id="rId3"/>
    <hyperlink ref="O1418" r:id="rId4" display="Victoria.hoyos@antioquia.gov.co"/>
    <hyperlink ref="O1416" r:id="rId5"/>
    <hyperlink ref="O1419" r:id="rId6" display="juan.castano@antioquia.gov.co"/>
    <hyperlink ref="O1420" r:id="rId7"/>
    <hyperlink ref="O1417" r:id="rId8" display="Victoria.hoyos@antioquia.gov.co"/>
    <hyperlink ref="O1423" r:id="rId9" display="Victoria.hoyos@antioquia.gov.co"/>
    <hyperlink ref="O1429" r:id="rId10"/>
    <hyperlink ref="O1430" r:id="rId11"/>
    <hyperlink ref="O1431" r:id="rId12"/>
    <hyperlink ref="O1428" r:id="rId13"/>
    <hyperlink ref="O1427" r:id="rId14"/>
    <hyperlink ref="O1424" r:id="rId15"/>
    <hyperlink ref="O1414" r:id="rId16" display="Victoria.hoyos@antioquia.gov.co"/>
  </hyperlinks>
  <pageMargins left="0.7" right="0.7" top="0.75" bottom="0.75" header="0.3" footer="0.3"/>
  <pageSetup orientation="portrait" horizontalDpi="4294967295" verticalDpi="4294967295" r:id="rId17"/>
  <drawing r:id="rId18"/>
  <legacy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Final</vt:lpstr>
      <vt:lpstr>Consolidado % Cumplimiento</vt:lpstr>
      <vt:lpstr>PAA Consolidado Febrero 2018</vt:lpstr>
      <vt:lpstr>'Informe Final'!Área_de_impresión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AGUDELO AGUDELO</dc:creator>
  <cp:lastModifiedBy>MARIA ALEJANDRA VALLEJO ROLDAN</cp:lastModifiedBy>
  <cp:lastPrinted>2018-04-18T15:48:13Z</cp:lastPrinted>
  <dcterms:created xsi:type="dcterms:W3CDTF">2018-01-29T19:14:07Z</dcterms:created>
  <dcterms:modified xsi:type="dcterms:W3CDTF">2018-04-26T18:43:06Z</dcterms:modified>
</cp:coreProperties>
</file>